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s-Tech\Desktop\บัญชีราคาประเมินทุนทรัพย์ที่ดินและสิ่งปลูกสร้าง(ภ.ด.ส.1)\"/>
    </mc:Choice>
  </mc:AlternateContent>
  <bookViews>
    <workbookView xWindow="0" yWindow="0" windowWidth="2370" windowHeight="0"/>
  </bookViews>
  <sheets>
    <sheet name="Sheet1" sheetId="1" r:id="rId1"/>
  </sheets>
  <externalReferences>
    <externalReference r:id="rId2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6317" i="1" l="1"/>
  <c r="A6298" i="1"/>
  <c r="A6279" i="1"/>
  <c r="A6260" i="1"/>
  <c r="T6249" i="1"/>
  <c r="L6249" i="1"/>
  <c r="J6249" i="1"/>
  <c r="X6248" i="1"/>
  <c r="Y6248" i="1" s="1"/>
  <c r="W6248" i="1"/>
  <c r="T6248" i="1"/>
  <c r="J6248" i="1"/>
  <c r="L6248" i="1" s="1"/>
  <c r="AA6247" i="1"/>
  <c r="L6247" i="1"/>
  <c r="X6247" i="1" s="1"/>
  <c r="Y6247" i="1" s="1"/>
  <c r="J6247" i="1"/>
  <c r="T6228" i="1"/>
  <c r="W6228" i="1" s="1"/>
  <c r="J6228" i="1"/>
  <c r="L6228" i="1" s="1"/>
  <c r="X6228" i="1" s="1"/>
  <c r="Y6228" i="1" s="1"/>
  <c r="AA6228" i="1" s="1"/>
  <c r="H6228" i="1"/>
  <c r="G6228" i="1"/>
  <c r="AC6209" i="1"/>
  <c r="W6209" i="1"/>
  <c r="T6209" i="1"/>
  <c r="J6209" i="1"/>
  <c r="L6209" i="1" s="1"/>
  <c r="X6209" i="1" s="1"/>
  <c r="Y6209" i="1" s="1"/>
  <c r="AA6209" i="1" s="1"/>
  <c r="J6190" i="1"/>
  <c r="L6190" i="1" s="1"/>
  <c r="X6190" i="1" s="1"/>
  <c r="Y6190" i="1" s="1"/>
  <c r="AA6190" i="1" s="1"/>
  <c r="AC6190" i="1" s="1"/>
  <c r="R6172" i="1"/>
  <c r="AC6171" i="1"/>
  <c r="R6171" i="1"/>
  <c r="T6170" i="1"/>
  <c r="W6170" i="1" s="1"/>
  <c r="L6170" i="1"/>
  <c r="J6170" i="1"/>
  <c r="J6151" i="1"/>
  <c r="L6151" i="1" s="1"/>
  <c r="X6151" i="1" s="1"/>
  <c r="Y6151" i="1" s="1"/>
  <c r="AA6151" i="1" s="1"/>
  <c r="AC6151" i="1" s="1"/>
  <c r="J6132" i="1"/>
  <c r="L6132" i="1" s="1"/>
  <c r="X6132" i="1" s="1"/>
  <c r="Y6132" i="1" s="1"/>
  <c r="AA6132" i="1" s="1"/>
  <c r="AC6132" i="1" s="1"/>
  <c r="AC6133" i="1" s="1"/>
  <c r="I6132" i="1"/>
  <c r="H6132" i="1"/>
  <c r="G6132" i="1"/>
  <c r="E6132" i="1"/>
  <c r="D6132" i="1"/>
  <c r="C6132" i="1"/>
  <c r="B6132" i="1"/>
  <c r="Y6113" i="1"/>
  <c r="AA6113" i="1" s="1"/>
  <c r="AC6113" i="1" s="1"/>
  <c r="AC6114" i="1" s="1"/>
  <c r="J6113" i="1"/>
  <c r="L6113" i="1" s="1"/>
  <c r="X6113" i="1" s="1"/>
  <c r="I6113" i="1"/>
  <c r="H6113" i="1"/>
  <c r="G6113" i="1"/>
  <c r="E6113" i="1"/>
  <c r="D6113" i="1"/>
  <c r="C6113" i="1"/>
  <c r="B6113" i="1"/>
  <c r="X6094" i="1"/>
  <c r="Y6094" i="1" s="1"/>
  <c r="AA6094" i="1" s="1"/>
  <c r="AC6094" i="1" s="1"/>
  <c r="W6094" i="1"/>
  <c r="T6094" i="1"/>
  <c r="J6094" i="1"/>
  <c r="L6094" i="1" s="1"/>
  <c r="W6075" i="1"/>
  <c r="T6075" i="1"/>
  <c r="L6075" i="1"/>
  <c r="AA6074" i="1"/>
  <c r="AC6074" i="1" s="1"/>
  <c r="T6074" i="1"/>
  <c r="W6074" i="1" s="1"/>
  <c r="L6074" i="1"/>
  <c r="X6074" i="1" s="1"/>
  <c r="Y6074" i="1" s="1"/>
  <c r="I6073" i="1"/>
  <c r="H6073" i="1"/>
  <c r="G6073" i="1"/>
  <c r="E6073" i="1"/>
  <c r="D6073" i="1"/>
  <c r="C6073" i="1"/>
  <c r="B6073" i="1"/>
  <c r="T6054" i="1"/>
  <c r="W6054" i="1" s="1"/>
  <c r="X6054" i="1" s="1"/>
  <c r="Y6054" i="1" s="1"/>
  <c r="AA6054" i="1" s="1"/>
  <c r="AC6054" i="1" s="1"/>
  <c r="AC6036" i="1"/>
  <c r="R6036" i="1"/>
  <c r="AC6035" i="1"/>
  <c r="R6035" i="1"/>
  <c r="R6034" i="1"/>
  <c r="AC6033" i="1"/>
  <c r="W6033" i="1"/>
  <c r="T6033" i="1"/>
  <c r="J6033" i="1"/>
  <c r="L6033" i="1" s="1"/>
  <c r="X6033" i="1" s="1"/>
  <c r="Y6033" i="1" s="1"/>
  <c r="I6033" i="1"/>
  <c r="H6033" i="1"/>
  <c r="G6033" i="1"/>
  <c r="E6033" i="1"/>
  <c r="D6033" i="1"/>
  <c r="B6033" i="1"/>
  <c r="J6014" i="1"/>
  <c r="L6014" i="1" s="1"/>
  <c r="X6014" i="1" s="1"/>
  <c r="Y6014" i="1" s="1"/>
  <c r="AA6014" i="1" s="1"/>
  <c r="AC6014" i="1" s="1"/>
  <c r="AC6015" i="1" s="1"/>
  <c r="W5995" i="1"/>
  <c r="X5995" i="1" s="1"/>
  <c r="Y5995" i="1" s="1"/>
  <c r="AA5995" i="1" s="1"/>
  <c r="AC5995" i="1" s="1"/>
  <c r="AC5996" i="1" s="1"/>
  <c r="T5995" i="1"/>
  <c r="Y5976" i="1"/>
  <c r="AA5976" i="1" s="1"/>
  <c r="AC5976" i="1" s="1"/>
  <c r="W5976" i="1"/>
  <c r="X5976" i="1" s="1"/>
  <c r="T5976" i="1"/>
  <c r="T5957" i="1"/>
  <c r="W5957" i="1" s="1"/>
  <c r="X5957" i="1" s="1"/>
  <c r="Y5957" i="1" s="1"/>
  <c r="AA5957" i="1" s="1"/>
  <c r="AC5957" i="1" s="1"/>
  <c r="W5956" i="1"/>
  <c r="X5956" i="1" s="1"/>
  <c r="Y5956" i="1" s="1"/>
  <c r="AA5956" i="1" s="1"/>
  <c r="AC5956" i="1" s="1"/>
  <c r="T5956" i="1"/>
  <c r="Y5955" i="1"/>
  <c r="AA5955" i="1" s="1"/>
  <c r="AC5955" i="1" s="1"/>
  <c r="W5955" i="1"/>
  <c r="X5955" i="1" s="1"/>
  <c r="T5955" i="1"/>
  <c r="Y5954" i="1"/>
  <c r="AA5954" i="1" s="1"/>
  <c r="AC5954" i="1" s="1"/>
  <c r="X5954" i="1"/>
  <c r="W5954" i="1"/>
  <c r="T5954" i="1"/>
  <c r="AC5953" i="1"/>
  <c r="T5953" i="1"/>
  <c r="W5953" i="1" s="1"/>
  <c r="X5953" i="1" s="1"/>
  <c r="Y5953" i="1" s="1"/>
  <c r="AA5953" i="1" s="1"/>
  <c r="W5952" i="1"/>
  <c r="X5952" i="1" s="1"/>
  <c r="Y5952" i="1" s="1"/>
  <c r="AA5952" i="1" s="1"/>
  <c r="AC5952" i="1" s="1"/>
  <c r="T5952" i="1"/>
  <c r="Y5951" i="1"/>
  <c r="AA5951" i="1" s="1"/>
  <c r="AC5951" i="1" s="1"/>
  <c r="AC5958" i="1" s="1"/>
  <c r="W5951" i="1"/>
  <c r="X5951" i="1" s="1"/>
  <c r="T5951" i="1"/>
  <c r="J5933" i="1"/>
  <c r="L5933" i="1" s="1"/>
  <c r="X5933" i="1" s="1"/>
  <c r="Y5933" i="1" s="1"/>
  <c r="AA5933" i="1" s="1"/>
  <c r="AC5933" i="1" s="1"/>
  <c r="I5933" i="1"/>
  <c r="H5933" i="1"/>
  <c r="G5933" i="1"/>
  <c r="E5933" i="1"/>
  <c r="D5933" i="1"/>
  <c r="C5933" i="1"/>
  <c r="B5933" i="1"/>
  <c r="AC5932" i="1"/>
  <c r="J5932" i="1"/>
  <c r="L5932" i="1" s="1"/>
  <c r="X5932" i="1" s="1"/>
  <c r="Y5932" i="1" s="1"/>
  <c r="AA5932" i="1" s="1"/>
  <c r="I5932" i="1"/>
  <c r="H5932" i="1"/>
  <c r="G5932" i="1"/>
  <c r="E5932" i="1"/>
  <c r="D5932" i="1"/>
  <c r="C5932" i="1"/>
  <c r="B5932" i="1"/>
  <c r="J5931" i="1"/>
  <c r="L5931" i="1" s="1"/>
  <c r="X5931" i="1" s="1"/>
  <c r="Y5931" i="1" s="1"/>
  <c r="AA5931" i="1" s="1"/>
  <c r="AC5931" i="1" s="1"/>
  <c r="I5931" i="1"/>
  <c r="H5931" i="1"/>
  <c r="G5931" i="1"/>
  <c r="E5931" i="1"/>
  <c r="D5931" i="1"/>
  <c r="C5931" i="1"/>
  <c r="B5931" i="1"/>
  <c r="J5930" i="1"/>
  <c r="L5930" i="1" s="1"/>
  <c r="X5930" i="1" s="1"/>
  <c r="Y5930" i="1" s="1"/>
  <c r="AA5930" i="1" s="1"/>
  <c r="AC5930" i="1" s="1"/>
  <c r="I5930" i="1"/>
  <c r="H5930" i="1"/>
  <c r="G5930" i="1"/>
  <c r="E5930" i="1"/>
  <c r="D5930" i="1"/>
  <c r="C5930" i="1"/>
  <c r="B5930" i="1"/>
  <c r="AA5929" i="1"/>
  <c r="AC5929" i="1" s="1"/>
  <c r="J5929" i="1"/>
  <c r="L5929" i="1" s="1"/>
  <c r="X5929" i="1" s="1"/>
  <c r="Y5929" i="1" s="1"/>
  <c r="I5929" i="1"/>
  <c r="H5929" i="1"/>
  <c r="G5929" i="1"/>
  <c r="E5929" i="1"/>
  <c r="D5929" i="1"/>
  <c r="C5929" i="1"/>
  <c r="B5929" i="1"/>
  <c r="J5928" i="1"/>
  <c r="L5928" i="1" s="1"/>
  <c r="X5928" i="1" s="1"/>
  <c r="Y5928" i="1" s="1"/>
  <c r="AA5928" i="1" s="1"/>
  <c r="AC5928" i="1" s="1"/>
  <c r="I5928" i="1"/>
  <c r="H5928" i="1"/>
  <c r="G5928" i="1"/>
  <c r="E5928" i="1"/>
  <c r="D5928" i="1"/>
  <c r="C5928" i="1"/>
  <c r="B5928" i="1"/>
  <c r="AC5910" i="1"/>
  <c r="R5910" i="1"/>
  <c r="AC5909" i="1"/>
  <c r="R5909" i="1"/>
  <c r="R5908" i="1"/>
  <c r="T5907" i="1"/>
  <c r="W5907" i="1" s="1"/>
  <c r="J5907" i="1"/>
  <c r="L5907" i="1" s="1"/>
  <c r="I5907" i="1"/>
  <c r="H5907" i="1"/>
  <c r="G5907" i="1"/>
  <c r="E5907" i="1"/>
  <c r="D5907" i="1"/>
  <c r="C5907" i="1"/>
  <c r="B5907" i="1"/>
  <c r="J5888" i="1"/>
  <c r="L5888" i="1" s="1"/>
  <c r="X5888" i="1" s="1"/>
  <c r="Y5888" i="1" s="1"/>
  <c r="AA5888" i="1" s="1"/>
  <c r="AC5888" i="1" s="1"/>
  <c r="AC5889" i="1" s="1"/>
  <c r="I5888" i="1"/>
  <c r="H5888" i="1"/>
  <c r="G5888" i="1"/>
  <c r="D5888" i="1"/>
  <c r="C5888" i="1"/>
  <c r="B5888" i="1"/>
  <c r="T5869" i="1"/>
  <c r="W5869" i="1" s="1"/>
  <c r="J5869" i="1"/>
  <c r="L5869" i="1" s="1"/>
  <c r="X5869" i="1" s="1"/>
  <c r="Y5869" i="1" s="1"/>
  <c r="AA5869" i="1" s="1"/>
  <c r="AC5869" i="1" s="1"/>
  <c r="AC5870" i="1" s="1"/>
  <c r="I5869" i="1"/>
  <c r="H5869" i="1"/>
  <c r="G5869" i="1"/>
  <c r="E5869" i="1"/>
  <c r="D5869" i="1"/>
  <c r="C5869" i="1"/>
  <c r="B5869" i="1"/>
  <c r="W5850" i="1"/>
  <c r="T5850" i="1"/>
  <c r="L5850" i="1"/>
  <c r="J5850" i="1"/>
  <c r="T5849" i="1"/>
  <c r="W5849" i="1" s="1"/>
  <c r="L5849" i="1"/>
  <c r="J5849" i="1"/>
  <c r="T5848" i="1"/>
  <c r="W5848" i="1" s="1"/>
  <c r="L5848" i="1"/>
  <c r="X5848" i="1" s="1"/>
  <c r="Y5848" i="1" s="1"/>
  <c r="AA5848" i="1" s="1"/>
  <c r="AC5848" i="1" s="1"/>
  <c r="J5848" i="1"/>
  <c r="T5847" i="1"/>
  <c r="W5847" i="1" s="1"/>
  <c r="L5847" i="1"/>
  <c r="J5847" i="1"/>
  <c r="W5846" i="1"/>
  <c r="T5846" i="1"/>
  <c r="L5846" i="1"/>
  <c r="J5846" i="1"/>
  <c r="T5845" i="1"/>
  <c r="W5845" i="1" s="1"/>
  <c r="L5845" i="1"/>
  <c r="J5845" i="1"/>
  <c r="AA5844" i="1"/>
  <c r="AC5844" i="1" s="1"/>
  <c r="J5844" i="1"/>
  <c r="L5844" i="1" s="1"/>
  <c r="X5844" i="1" s="1"/>
  <c r="Y5844" i="1" s="1"/>
  <c r="X5838" i="1"/>
  <c r="A5837" i="1"/>
  <c r="AC5826" i="1"/>
  <c r="L5826" i="1"/>
  <c r="X5826" i="1" s="1"/>
  <c r="Y5826" i="1" s="1"/>
  <c r="AA5826" i="1" s="1"/>
  <c r="J5826" i="1"/>
  <c r="L5825" i="1"/>
  <c r="X5825" i="1" s="1"/>
  <c r="Y5825" i="1" s="1"/>
  <c r="AA5825" i="1" s="1"/>
  <c r="AC5825" i="1" s="1"/>
  <c r="J5825" i="1"/>
  <c r="X5824" i="1"/>
  <c r="Y5824" i="1" s="1"/>
  <c r="AA5824" i="1" s="1"/>
  <c r="AC5824" i="1" s="1"/>
  <c r="L5824" i="1"/>
  <c r="J5824" i="1"/>
  <c r="J5823" i="1"/>
  <c r="L5823" i="1" s="1"/>
  <c r="X5823" i="1" s="1"/>
  <c r="Y5823" i="1" s="1"/>
  <c r="AA5823" i="1" s="1"/>
  <c r="AC5823" i="1" s="1"/>
  <c r="L5822" i="1"/>
  <c r="X5822" i="1" s="1"/>
  <c r="Y5822" i="1" s="1"/>
  <c r="AA5822" i="1" s="1"/>
  <c r="AC5822" i="1" s="1"/>
  <c r="J5822" i="1"/>
  <c r="L5821" i="1"/>
  <c r="X5821" i="1" s="1"/>
  <c r="Y5821" i="1" s="1"/>
  <c r="AA5821" i="1" s="1"/>
  <c r="AC5821" i="1" s="1"/>
  <c r="J5821" i="1"/>
  <c r="X5820" i="1"/>
  <c r="Y5820" i="1" s="1"/>
  <c r="AA5820" i="1" s="1"/>
  <c r="AC5820" i="1" s="1"/>
  <c r="L5820" i="1"/>
  <c r="J5820" i="1"/>
  <c r="J5819" i="1"/>
  <c r="L5819" i="1" s="1"/>
  <c r="X5819" i="1" s="1"/>
  <c r="Y5819" i="1" s="1"/>
  <c r="AA5819" i="1" s="1"/>
  <c r="AC5819" i="1" s="1"/>
  <c r="L5818" i="1"/>
  <c r="X5818" i="1" s="1"/>
  <c r="Y5818" i="1" s="1"/>
  <c r="AA5818" i="1" s="1"/>
  <c r="AC5818" i="1" s="1"/>
  <c r="J5818" i="1"/>
  <c r="AC5817" i="1"/>
  <c r="X5816" i="1"/>
  <c r="Y5816" i="1" s="1"/>
  <c r="AA5816" i="1" s="1"/>
  <c r="AC5816" i="1" s="1"/>
  <c r="L5816" i="1"/>
  <c r="J5816" i="1"/>
  <c r="X5815" i="1"/>
  <c r="Y5815" i="1" s="1"/>
  <c r="AA5815" i="1" s="1"/>
  <c r="AC5815" i="1" s="1"/>
  <c r="J5815" i="1"/>
  <c r="L5815" i="1" s="1"/>
  <c r="J5814" i="1"/>
  <c r="L5814" i="1" s="1"/>
  <c r="X5814" i="1" s="1"/>
  <c r="Y5814" i="1" s="1"/>
  <c r="AA5814" i="1" s="1"/>
  <c r="AC5814" i="1" s="1"/>
  <c r="J5813" i="1"/>
  <c r="L5813" i="1" s="1"/>
  <c r="X5813" i="1" s="1"/>
  <c r="Y5813" i="1" s="1"/>
  <c r="AA5813" i="1" s="1"/>
  <c r="AC5813" i="1" s="1"/>
  <c r="J5812" i="1"/>
  <c r="L5812" i="1" s="1"/>
  <c r="X5812" i="1" s="1"/>
  <c r="Y5812" i="1" s="1"/>
  <c r="AA5812" i="1" s="1"/>
  <c r="AC5812" i="1" s="1"/>
  <c r="J5811" i="1"/>
  <c r="L5811" i="1" s="1"/>
  <c r="X5811" i="1" s="1"/>
  <c r="Y5811" i="1" s="1"/>
  <c r="AA5811" i="1" s="1"/>
  <c r="AC5811" i="1" s="1"/>
  <c r="J5810" i="1"/>
  <c r="L5810" i="1" s="1"/>
  <c r="X5810" i="1" s="1"/>
  <c r="Y5810" i="1" s="1"/>
  <c r="AA5810" i="1" s="1"/>
  <c r="AC5810" i="1" s="1"/>
  <c r="X5809" i="1"/>
  <c r="Y5809" i="1" s="1"/>
  <c r="AA5809" i="1" s="1"/>
  <c r="AC5809" i="1" s="1"/>
  <c r="J5809" i="1"/>
  <c r="L5809" i="1" s="1"/>
  <c r="I5808" i="1"/>
  <c r="H5808" i="1"/>
  <c r="G5808" i="1"/>
  <c r="I5807" i="1"/>
  <c r="H5807" i="1"/>
  <c r="G5807" i="1"/>
  <c r="J5807" i="1" s="1"/>
  <c r="L5807" i="1" s="1"/>
  <c r="X5807" i="1" s="1"/>
  <c r="Y5807" i="1" s="1"/>
  <c r="AA5807" i="1" s="1"/>
  <c r="AC5807" i="1" s="1"/>
  <c r="E5807" i="1"/>
  <c r="I5806" i="1"/>
  <c r="H5806" i="1"/>
  <c r="G5806" i="1"/>
  <c r="E5806" i="1"/>
  <c r="I5805" i="1"/>
  <c r="H5805" i="1"/>
  <c r="G5805" i="1"/>
  <c r="J5805" i="1" s="1"/>
  <c r="L5805" i="1" s="1"/>
  <c r="X5805" i="1" s="1"/>
  <c r="Y5805" i="1" s="1"/>
  <c r="AA5805" i="1" s="1"/>
  <c r="AC5805" i="1" s="1"/>
  <c r="I5804" i="1"/>
  <c r="H5804" i="1"/>
  <c r="G5804" i="1"/>
  <c r="E5804" i="1"/>
  <c r="I5803" i="1"/>
  <c r="H5803" i="1"/>
  <c r="G5803" i="1"/>
  <c r="I5802" i="1"/>
  <c r="H5802" i="1"/>
  <c r="G5802" i="1"/>
  <c r="J5802" i="1" s="1"/>
  <c r="L5802" i="1" s="1"/>
  <c r="X5802" i="1" s="1"/>
  <c r="Y5802" i="1" s="1"/>
  <c r="AA5802" i="1" s="1"/>
  <c r="AC5802" i="1" s="1"/>
  <c r="E5802" i="1"/>
  <c r="I5801" i="1"/>
  <c r="H5801" i="1"/>
  <c r="G5801" i="1"/>
  <c r="E5801" i="1"/>
  <c r="I5800" i="1"/>
  <c r="H5800" i="1"/>
  <c r="G5800" i="1"/>
  <c r="E5800" i="1"/>
  <c r="I5799" i="1"/>
  <c r="H5799" i="1"/>
  <c r="G5799" i="1"/>
  <c r="E5799" i="1"/>
  <c r="I5798" i="1"/>
  <c r="H5798" i="1"/>
  <c r="G5798" i="1"/>
  <c r="J5798" i="1" s="1"/>
  <c r="L5798" i="1" s="1"/>
  <c r="X5798" i="1" s="1"/>
  <c r="Y5798" i="1" s="1"/>
  <c r="AA5798" i="1" s="1"/>
  <c r="AC5798" i="1" s="1"/>
  <c r="I5797" i="1"/>
  <c r="H5797" i="1"/>
  <c r="G5797" i="1"/>
  <c r="I5796" i="1"/>
  <c r="H5796" i="1"/>
  <c r="G5796" i="1"/>
  <c r="E5796" i="1"/>
  <c r="J5795" i="1"/>
  <c r="L5795" i="1" s="1"/>
  <c r="X5795" i="1" s="1"/>
  <c r="Y5795" i="1" s="1"/>
  <c r="AA5795" i="1" s="1"/>
  <c r="AC5795" i="1" s="1"/>
  <c r="I5795" i="1"/>
  <c r="H5795" i="1"/>
  <c r="G5795" i="1"/>
  <c r="E5795" i="1"/>
  <c r="T5775" i="1"/>
  <c r="W5775" i="1" s="1"/>
  <c r="J5775" i="1"/>
  <c r="L5775" i="1" s="1"/>
  <c r="I5775" i="1"/>
  <c r="H5775" i="1"/>
  <c r="G5775" i="1"/>
  <c r="E5775" i="1"/>
  <c r="D5775" i="1"/>
  <c r="C5775" i="1"/>
  <c r="B5775" i="1"/>
  <c r="T5756" i="1"/>
  <c r="W5756" i="1" s="1"/>
  <c r="J5756" i="1"/>
  <c r="L5756" i="1" s="1"/>
  <c r="I5756" i="1"/>
  <c r="H5756" i="1"/>
  <c r="G5756" i="1"/>
  <c r="E5756" i="1"/>
  <c r="D5756" i="1"/>
  <c r="C5756" i="1"/>
  <c r="B5756" i="1"/>
  <c r="AC5737" i="1"/>
  <c r="AC5738" i="1" s="1"/>
  <c r="L5737" i="1"/>
  <c r="X5737" i="1" s="1"/>
  <c r="Y5737" i="1" s="1"/>
  <c r="AA5737" i="1" s="1"/>
  <c r="L5718" i="1"/>
  <c r="X5718" i="1" s="1"/>
  <c r="Y5718" i="1" s="1"/>
  <c r="AA5718" i="1" s="1"/>
  <c r="AC5718" i="1" s="1"/>
  <c r="AC5719" i="1" s="1"/>
  <c r="AC5700" i="1"/>
  <c r="R5700" i="1"/>
  <c r="R5699" i="1"/>
  <c r="AC5698" i="1"/>
  <c r="W5698" i="1"/>
  <c r="T5698" i="1"/>
  <c r="J5698" i="1"/>
  <c r="L5698" i="1" s="1"/>
  <c r="X5698" i="1" s="1"/>
  <c r="Y5698" i="1" s="1"/>
  <c r="I5698" i="1"/>
  <c r="H5698" i="1"/>
  <c r="G5698" i="1"/>
  <c r="E5698" i="1"/>
  <c r="D5698" i="1"/>
  <c r="C5698" i="1"/>
  <c r="B5698" i="1"/>
  <c r="AC5680" i="1"/>
  <c r="W5680" i="1"/>
  <c r="T5680" i="1"/>
  <c r="J5680" i="1"/>
  <c r="L5680" i="1" s="1"/>
  <c r="X5680" i="1" s="1"/>
  <c r="Y5680" i="1" s="1"/>
  <c r="I5680" i="1"/>
  <c r="H5680" i="1"/>
  <c r="G5680" i="1"/>
  <c r="E5680" i="1"/>
  <c r="D5680" i="1"/>
  <c r="C5680" i="1"/>
  <c r="B5680" i="1"/>
  <c r="T5679" i="1"/>
  <c r="W5679" i="1" s="1"/>
  <c r="J5679" i="1"/>
  <c r="L5679" i="1" s="1"/>
  <c r="I5679" i="1"/>
  <c r="H5679" i="1"/>
  <c r="G5679" i="1"/>
  <c r="E5679" i="1"/>
  <c r="D5679" i="1"/>
  <c r="C5679" i="1"/>
  <c r="B5679" i="1"/>
  <c r="T5678" i="1"/>
  <c r="W5678" i="1" s="1"/>
  <c r="L5678" i="1"/>
  <c r="X5678" i="1" s="1"/>
  <c r="Y5678" i="1" s="1"/>
  <c r="AA5678" i="1" s="1"/>
  <c r="AC5678" i="1" s="1"/>
  <c r="J5678" i="1"/>
  <c r="I5678" i="1"/>
  <c r="H5678" i="1"/>
  <c r="G5678" i="1"/>
  <c r="E5678" i="1"/>
  <c r="D5678" i="1"/>
  <c r="C5678" i="1"/>
  <c r="B5678" i="1"/>
  <c r="T5659" i="1"/>
  <c r="W5659" i="1" s="1"/>
  <c r="H5659" i="1"/>
  <c r="G5659" i="1"/>
  <c r="J5659" i="1" s="1"/>
  <c r="L5659" i="1" s="1"/>
  <c r="X5659" i="1" s="1"/>
  <c r="Y5659" i="1" s="1"/>
  <c r="AA5659" i="1" s="1"/>
  <c r="AC5659" i="1" s="1"/>
  <c r="E5659" i="1"/>
  <c r="D5659" i="1"/>
  <c r="C5659" i="1"/>
  <c r="B5659" i="1"/>
  <c r="W5658" i="1"/>
  <c r="T5658" i="1"/>
  <c r="H5658" i="1"/>
  <c r="G5658" i="1"/>
  <c r="E5658" i="1"/>
  <c r="D5658" i="1"/>
  <c r="C5658" i="1"/>
  <c r="B5658" i="1"/>
  <c r="T5657" i="1"/>
  <c r="W5657" i="1" s="1"/>
  <c r="H5657" i="1"/>
  <c r="G5657" i="1"/>
  <c r="J5657" i="1" s="1"/>
  <c r="L5657" i="1" s="1"/>
  <c r="E5657" i="1"/>
  <c r="D5657" i="1"/>
  <c r="C5657" i="1"/>
  <c r="B5657" i="1"/>
  <c r="T5639" i="1"/>
  <c r="W5639" i="1" s="1"/>
  <c r="J5639" i="1"/>
  <c r="L5639" i="1" s="1"/>
  <c r="I5639" i="1"/>
  <c r="H5639" i="1"/>
  <c r="G5639" i="1"/>
  <c r="E5639" i="1"/>
  <c r="D5639" i="1"/>
  <c r="C5639" i="1"/>
  <c r="B5639" i="1"/>
  <c r="J5621" i="1"/>
  <c r="L5621" i="1" s="1"/>
  <c r="X5621" i="1" s="1"/>
  <c r="Y5621" i="1" s="1"/>
  <c r="AA5621" i="1" s="1"/>
  <c r="AC5621" i="1" s="1"/>
  <c r="I5621" i="1"/>
  <c r="H5621" i="1"/>
  <c r="G5621" i="1"/>
  <c r="E5621" i="1"/>
  <c r="D5621" i="1"/>
  <c r="C5621" i="1"/>
  <c r="B5621" i="1"/>
  <c r="X5620" i="1"/>
  <c r="Y5620" i="1" s="1"/>
  <c r="AA5620" i="1" s="1"/>
  <c r="AC5620" i="1" s="1"/>
  <c r="AC5622" i="1" s="1"/>
  <c r="L5620" i="1"/>
  <c r="J5620" i="1"/>
  <c r="I5620" i="1"/>
  <c r="H5620" i="1"/>
  <c r="G5620" i="1"/>
  <c r="E5620" i="1"/>
  <c r="D5620" i="1"/>
  <c r="C5620" i="1"/>
  <c r="B5620" i="1"/>
  <c r="W5601" i="1"/>
  <c r="T5601" i="1"/>
  <c r="J5601" i="1"/>
  <c r="L5601" i="1" s="1"/>
  <c r="X5601" i="1" s="1"/>
  <c r="Y5601" i="1" s="1"/>
  <c r="AA5601" i="1" s="1"/>
  <c r="AC5601" i="1" s="1"/>
  <c r="AC5602" i="1" s="1"/>
  <c r="I5601" i="1"/>
  <c r="H5601" i="1"/>
  <c r="G5601" i="1"/>
  <c r="E5601" i="1"/>
  <c r="D5601" i="1"/>
  <c r="C5601" i="1"/>
  <c r="B5601" i="1"/>
  <c r="T5583" i="1"/>
  <c r="W5583" i="1" s="1"/>
  <c r="J5583" i="1"/>
  <c r="L5583" i="1" s="1"/>
  <c r="X5583" i="1" s="1"/>
  <c r="Y5583" i="1" s="1"/>
  <c r="AA5583" i="1" s="1"/>
  <c r="AC5583" i="1" s="1"/>
  <c r="I5583" i="1"/>
  <c r="H5583" i="1"/>
  <c r="G5583" i="1"/>
  <c r="E5583" i="1"/>
  <c r="D5583" i="1"/>
  <c r="C5583" i="1"/>
  <c r="B5583" i="1"/>
  <c r="W5582" i="1"/>
  <c r="T5582" i="1"/>
  <c r="J5582" i="1"/>
  <c r="L5582" i="1" s="1"/>
  <c r="I5582" i="1"/>
  <c r="H5582" i="1"/>
  <c r="G5582" i="1"/>
  <c r="E5582" i="1"/>
  <c r="D5582" i="1"/>
  <c r="C5582" i="1"/>
  <c r="B5582" i="1"/>
  <c r="J5563" i="1"/>
  <c r="L5563" i="1" s="1"/>
  <c r="X5563" i="1" s="1"/>
  <c r="Y5563" i="1" s="1"/>
  <c r="AA5563" i="1" s="1"/>
  <c r="AC5563" i="1" s="1"/>
  <c r="AC5564" i="1" s="1"/>
  <c r="I5563" i="1"/>
  <c r="H5563" i="1"/>
  <c r="G5563" i="1"/>
  <c r="E5563" i="1"/>
  <c r="D5563" i="1"/>
  <c r="C5563" i="1"/>
  <c r="B5563" i="1"/>
  <c r="AC5545" i="1"/>
  <c r="AC5546" i="1" s="1"/>
  <c r="T5545" i="1"/>
  <c r="W5545" i="1" s="1"/>
  <c r="L5545" i="1"/>
  <c r="J5545" i="1"/>
  <c r="I5545" i="1"/>
  <c r="H5545" i="1"/>
  <c r="G5545" i="1"/>
  <c r="E5545" i="1"/>
  <c r="D5545" i="1"/>
  <c r="C5545" i="1"/>
  <c r="B5545" i="1"/>
  <c r="W5526" i="1"/>
  <c r="T5526" i="1"/>
  <c r="J5526" i="1"/>
  <c r="L5526" i="1" s="1"/>
  <c r="I5526" i="1"/>
  <c r="H5526" i="1"/>
  <c r="G5526" i="1"/>
  <c r="E5526" i="1"/>
  <c r="D5526" i="1"/>
  <c r="C5526" i="1"/>
  <c r="B5526" i="1"/>
  <c r="J5507" i="1"/>
  <c r="L5507" i="1" s="1"/>
  <c r="X5507" i="1" s="1"/>
  <c r="Y5507" i="1" s="1"/>
  <c r="AA5507" i="1" s="1"/>
  <c r="AC5507" i="1" s="1"/>
  <c r="I5507" i="1"/>
  <c r="H5507" i="1"/>
  <c r="G5507" i="1"/>
  <c r="E5507" i="1"/>
  <c r="D5507" i="1"/>
  <c r="C5507" i="1"/>
  <c r="B5507" i="1"/>
  <c r="AC5506" i="1"/>
  <c r="T5506" i="1"/>
  <c r="W5506" i="1" s="1"/>
  <c r="J5506" i="1"/>
  <c r="L5506" i="1" s="1"/>
  <c r="X5506" i="1" s="1"/>
  <c r="Y5506" i="1" s="1"/>
  <c r="I5506" i="1"/>
  <c r="H5506" i="1"/>
  <c r="G5506" i="1"/>
  <c r="E5506" i="1"/>
  <c r="D5506" i="1"/>
  <c r="C5506" i="1"/>
  <c r="B5506" i="1"/>
  <c r="AC5505" i="1"/>
  <c r="T5505" i="1"/>
  <c r="W5505" i="1" s="1"/>
  <c r="J5505" i="1"/>
  <c r="L5505" i="1" s="1"/>
  <c r="I5505" i="1"/>
  <c r="H5505" i="1"/>
  <c r="G5505" i="1"/>
  <c r="E5505" i="1"/>
  <c r="D5505" i="1"/>
  <c r="C5505" i="1"/>
  <c r="B5505" i="1"/>
  <c r="AC5504" i="1"/>
  <c r="T5504" i="1"/>
  <c r="W5504" i="1" s="1"/>
  <c r="J5504" i="1"/>
  <c r="L5504" i="1" s="1"/>
  <c r="X5504" i="1" s="1"/>
  <c r="Y5504" i="1" s="1"/>
  <c r="I5504" i="1"/>
  <c r="H5504" i="1"/>
  <c r="G5504" i="1"/>
  <c r="E5504" i="1"/>
  <c r="D5504" i="1"/>
  <c r="C5504" i="1"/>
  <c r="B5504" i="1"/>
  <c r="AC5503" i="1"/>
  <c r="T5503" i="1"/>
  <c r="W5503" i="1" s="1"/>
  <c r="J5503" i="1"/>
  <c r="L5503" i="1" s="1"/>
  <c r="I5503" i="1"/>
  <c r="H5503" i="1"/>
  <c r="G5503" i="1"/>
  <c r="E5503" i="1"/>
  <c r="D5503" i="1"/>
  <c r="C5503" i="1"/>
  <c r="B5503" i="1"/>
  <c r="W5484" i="1"/>
  <c r="X5484" i="1" s="1"/>
  <c r="Y5484" i="1" s="1"/>
  <c r="AA5484" i="1" s="1"/>
  <c r="AC5484" i="1" s="1"/>
  <c r="AC5485" i="1" s="1"/>
  <c r="T5484" i="1"/>
  <c r="W5466" i="1"/>
  <c r="T5466" i="1"/>
  <c r="J5466" i="1"/>
  <c r="L5466" i="1" s="1"/>
  <c r="X5466" i="1" s="1"/>
  <c r="Y5466" i="1" s="1"/>
  <c r="AA5466" i="1" s="1"/>
  <c r="AC5466" i="1" s="1"/>
  <c r="I5466" i="1"/>
  <c r="H5466" i="1"/>
  <c r="G5466" i="1"/>
  <c r="E5466" i="1"/>
  <c r="D5466" i="1"/>
  <c r="C5466" i="1"/>
  <c r="B5466" i="1"/>
  <c r="T5465" i="1"/>
  <c r="W5465" i="1" s="1"/>
  <c r="J5465" i="1"/>
  <c r="L5465" i="1" s="1"/>
  <c r="I5465" i="1"/>
  <c r="H5465" i="1"/>
  <c r="G5465" i="1"/>
  <c r="E5465" i="1"/>
  <c r="D5465" i="1"/>
  <c r="C5465" i="1"/>
  <c r="B5465" i="1"/>
  <c r="T5464" i="1"/>
  <c r="W5464" i="1" s="1"/>
  <c r="L5464" i="1"/>
  <c r="X5464" i="1" s="1"/>
  <c r="Y5464" i="1" s="1"/>
  <c r="AA5464" i="1" s="1"/>
  <c r="AC5464" i="1" s="1"/>
  <c r="J5464" i="1"/>
  <c r="I5464" i="1"/>
  <c r="H5464" i="1"/>
  <c r="G5464" i="1"/>
  <c r="E5464" i="1"/>
  <c r="D5464" i="1"/>
  <c r="C5464" i="1"/>
  <c r="B5464" i="1"/>
  <c r="T5463" i="1"/>
  <c r="W5463" i="1" s="1"/>
  <c r="J5463" i="1"/>
  <c r="L5463" i="1" s="1"/>
  <c r="X5463" i="1" s="1"/>
  <c r="Y5463" i="1" s="1"/>
  <c r="AA5463" i="1" s="1"/>
  <c r="AC5463" i="1" s="1"/>
  <c r="I5463" i="1"/>
  <c r="H5463" i="1"/>
  <c r="G5463" i="1"/>
  <c r="E5463" i="1"/>
  <c r="D5463" i="1"/>
  <c r="C5463" i="1"/>
  <c r="B5463" i="1"/>
  <c r="W5462" i="1"/>
  <c r="T5462" i="1"/>
  <c r="J5462" i="1"/>
  <c r="L5462" i="1" s="1"/>
  <c r="I5462" i="1"/>
  <c r="H5462" i="1"/>
  <c r="G5462" i="1"/>
  <c r="E5462" i="1"/>
  <c r="D5462" i="1"/>
  <c r="C5462" i="1"/>
  <c r="B5462" i="1"/>
  <c r="W5443" i="1"/>
  <c r="T5443" i="1"/>
  <c r="J5443" i="1"/>
  <c r="L5443" i="1" s="1"/>
  <c r="I5443" i="1"/>
  <c r="H5443" i="1"/>
  <c r="G5443" i="1"/>
  <c r="E5443" i="1"/>
  <c r="D5443" i="1"/>
  <c r="C5443" i="1"/>
  <c r="B5443" i="1"/>
  <c r="T5424" i="1"/>
  <c r="W5424" i="1" s="1"/>
  <c r="J5424" i="1"/>
  <c r="L5424" i="1" s="1"/>
  <c r="X5424" i="1" s="1"/>
  <c r="Y5424" i="1" s="1"/>
  <c r="AA5424" i="1" s="1"/>
  <c r="AC5424" i="1" s="1"/>
  <c r="AC5425" i="1" s="1"/>
  <c r="I5424" i="1"/>
  <c r="H5424" i="1"/>
  <c r="G5424" i="1"/>
  <c r="E5424" i="1"/>
  <c r="D5424" i="1"/>
  <c r="C5424" i="1"/>
  <c r="B5424" i="1"/>
  <c r="T5403" i="1"/>
  <c r="W5403" i="1" s="1"/>
  <c r="J5403" i="1"/>
  <c r="L5403" i="1" s="1"/>
  <c r="X5403" i="1" s="1"/>
  <c r="Y5403" i="1" s="1"/>
  <c r="AA5403" i="1" s="1"/>
  <c r="AC5403" i="1" s="1"/>
  <c r="I5403" i="1"/>
  <c r="H5403" i="1"/>
  <c r="G5403" i="1"/>
  <c r="E5403" i="1"/>
  <c r="D5403" i="1"/>
  <c r="C5403" i="1"/>
  <c r="B5403" i="1"/>
  <c r="Y5384" i="1"/>
  <c r="AA5384" i="1" s="1"/>
  <c r="AC5384" i="1" s="1"/>
  <c r="AC5385" i="1" s="1"/>
  <c r="J5384" i="1"/>
  <c r="L5384" i="1" s="1"/>
  <c r="X5384" i="1" s="1"/>
  <c r="I5384" i="1"/>
  <c r="H5384" i="1"/>
  <c r="G5384" i="1"/>
  <c r="E5384" i="1"/>
  <c r="D5384" i="1"/>
  <c r="C5384" i="1"/>
  <c r="B5384" i="1"/>
  <c r="T5366" i="1"/>
  <c r="W5366" i="1" s="1"/>
  <c r="J5366" i="1"/>
  <c r="L5366" i="1" s="1"/>
  <c r="X5366" i="1" s="1"/>
  <c r="Y5366" i="1" s="1"/>
  <c r="AA5366" i="1" s="1"/>
  <c r="AC5366" i="1" s="1"/>
  <c r="I5366" i="1"/>
  <c r="H5366" i="1"/>
  <c r="G5366" i="1"/>
  <c r="E5366" i="1"/>
  <c r="D5366" i="1"/>
  <c r="C5366" i="1"/>
  <c r="B5366" i="1"/>
  <c r="AC5365" i="1"/>
  <c r="AC5367" i="1" s="1"/>
  <c r="T5365" i="1"/>
  <c r="W5365" i="1" s="1"/>
  <c r="J5365" i="1"/>
  <c r="L5365" i="1" s="1"/>
  <c r="I5365" i="1"/>
  <c r="H5365" i="1"/>
  <c r="G5365" i="1"/>
  <c r="E5365" i="1"/>
  <c r="D5365" i="1"/>
  <c r="C5365" i="1"/>
  <c r="B5365" i="1"/>
  <c r="W5347" i="1"/>
  <c r="T5347" i="1"/>
  <c r="J5347" i="1"/>
  <c r="L5347" i="1" s="1"/>
  <c r="I5347" i="1"/>
  <c r="H5347" i="1"/>
  <c r="G5347" i="1"/>
  <c r="E5347" i="1"/>
  <c r="D5347" i="1"/>
  <c r="C5347" i="1"/>
  <c r="B5347" i="1"/>
  <c r="T5346" i="1"/>
  <c r="W5346" i="1" s="1"/>
  <c r="J5346" i="1"/>
  <c r="L5346" i="1" s="1"/>
  <c r="X5346" i="1" s="1"/>
  <c r="Y5346" i="1" s="1"/>
  <c r="AA5346" i="1" s="1"/>
  <c r="AC5346" i="1" s="1"/>
  <c r="I5346" i="1"/>
  <c r="H5346" i="1"/>
  <c r="G5346" i="1"/>
  <c r="E5346" i="1"/>
  <c r="D5346" i="1"/>
  <c r="C5346" i="1"/>
  <c r="B5346" i="1"/>
  <c r="W5328" i="1"/>
  <c r="T5328" i="1"/>
  <c r="I5328" i="1"/>
  <c r="H5328" i="1"/>
  <c r="G5328" i="1"/>
  <c r="E5328" i="1"/>
  <c r="D5328" i="1"/>
  <c r="C5328" i="1"/>
  <c r="B5328" i="1"/>
  <c r="T5327" i="1"/>
  <c r="W5327" i="1" s="1"/>
  <c r="I5327" i="1"/>
  <c r="H5327" i="1"/>
  <c r="G5327" i="1"/>
  <c r="E5327" i="1"/>
  <c r="D5327" i="1"/>
  <c r="C5327" i="1"/>
  <c r="B5327" i="1"/>
  <c r="I5309" i="1"/>
  <c r="H5309" i="1"/>
  <c r="G5309" i="1"/>
  <c r="E5309" i="1"/>
  <c r="D5309" i="1"/>
  <c r="C5309" i="1"/>
  <c r="B5309" i="1"/>
  <c r="I5308" i="1"/>
  <c r="H5308" i="1"/>
  <c r="G5308" i="1"/>
  <c r="J5308" i="1" s="1"/>
  <c r="L5308" i="1" s="1"/>
  <c r="X5308" i="1" s="1"/>
  <c r="Y5308" i="1" s="1"/>
  <c r="AA5308" i="1" s="1"/>
  <c r="AC5308" i="1" s="1"/>
  <c r="E5308" i="1"/>
  <c r="D5308" i="1"/>
  <c r="C5308" i="1"/>
  <c r="B5308" i="1"/>
  <c r="I5307" i="1"/>
  <c r="H5307" i="1"/>
  <c r="G5307" i="1"/>
  <c r="J5307" i="1" s="1"/>
  <c r="L5307" i="1" s="1"/>
  <c r="X5307" i="1" s="1"/>
  <c r="Y5307" i="1" s="1"/>
  <c r="AA5307" i="1" s="1"/>
  <c r="AC5307" i="1" s="1"/>
  <c r="E5307" i="1"/>
  <c r="D5307" i="1"/>
  <c r="C5307" i="1"/>
  <c r="B5307" i="1"/>
  <c r="AA5289" i="1"/>
  <c r="AC5289" i="1" s="1"/>
  <c r="AC5290" i="1" s="1"/>
  <c r="J5289" i="1"/>
  <c r="L5289" i="1" s="1"/>
  <c r="X5289" i="1" s="1"/>
  <c r="Y5289" i="1" s="1"/>
  <c r="T5271" i="1"/>
  <c r="W5271" i="1" s="1"/>
  <c r="L5271" i="1"/>
  <c r="J5271" i="1"/>
  <c r="I5271" i="1"/>
  <c r="H5271" i="1"/>
  <c r="G5271" i="1"/>
  <c r="E5271" i="1"/>
  <c r="D5271" i="1"/>
  <c r="C5271" i="1"/>
  <c r="B5271" i="1"/>
  <c r="T5270" i="1"/>
  <c r="W5270" i="1" s="1"/>
  <c r="J5270" i="1"/>
  <c r="L5270" i="1" s="1"/>
  <c r="X5270" i="1" s="1"/>
  <c r="I5270" i="1"/>
  <c r="H5270" i="1"/>
  <c r="G5270" i="1"/>
  <c r="E5270" i="1"/>
  <c r="D5270" i="1"/>
  <c r="C5270" i="1"/>
  <c r="B5270" i="1"/>
  <c r="AC5269" i="1"/>
  <c r="W5269" i="1"/>
  <c r="T5269" i="1"/>
  <c r="J5269" i="1"/>
  <c r="L5269" i="1" s="1"/>
  <c r="I5269" i="1"/>
  <c r="H5269" i="1"/>
  <c r="G5269" i="1"/>
  <c r="E5269" i="1"/>
  <c r="D5269" i="1"/>
  <c r="C5269" i="1"/>
  <c r="B5269" i="1"/>
  <c r="AC5268" i="1"/>
  <c r="T5268" i="1"/>
  <c r="W5268" i="1" s="1"/>
  <c r="J5268" i="1"/>
  <c r="L5268" i="1" s="1"/>
  <c r="I5268" i="1"/>
  <c r="H5268" i="1"/>
  <c r="G5268" i="1"/>
  <c r="E5268" i="1"/>
  <c r="D5268" i="1"/>
  <c r="C5268" i="1"/>
  <c r="B5268" i="1"/>
  <c r="AC5267" i="1"/>
  <c r="W5267" i="1"/>
  <c r="T5267" i="1"/>
  <c r="J5267" i="1"/>
  <c r="L5267" i="1" s="1"/>
  <c r="X5267" i="1" s="1"/>
  <c r="Y5267" i="1" s="1"/>
  <c r="I5267" i="1"/>
  <c r="H5267" i="1"/>
  <c r="G5267" i="1"/>
  <c r="E5267" i="1"/>
  <c r="D5267" i="1"/>
  <c r="C5267" i="1"/>
  <c r="B5267" i="1"/>
  <c r="W5248" i="1"/>
  <c r="T5248" i="1"/>
  <c r="J5248" i="1"/>
  <c r="L5248" i="1" s="1"/>
  <c r="X5248" i="1" s="1"/>
  <c r="Y5248" i="1" s="1"/>
  <c r="AA5248" i="1" s="1"/>
  <c r="AC5248" i="1" s="1"/>
  <c r="AC5249" i="1" s="1"/>
  <c r="I5248" i="1"/>
  <c r="H5248" i="1"/>
  <c r="G5248" i="1"/>
  <c r="E5248" i="1"/>
  <c r="D5248" i="1"/>
  <c r="C5248" i="1"/>
  <c r="B5248" i="1"/>
  <c r="J5230" i="1"/>
  <c r="L5230" i="1" s="1"/>
  <c r="X5230" i="1" s="1"/>
  <c r="Y5230" i="1" s="1"/>
  <c r="AA5230" i="1" s="1"/>
  <c r="AC5230" i="1" s="1"/>
  <c r="I5230" i="1"/>
  <c r="H5230" i="1"/>
  <c r="G5230" i="1"/>
  <c r="E5230" i="1"/>
  <c r="D5230" i="1"/>
  <c r="C5230" i="1"/>
  <c r="B5230" i="1"/>
  <c r="AA5229" i="1"/>
  <c r="AC5229" i="1" s="1"/>
  <c r="J5229" i="1"/>
  <c r="L5229" i="1" s="1"/>
  <c r="X5229" i="1" s="1"/>
  <c r="Y5229" i="1" s="1"/>
  <c r="I5229" i="1"/>
  <c r="H5229" i="1"/>
  <c r="G5229" i="1"/>
  <c r="E5229" i="1"/>
  <c r="D5229" i="1"/>
  <c r="C5229" i="1"/>
  <c r="B5229" i="1"/>
  <c r="AC5228" i="1"/>
  <c r="J5228" i="1"/>
  <c r="L5228" i="1" s="1"/>
  <c r="X5228" i="1" s="1"/>
  <c r="Y5228" i="1" s="1"/>
  <c r="I5228" i="1"/>
  <c r="H5228" i="1"/>
  <c r="G5228" i="1"/>
  <c r="E5228" i="1"/>
  <c r="D5228" i="1"/>
  <c r="C5228" i="1"/>
  <c r="B5228" i="1"/>
  <c r="AC5227" i="1"/>
  <c r="J5227" i="1"/>
  <c r="L5227" i="1" s="1"/>
  <c r="X5227" i="1" s="1"/>
  <c r="Y5227" i="1" s="1"/>
  <c r="I5227" i="1"/>
  <c r="H5227" i="1"/>
  <c r="G5227" i="1"/>
  <c r="E5227" i="1"/>
  <c r="D5227" i="1"/>
  <c r="C5227" i="1"/>
  <c r="B5227" i="1"/>
  <c r="J5226" i="1"/>
  <c r="L5226" i="1" s="1"/>
  <c r="X5226" i="1" s="1"/>
  <c r="Y5226" i="1" s="1"/>
  <c r="AA5226" i="1" s="1"/>
  <c r="AC5226" i="1" s="1"/>
  <c r="I5226" i="1"/>
  <c r="H5226" i="1"/>
  <c r="G5226" i="1"/>
  <c r="E5226" i="1"/>
  <c r="D5226" i="1"/>
  <c r="C5226" i="1"/>
  <c r="B5226" i="1"/>
  <c r="J5225" i="1"/>
  <c r="L5225" i="1" s="1"/>
  <c r="X5225" i="1" s="1"/>
  <c r="Y5225" i="1" s="1"/>
  <c r="AA5225" i="1" s="1"/>
  <c r="AC5225" i="1" s="1"/>
  <c r="I5225" i="1"/>
  <c r="H5225" i="1"/>
  <c r="G5225" i="1"/>
  <c r="E5225" i="1"/>
  <c r="D5225" i="1"/>
  <c r="C5225" i="1"/>
  <c r="B5225" i="1"/>
  <c r="J5224" i="1"/>
  <c r="L5224" i="1" s="1"/>
  <c r="X5224" i="1" s="1"/>
  <c r="Y5224" i="1" s="1"/>
  <c r="AA5224" i="1" s="1"/>
  <c r="AC5224" i="1" s="1"/>
  <c r="I5224" i="1"/>
  <c r="H5224" i="1"/>
  <c r="G5224" i="1"/>
  <c r="E5224" i="1"/>
  <c r="C5224" i="1"/>
  <c r="B5224" i="1"/>
  <c r="J5223" i="1"/>
  <c r="L5223" i="1" s="1"/>
  <c r="X5223" i="1" s="1"/>
  <c r="Y5223" i="1" s="1"/>
  <c r="AA5223" i="1" s="1"/>
  <c r="AC5223" i="1" s="1"/>
  <c r="I5223" i="1"/>
  <c r="H5223" i="1"/>
  <c r="G5223" i="1"/>
  <c r="E5223" i="1"/>
  <c r="D5223" i="1"/>
  <c r="C5223" i="1"/>
  <c r="B5223" i="1"/>
  <c r="J5222" i="1"/>
  <c r="L5222" i="1" s="1"/>
  <c r="X5222" i="1" s="1"/>
  <c r="Y5222" i="1" s="1"/>
  <c r="AA5222" i="1" s="1"/>
  <c r="AC5222" i="1" s="1"/>
  <c r="I5222" i="1"/>
  <c r="H5222" i="1"/>
  <c r="G5222" i="1"/>
  <c r="E5222" i="1"/>
  <c r="D5222" i="1"/>
  <c r="C5222" i="1"/>
  <c r="B5222" i="1"/>
  <c r="L5221" i="1"/>
  <c r="X5221" i="1" s="1"/>
  <c r="Y5221" i="1" s="1"/>
  <c r="AA5221" i="1" s="1"/>
  <c r="AC5221" i="1" s="1"/>
  <c r="J5221" i="1"/>
  <c r="I5221" i="1"/>
  <c r="H5221" i="1"/>
  <c r="G5221" i="1"/>
  <c r="E5221" i="1"/>
  <c r="D5221" i="1"/>
  <c r="C5221" i="1"/>
  <c r="B5221" i="1"/>
  <c r="J5220" i="1"/>
  <c r="L5220" i="1" s="1"/>
  <c r="X5220" i="1" s="1"/>
  <c r="Y5220" i="1" s="1"/>
  <c r="AA5220" i="1" s="1"/>
  <c r="AC5220" i="1" s="1"/>
  <c r="I5220" i="1"/>
  <c r="H5220" i="1"/>
  <c r="G5220" i="1"/>
  <c r="E5220" i="1"/>
  <c r="D5220" i="1"/>
  <c r="C5220" i="1"/>
  <c r="B5220" i="1"/>
  <c r="AC5219" i="1"/>
  <c r="J5219" i="1"/>
  <c r="L5219" i="1" s="1"/>
  <c r="X5219" i="1" s="1"/>
  <c r="Y5219" i="1" s="1"/>
  <c r="I5219" i="1"/>
  <c r="H5219" i="1"/>
  <c r="G5219" i="1"/>
  <c r="E5219" i="1"/>
  <c r="D5219" i="1"/>
  <c r="C5219" i="1"/>
  <c r="B5219" i="1"/>
  <c r="W5200" i="1"/>
  <c r="T5200" i="1"/>
  <c r="J5200" i="1"/>
  <c r="L5200" i="1" s="1"/>
  <c r="X5200" i="1" s="1"/>
  <c r="Y5200" i="1" s="1"/>
  <c r="AA5200" i="1" s="1"/>
  <c r="AC5200" i="1" s="1"/>
  <c r="AC5201" i="1" s="1"/>
  <c r="I5200" i="1"/>
  <c r="H5200" i="1"/>
  <c r="G5200" i="1"/>
  <c r="E5200" i="1"/>
  <c r="D5200" i="1"/>
  <c r="C5200" i="1"/>
  <c r="B5200" i="1"/>
  <c r="AC5183" i="1"/>
  <c r="T5182" i="1"/>
  <c r="W5182" i="1" s="1"/>
  <c r="J5182" i="1"/>
  <c r="L5182" i="1" s="1"/>
  <c r="X5182" i="1" s="1"/>
  <c r="Y5182" i="1" s="1"/>
  <c r="AA5182" i="1" s="1"/>
  <c r="AC5182" i="1" s="1"/>
  <c r="I5182" i="1"/>
  <c r="H5182" i="1"/>
  <c r="G5182" i="1"/>
  <c r="E5182" i="1"/>
  <c r="D5182" i="1"/>
  <c r="C5182" i="1"/>
  <c r="B5182" i="1"/>
  <c r="AC5181" i="1"/>
  <c r="T5181" i="1"/>
  <c r="W5181" i="1" s="1"/>
  <c r="J5181" i="1"/>
  <c r="L5181" i="1" s="1"/>
  <c r="I5181" i="1"/>
  <c r="H5181" i="1"/>
  <c r="G5181" i="1"/>
  <c r="E5181" i="1"/>
  <c r="D5181" i="1"/>
  <c r="C5181" i="1"/>
  <c r="B5181" i="1"/>
  <c r="L5163" i="1"/>
  <c r="X5163" i="1" s="1"/>
  <c r="Y5163" i="1" s="1"/>
  <c r="AA5163" i="1" s="1"/>
  <c r="AC5163" i="1" s="1"/>
  <c r="J5163" i="1"/>
  <c r="I5163" i="1"/>
  <c r="H5163" i="1"/>
  <c r="G5163" i="1"/>
  <c r="E5163" i="1"/>
  <c r="D5163" i="1"/>
  <c r="C5163" i="1"/>
  <c r="B5163" i="1"/>
  <c r="J5162" i="1"/>
  <c r="L5162" i="1" s="1"/>
  <c r="X5162" i="1" s="1"/>
  <c r="Y5162" i="1" s="1"/>
  <c r="AA5162" i="1" s="1"/>
  <c r="AC5162" i="1" s="1"/>
  <c r="I5162" i="1"/>
  <c r="H5162" i="1"/>
  <c r="G5162" i="1"/>
  <c r="E5162" i="1"/>
  <c r="D5162" i="1"/>
  <c r="C5162" i="1"/>
  <c r="B5162" i="1"/>
  <c r="J5144" i="1"/>
  <c r="L5144" i="1" s="1"/>
  <c r="X5144" i="1" s="1"/>
  <c r="Y5144" i="1" s="1"/>
  <c r="AA5144" i="1" s="1"/>
  <c r="AC5144" i="1" s="1"/>
  <c r="I5144" i="1"/>
  <c r="H5144" i="1"/>
  <c r="G5144" i="1"/>
  <c r="E5144" i="1"/>
  <c r="D5144" i="1"/>
  <c r="C5144" i="1"/>
  <c r="B5144" i="1"/>
  <c r="J5143" i="1"/>
  <c r="L5143" i="1" s="1"/>
  <c r="X5143" i="1" s="1"/>
  <c r="Y5143" i="1" s="1"/>
  <c r="AA5143" i="1" s="1"/>
  <c r="AC5143" i="1" s="1"/>
  <c r="I5143" i="1"/>
  <c r="H5143" i="1"/>
  <c r="G5143" i="1"/>
  <c r="E5143" i="1"/>
  <c r="D5143" i="1"/>
  <c r="C5143" i="1"/>
  <c r="B5143" i="1"/>
  <c r="W5125" i="1"/>
  <c r="T5125" i="1"/>
  <c r="J5125" i="1"/>
  <c r="L5125" i="1" s="1"/>
  <c r="I5125" i="1"/>
  <c r="H5125" i="1"/>
  <c r="G5125" i="1"/>
  <c r="E5125" i="1"/>
  <c r="D5125" i="1"/>
  <c r="C5125" i="1"/>
  <c r="B5125" i="1"/>
  <c r="AC5124" i="1"/>
  <c r="T5124" i="1"/>
  <c r="W5124" i="1" s="1"/>
  <c r="L5124" i="1"/>
  <c r="J5124" i="1"/>
  <c r="I5124" i="1"/>
  <c r="H5124" i="1"/>
  <c r="G5124" i="1"/>
  <c r="E5124" i="1"/>
  <c r="D5124" i="1"/>
  <c r="C5124" i="1"/>
  <c r="B5124" i="1"/>
  <c r="AC5105" i="1"/>
  <c r="T5105" i="1"/>
  <c r="W5105" i="1" s="1"/>
  <c r="L5105" i="1"/>
  <c r="J5105" i="1"/>
  <c r="T5104" i="1"/>
  <c r="W5104" i="1" s="1"/>
  <c r="L5104" i="1"/>
  <c r="J5104" i="1"/>
  <c r="T5103" i="1"/>
  <c r="W5103" i="1" s="1"/>
  <c r="W5102" i="1"/>
  <c r="T5102" i="1"/>
  <c r="T5101" i="1"/>
  <c r="W5101" i="1" s="1"/>
  <c r="W5100" i="1"/>
  <c r="T5100" i="1"/>
  <c r="J5100" i="1"/>
  <c r="L5100" i="1" s="1"/>
  <c r="I5100" i="1"/>
  <c r="H5100" i="1"/>
  <c r="G5100" i="1"/>
  <c r="E5100" i="1"/>
  <c r="D5100" i="1"/>
  <c r="C5100" i="1"/>
  <c r="B5100" i="1"/>
  <c r="J5082" i="1"/>
  <c r="L5082" i="1" s="1"/>
  <c r="X5082" i="1" s="1"/>
  <c r="Y5082" i="1" s="1"/>
  <c r="AA5082" i="1" s="1"/>
  <c r="AC5082" i="1" s="1"/>
  <c r="AC5083" i="1" s="1"/>
  <c r="I5082" i="1"/>
  <c r="H5082" i="1"/>
  <c r="G5082" i="1"/>
  <c r="E5082" i="1"/>
  <c r="D5082" i="1"/>
  <c r="C5082" i="1"/>
  <c r="B5082" i="1"/>
  <c r="AC5081" i="1"/>
  <c r="T5081" i="1"/>
  <c r="W5081" i="1" s="1"/>
  <c r="J5081" i="1"/>
  <c r="L5081" i="1" s="1"/>
  <c r="X5081" i="1" s="1"/>
  <c r="Y5081" i="1" s="1"/>
  <c r="I5081" i="1"/>
  <c r="H5081" i="1"/>
  <c r="G5081" i="1"/>
  <c r="E5081" i="1"/>
  <c r="D5081" i="1"/>
  <c r="C5081" i="1"/>
  <c r="B5081" i="1"/>
  <c r="T5063" i="1"/>
  <c r="W5063" i="1" s="1"/>
  <c r="L5063" i="1"/>
  <c r="J5063" i="1"/>
  <c r="I5063" i="1"/>
  <c r="H5063" i="1"/>
  <c r="G5063" i="1"/>
  <c r="E5063" i="1"/>
  <c r="D5063" i="1"/>
  <c r="C5063" i="1"/>
  <c r="B5063" i="1"/>
  <c r="AC5062" i="1"/>
  <c r="W5062" i="1"/>
  <c r="T5062" i="1"/>
  <c r="J5062" i="1"/>
  <c r="L5062" i="1" s="1"/>
  <c r="I5062" i="1"/>
  <c r="H5062" i="1"/>
  <c r="G5062" i="1"/>
  <c r="E5062" i="1"/>
  <c r="D5062" i="1"/>
  <c r="C5062" i="1"/>
  <c r="B5062" i="1"/>
  <c r="J5044" i="1"/>
  <c r="L5044" i="1" s="1"/>
  <c r="X5044" i="1" s="1"/>
  <c r="Y5044" i="1" s="1"/>
  <c r="AA5044" i="1" s="1"/>
  <c r="AC5044" i="1" s="1"/>
  <c r="I5044" i="1"/>
  <c r="H5044" i="1"/>
  <c r="G5044" i="1"/>
  <c r="E5044" i="1"/>
  <c r="D5044" i="1"/>
  <c r="C5044" i="1"/>
  <c r="B5044" i="1"/>
  <c r="J5043" i="1"/>
  <c r="L5043" i="1" s="1"/>
  <c r="X5043" i="1" s="1"/>
  <c r="Y5043" i="1" s="1"/>
  <c r="AA5043" i="1" s="1"/>
  <c r="AC5043" i="1" s="1"/>
  <c r="AC5045" i="1" s="1"/>
  <c r="I5043" i="1"/>
  <c r="H5043" i="1"/>
  <c r="G5043" i="1"/>
  <c r="E5043" i="1"/>
  <c r="D5043" i="1"/>
  <c r="C5043" i="1"/>
  <c r="B5043" i="1"/>
  <c r="T5024" i="1"/>
  <c r="W5024" i="1" s="1"/>
  <c r="J5024" i="1"/>
  <c r="L5024" i="1" s="1"/>
  <c r="X5024" i="1" s="1"/>
  <c r="Y5024" i="1" s="1"/>
  <c r="AA5024" i="1" s="1"/>
  <c r="AC5024" i="1" s="1"/>
  <c r="AC5025" i="1" s="1"/>
  <c r="I5024" i="1"/>
  <c r="H5024" i="1"/>
  <c r="G5024" i="1"/>
  <c r="E5024" i="1"/>
  <c r="D5024" i="1"/>
  <c r="C5024" i="1"/>
  <c r="B5024" i="1"/>
  <c r="T5005" i="1"/>
  <c r="W5005" i="1" s="1"/>
  <c r="J5005" i="1"/>
  <c r="L5005" i="1" s="1"/>
  <c r="X5005" i="1" s="1"/>
  <c r="Y5005" i="1" s="1"/>
  <c r="AA5005" i="1" s="1"/>
  <c r="AC5005" i="1" s="1"/>
  <c r="AC5006" i="1" s="1"/>
  <c r="I5005" i="1"/>
  <c r="H5005" i="1"/>
  <c r="G5005" i="1"/>
  <c r="E5005" i="1"/>
  <c r="D5005" i="1"/>
  <c r="C5005" i="1"/>
  <c r="B5005" i="1"/>
  <c r="J4987" i="1"/>
  <c r="L4987" i="1" s="1"/>
  <c r="X4987" i="1" s="1"/>
  <c r="Y4987" i="1" s="1"/>
  <c r="AA4987" i="1" s="1"/>
  <c r="AC4987" i="1" s="1"/>
  <c r="J4986" i="1"/>
  <c r="L4986" i="1" s="1"/>
  <c r="X4986" i="1" s="1"/>
  <c r="Y4986" i="1" s="1"/>
  <c r="AA4986" i="1" s="1"/>
  <c r="AC4986" i="1" s="1"/>
  <c r="J4985" i="1"/>
  <c r="L4985" i="1" s="1"/>
  <c r="X4985" i="1" s="1"/>
  <c r="Y4985" i="1" s="1"/>
  <c r="AA4985" i="1" s="1"/>
  <c r="AC4985" i="1" s="1"/>
  <c r="AC4988" i="1" s="1"/>
  <c r="J4966" i="1"/>
  <c r="L4966" i="1" s="1"/>
  <c r="X4966" i="1" s="1"/>
  <c r="Y4966" i="1" s="1"/>
  <c r="AA4966" i="1" s="1"/>
  <c r="AC4966" i="1" s="1"/>
  <c r="AC4967" i="1" s="1"/>
  <c r="T4948" i="1"/>
  <c r="W4948" i="1" s="1"/>
  <c r="J4948" i="1"/>
  <c r="L4948" i="1" s="1"/>
  <c r="I4948" i="1"/>
  <c r="H4948" i="1"/>
  <c r="G4948" i="1"/>
  <c r="E4948" i="1"/>
  <c r="D4948" i="1"/>
  <c r="C4948" i="1"/>
  <c r="B4948" i="1"/>
  <c r="AC4947" i="1"/>
  <c r="J4947" i="1"/>
  <c r="L4947" i="1" s="1"/>
  <c r="X4947" i="1" s="1"/>
  <c r="Y4947" i="1" s="1"/>
  <c r="I4947" i="1"/>
  <c r="H4947" i="1"/>
  <c r="G4947" i="1"/>
  <c r="E4947" i="1"/>
  <c r="D4947" i="1"/>
  <c r="C4947" i="1"/>
  <c r="B4947" i="1"/>
  <c r="AC4946" i="1"/>
  <c r="J4946" i="1"/>
  <c r="L4946" i="1" s="1"/>
  <c r="X4946" i="1" s="1"/>
  <c r="Y4946" i="1" s="1"/>
  <c r="I4946" i="1"/>
  <c r="H4946" i="1"/>
  <c r="G4946" i="1"/>
  <c r="E4946" i="1"/>
  <c r="D4946" i="1"/>
  <c r="C4946" i="1"/>
  <c r="B4946" i="1"/>
  <c r="J4928" i="1"/>
  <c r="L4928" i="1" s="1"/>
  <c r="X4928" i="1" s="1"/>
  <c r="Y4928" i="1" s="1"/>
  <c r="AA4928" i="1" s="1"/>
  <c r="AC4928" i="1" s="1"/>
  <c r="I4928" i="1"/>
  <c r="H4928" i="1"/>
  <c r="G4928" i="1"/>
  <c r="E4928" i="1"/>
  <c r="D4928" i="1"/>
  <c r="C4928" i="1"/>
  <c r="B4928" i="1"/>
  <c r="L4927" i="1"/>
  <c r="X4927" i="1" s="1"/>
  <c r="Y4927" i="1" s="1"/>
  <c r="AA4927" i="1" s="1"/>
  <c r="AC4927" i="1" s="1"/>
  <c r="J4927" i="1"/>
  <c r="I4927" i="1"/>
  <c r="H4927" i="1"/>
  <c r="G4927" i="1"/>
  <c r="E4927" i="1"/>
  <c r="D4927" i="1"/>
  <c r="C4927" i="1"/>
  <c r="B4927" i="1"/>
  <c r="J4926" i="1"/>
  <c r="L4926" i="1" s="1"/>
  <c r="X4926" i="1" s="1"/>
  <c r="Y4926" i="1" s="1"/>
  <c r="AA4926" i="1" s="1"/>
  <c r="AC4926" i="1" s="1"/>
  <c r="I4926" i="1"/>
  <c r="H4926" i="1"/>
  <c r="G4926" i="1"/>
  <c r="E4926" i="1"/>
  <c r="D4926" i="1"/>
  <c r="C4926" i="1"/>
  <c r="B4926" i="1"/>
  <c r="T4925" i="1"/>
  <c r="W4925" i="1" s="1"/>
  <c r="L4925" i="1"/>
  <c r="J4925" i="1"/>
  <c r="I4925" i="1"/>
  <c r="H4925" i="1"/>
  <c r="G4925" i="1"/>
  <c r="E4925" i="1"/>
  <c r="D4925" i="1"/>
  <c r="C4925" i="1"/>
  <c r="B4925" i="1"/>
  <c r="W4924" i="1"/>
  <c r="T4924" i="1"/>
  <c r="J4924" i="1"/>
  <c r="L4924" i="1" s="1"/>
  <c r="X4924" i="1" s="1"/>
  <c r="Y4924" i="1" s="1"/>
  <c r="AA4924" i="1" s="1"/>
  <c r="AC4924" i="1" s="1"/>
  <c r="I4924" i="1"/>
  <c r="H4924" i="1"/>
  <c r="G4924" i="1"/>
  <c r="E4924" i="1"/>
  <c r="D4924" i="1"/>
  <c r="C4924" i="1"/>
  <c r="B4924" i="1"/>
  <c r="AC4906" i="1"/>
  <c r="AC4905" i="1"/>
  <c r="W4905" i="1"/>
  <c r="T4905" i="1"/>
  <c r="J4905" i="1"/>
  <c r="L4905" i="1" s="1"/>
  <c r="X4905" i="1" s="1"/>
  <c r="Y4905" i="1" s="1"/>
  <c r="I4905" i="1"/>
  <c r="H4905" i="1"/>
  <c r="G4905" i="1"/>
  <c r="E4905" i="1"/>
  <c r="D4905" i="1"/>
  <c r="C4905" i="1"/>
  <c r="B4905" i="1"/>
  <c r="J4887" i="1"/>
  <c r="L4887" i="1" s="1"/>
  <c r="X4887" i="1" s="1"/>
  <c r="Y4887" i="1" s="1"/>
  <c r="AA4887" i="1" s="1"/>
  <c r="AC4887" i="1" s="1"/>
  <c r="I4887" i="1"/>
  <c r="H4887" i="1"/>
  <c r="G4887" i="1"/>
  <c r="E4887" i="1"/>
  <c r="D4887" i="1"/>
  <c r="C4887" i="1"/>
  <c r="B4887" i="1"/>
  <c r="AC4886" i="1"/>
  <c r="T4886" i="1"/>
  <c r="W4886" i="1" s="1"/>
  <c r="L4886" i="1"/>
  <c r="X4886" i="1" s="1"/>
  <c r="Y4886" i="1" s="1"/>
  <c r="J4886" i="1"/>
  <c r="I4886" i="1"/>
  <c r="H4886" i="1"/>
  <c r="G4886" i="1"/>
  <c r="E4886" i="1"/>
  <c r="D4886" i="1"/>
  <c r="C4886" i="1"/>
  <c r="B4886" i="1"/>
  <c r="AC4885" i="1"/>
  <c r="W4885" i="1"/>
  <c r="T4885" i="1"/>
  <c r="J4885" i="1"/>
  <c r="L4885" i="1" s="1"/>
  <c r="X4885" i="1" s="1"/>
  <c r="Y4885" i="1" s="1"/>
  <c r="I4885" i="1"/>
  <c r="H4885" i="1"/>
  <c r="G4885" i="1"/>
  <c r="E4885" i="1"/>
  <c r="D4885" i="1"/>
  <c r="C4885" i="1"/>
  <c r="B4885" i="1"/>
  <c r="AC4884" i="1"/>
  <c r="AC4888" i="1" s="1"/>
  <c r="J4884" i="1"/>
  <c r="L4884" i="1" s="1"/>
  <c r="X4884" i="1" s="1"/>
  <c r="Y4884" i="1" s="1"/>
  <c r="I4884" i="1"/>
  <c r="H4884" i="1"/>
  <c r="G4884" i="1"/>
  <c r="E4884" i="1"/>
  <c r="D4884" i="1"/>
  <c r="C4884" i="1"/>
  <c r="B4884" i="1"/>
  <c r="J4865" i="1"/>
  <c r="L4865" i="1" s="1"/>
  <c r="X4865" i="1" s="1"/>
  <c r="Y4865" i="1" s="1"/>
  <c r="AA4865" i="1" s="1"/>
  <c r="AC4865" i="1" s="1"/>
  <c r="J4864" i="1"/>
  <c r="L4864" i="1" s="1"/>
  <c r="X4864" i="1" s="1"/>
  <c r="Y4864" i="1" s="1"/>
  <c r="AA4864" i="1" s="1"/>
  <c r="AC4864" i="1" s="1"/>
  <c r="AC4866" i="1" s="1"/>
  <c r="I4864" i="1"/>
  <c r="H4864" i="1"/>
  <c r="G4864" i="1"/>
  <c r="E4864" i="1"/>
  <c r="D4864" i="1"/>
  <c r="C4864" i="1"/>
  <c r="B4864" i="1"/>
  <c r="T4845" i="1"/>
  <c r="W4845" i="1" s="1"/>
  <c r="J4845" i="1"/>
  <c r="L4845" i="1" s="1"/>
  <c r="I4845" i="1"/>
  <c r="H4845" i="1"/>
  <c r="G4845" i="1"/>
  <c r="E4845" i="1"/>
  <c r="D4845" i="1"/>
  <c r="C4845" i="1"/>
  <c r="B4845" i="1"/>
  <c r="T4826" i="1"/>
  <c r="W4826" i="1" s="1"/>
  <c r="L4826" i="1"/>
  <c r="X4826" i="1" s="1"/>
  <c r="Y4826" i="1" s="1"/>
  <c r="AA4826" i="1" s="1"/>
  <c r="AC4826" i="1" s="1"/>
  <c r="AC4827" i="1" s="1"/>
  <c r="H4826" i="1"/>
  <c r="G4826" i="1"/>
  <c r="E4826" i="1"/>
  <c r="B4826" i="1"/>
  <c r="W4807" i="1"/>
  <c r="T4807" i="1"/>
  <c r="J4807" i="1"/>
  <c r="L4807" i="1" s="1"/>
  <c r="X4807" i="1" s="1"/>
  <c r="Y4807" i="1" s="1"/>
  <c r="AA4807" i="1" s="1"/>
  <c r="AC4807" i="1" s="1"/>
  <c r="AC4808" i="1" s="1"/>
  <c r="I4807" i="1"/>
  <c r="H4807" i="1"/>
  <c r="G4807" i="1"/>
  <c r="E4807" i="1"/>
  <c r="D4807" i="1"/>
  <c r="C4807" i="1"/>
  <c r="B4807" i="1"/>
  <c r="AC4790" i="1"/>
  <c r="J4789" i="1"/>
  <c r="L4789" i="1" s="1"/>
  <c r="X4789" i="1" s="1"/>
  <c r="Y4789" i="1" s="1"/>
  <c r="AA4789" i="1" s="1"/>
  <c r="AC4789" i="1" s="1"/>
  <c r="I4789" i="1"/>
  <c r="H4789" i="1"/>
  <c r="G4789" i="1"/>
  <c r="E4789" i="1"/>
  <c r="D4789" i="1"/>
  <c r="C4789" i="1"/>
  <c r="B4789" i="1"/>
  <c r="J4788" i="1"/>
  <c r="L4788" i="1" s="1"/>
  <c r="X4788" i="1" s="1"/>
  <c r="Y4788" i="1" s="1"/>
  <c r="AA4788" i="1" s="1"/>
  <c r="AC4788" i="1" s="1"/>
  <c r="I4788" i="1"/>
  <c r="H4788" i="1"/>
  <c r="G4788" i="1"/>
  <c r="E4788" i="1"/>
  <c r="D4788" i="1"/>
  <c r="C4788" i="1"/>
  <c r="B4788" i="1"/>
  <c r="X4770" i="1"/>
  <c r="Y4770" i="1" s="1"/>
  <c r="AA4770" i="1" s="1"/>
  <c r="AC4770" i="1" s="1"/>
  <c r="J4770" i="1"/>
  <c r="L4770" i="1" s="1"/>
  <c r="I4770" i="1"/>
  <c r="H4770" i="1"/>
  <c r="G4770" i="1"/>
  <c r="E4770" i="1"/>
  <c r="D4770" i="1"/>
  <c r="C4770" i="1"/>
  <c r="B4770" i="1"/>
  <c r="J4769" i="1"/>
  <c r="L4769" i="1" s="1"/>
  <c r="X4769" i="1" s="1"/>
  <c r="Y4769" i="1" s="1"/>
  <c r="AA4769" i="1" s="1"/>
  <c r="AC4769" i="1" s="1"/>
  <c r="I4769" i="1"/>
  <c r="H4769" i="1"/>
  <c r="G4769" i="1"/>
  <c r="E4769" i="1"/>
  <c r="D4769" i="1"/>
  <c r="C4769" i="1"/>
  <c r="B4769" i="1"/>
  <c r="X4750" i="1"/>
  <c r="Y4750" i="1" s="1"/>
  <c r="AA4750" i="1" s="1"/>
  <c r="AC4750" i="1" s="1"/>
  <c r="L4750" i="1"/>
  <c r="L4749" i="1"/>
  <c r="X4749" i="1" s="1"/>
  <c r="Y4749" i="1" s="1"/>
  <c r="AA4749" i="1" s="1"/>
  <c r="AC4749" i="1" s="1"/>
  <c r="L4748" i="1"/>
  <c r="X4748" i="1" s="1"/>
  <c r="Y4748" i="1" s="1"/>
  <c r="AA4748" i="1" s="1"/>
  <c r="AC4748" i="1" s="1"/>
  <c r="AC4729" i="1"/>
  <c r="T4729" i="1"/>
  <c r="W4729" i="1" s="1"/>
  <c r="J4729" i="1"/>
  <c r="L4729" i="1" s="1"/>
  <c r="I4729" i="1"/>
  <c r="H4729" i="1"/>
  <c r="G4729" i="1"/>
  <c r="E4729" i="1"/>
  <c r="D4729" i="1"/>
  <c r="C4729" i="1"/>
  <c r="B4729" i="1"/>
  <c r="L4728" i="1"/>
  <c r="X4728" i="1" s="1"/>
  <c r="Y4728" i="1" s="1"/>
  <c r="AA4728" i="1" s="1"/>
  <c r="AC4728" i="1" s="1"/>
  <c r="J4728" i="1"/>
  <c r="I4728" i="1"/>
  <c r="H4728" i="1"/>
  <c r="G4728" i="1"/>
  <c r="E4728" i="1"/>
  <c r="D4728" i="1"/>
  <c r="C4728" i="1"/>
  <c r="B4728" i="1"/>
  <c r="X4727" i="1"/>
  <c r="Y4727" i="1" s="1"/>
  <c r="AA4727" i="1" s="1"/>
  <c r="AC4727" i="1" s="1"/>
  <c r="L4727" i="1"/>
  <c r="J4727" i="1"/>
  <c r="I4727" i="1"/>
  <c r="H4727" i="1"/>
  <c r="G4727" i="1"/>
  <c r="E4727" i="1"/>
  <c r="D4727" i="1"/>
  <c r="C4727" i="1"/>
  <c r="B4727" i="1"/>
  <c r="J4709" i="1"/>
  <c r="L4709" i="1" s="1"/>
  <c r="I4709" i="1"/>
  <c r="H4709" i="1"/>
  <c r="G4709" i="1"/>
  <c r="E4709" i="1"/>
  <c r="D4709" i="1"/>
  <c r="C4709" i="1"/>
  <c r="B4709" i="1"/>
  <c r="L4708" i="1"/>
  <c r="J4708" i="1"/>
  <c r="I4708" i="1"/>
  <c r="H4708" i="1"/>
  <c r="G4708" i="1"/>
  <c r="E4708" i="1"/>
  <c r="D4708" i="1"/>
  <c r="C4708" i="1"/>
  <c r="B4708" i="1"/>
  <c r="T4707" i="1"/>
  <c r="W4707" i="1" s="1"/>
  <c r="J4707" i="1"/>
  <c r="L4707" i="1" s="1"/>
  <c r="I4707" i="1"/>
  <c r="H4707" i="1"/>
  <c r="G4707" i="1"/>
  <c r="E4707" i="1"/>
  <c r="D4707" i="1"/>
  <c r="C4707" i="1"/>
  <c r="B4707" i="1"/>
  <c r="W4706" i="1"/>
  <c r="T4706" i="1"/>
  <c r="J4706" i="1"/>
  <c r="L4706" i="1" s="1"/>
  <c r="X4706" i="1" s="1"/>
  <c r="Y4706" i="1" s="1"/>
  <c r="AA4706" i="1" s="1"/>
  <c r="AC4706" i="1" s="1"/>
  <c r="I4706" i="1"/>
  <c r="H4706" i="1"/>
  <c r="G4706" i="1"/>
  <c r="E4706" i="1"/>
  <c r="D4706" i="1"/>
  <c r="C4706" i="1"/>
  <c r="B4706" i="1"/>
  <c r="J4687" i="1"/>
  <c r="L4687" i="1" s="1"/>
  <c r="X4687" i="1" s="1"/>
  <c r="Y4687" i="1" s="1"/>
  <c r="AA4687" i="1" s="1"/>
  <c r="AC4687" i="1" s="1"/>
  <c r="I4687" i="1"/>
  <c r="H4687" i="1"/>
  <c r="G4687" i="1"/>
  <c r="E4687" i="1"/>
  <c r="D4687" i="1"/>
  <c r="C4687" i="1"/>
  <c r="B4687" i="1"/>
  <c r="T4686" i="1"/>
  <c r="W4686" i="1" s="1"/>
  <c r="J4686" i="1"/>
  <c r="L4686" i="1" s="1"/>
  <c r="I4686" i="1"/>
  <c r="H4686" i="1"/>
  <c r="G4686" i="1"/>
  <c r="E4686" i="1"/>
  <c r="D4686" i="1"/>
  <c r="C4686" i="1"/>
  <c r="B4686" i="1"/>
  <c r="J4685" i="1"/>
  <c r="L4685" i="1" s="1"/>
  <c r="X4685" i="1" s="1"/>
  <c r="Y4685" i="1" s="1"/>
  <c r="AA4685" i="1" s="1"/>
  <c r="AC4685" i="1" s="1"/>
  <c r="I4685" i="1"/>
  <c r="H4685" i="1"/>
  <c r="G4685" i="1"/>
  <c r="E4685" i="1"/>
  <c r="D4685" i="1"/>
  <c r="C4685" i="1"/>
  <c r="B4685" i="1"/>
  <c r="T4667" i="1"/>
  <c r="W4667" i="1" s="1"/>
  <c r="J4667" i="1"/>
  <c r="L4667" i="1" s="1"/>
  <c r="I4667" i="1"/>
  <c r="H4667" i="1"/>
  <c r="G4667" i="1"/>
  <c r="E4667" i="1"/>
  <c r="D4667" i="1"/>
  <c r="C4667" i="1"/>
  <c r="B4667" i="1"/>
  <c r="AC4666" i="1"/>
  <c r="T4666" i="1"/>
  <c r="W4666" i="1" s="1"/>
  <c r="J4666" i="1"/>
  <c r="L4666" i="1" s="1"/>
  <c r="X4666" i="1" s="1"/>
  <c r="Y4666" i="1" s="1"/>
  <c r="I4666" i="1"/>
  <c r="H4666" i="1"/>
  <c r="G4666" i="1"/>
  <c r="E4666" i="1"/>
  <c r="D4666" i="1"/>
  <c r="C4666" i="1"/>
  <c r="B4666" i="1"/>
  <c r="W4648" i="1"/>
  <c r="T4648" i="1"/>
  <c r="J4648" i="1"/>
  <c r="L4648" i="1" s="1"/>
  <c r="X4648" i="1" s="1"/>
  <c r="Y4648" i="1" s="1"/>
  <c r="AA4648" i="1" s="1"/>
  <c r="AC4648" i="1" s="1"/>
  <c r="I4648" i="1"/>
  <c r="H4648" i="1"/>
  <c r="G4648" i="1"/>
  <c r="E4648" i="1"/>
  <c r="D4648" i="1"/>
  <c r="C4648" i="1"/>
  <c r="B4648" i="1"/>
  <c r="J4647" i="1"/>
  <c r="L4647" i="1" s="1"/>
  <c r="X4647" i="1" s="1"/>
  <c r="Y4647" i="1" s="1"/>
  <c r="AA4647" i="1" s="1"/>
  <c r="AC4647" i="1" s="1"/>
  <c r="I4647" i="1"/>
  <c r="H4647" i="1"/>
  <c r="G4647" i="1"/>
  <c r="E4647" i="1"/>
  <c r="D4647" i="1"/>
  <c r="C4647" i="1"/>
  <c r="B4647" i="1"/>
  <c r="J4629" i="1"/>
  <c r="L4629" i="1" s="1"/>
  <c r="X4629" i="1" s="1"/>
  <c r="Y4629" i="1" s="1"/>
  <c r="AA4629" i="1" s="1"/>
  <c r="AC4629" i="1" s="1"/>
  <c r="W4628" i="1"/>
  <c r="T4628" i="1"/>
  <c r="J4628" i="1"/>
  <c r="L4628" i="1" s="1"/>
  <c r="W4627" i="1"/>
  <c r="T4627" i="1"/>
  <c r="J4627" i="1"/>
  <c r="L4627" i="1" s="1"/>
  <c r="I4627" i="1"/>
  <c r="H4627" i="1"/>
  <c r="G4627" i="1"/>
  <c r="E4627" i="1"/>
  <c r="D4627" i="1"/>
  <c r="C4627" i="1"/>
  <c r="B4627" i="1"/>
  <c r="J4609" i="1"/>
  <c r="L4609" i="1" s="1"/>
  <c r="X4609" i="1" s="1"/>
  <c r="Y4609" i="1" s="1"/>
  <c r="AA4609" i="1" s="1"/>
  <c r="AC4609" i="1" s="1"/>
  <c r="AC4610" i="1" s="1"/>
  <c r="I4609" i="1"/>
  <c r="H4609" i="1"/>
  <c r="G4609" i="1"/>
  <c r="E4609" i="1"/>
  <c r="D4609" i="1"/>
  <c r="C4609" i="1"/>
  <c r="B4609" i="1"/>
  <c r="AC4591" i="1"/>
  <c r="J4591" i="1"/>
  <c r="L4591" i="1" s="1"/>
  <c r="X4591" i="1" s="1"/>
  <c r="Y4591" i="1" s="1"/>
  <c r="AA4591" i="1" s="1"/>
  <c r="I4591" i="1"/>
  <c r="H4591" i="1"/>
  <c r="G4591" i="1"/>
  <c r="E4591" i="1"/>
  <c r="D4591" i="1"/>
  <c r="C4591" i="1"/>
  <c r="B4591" i="1"/>
  <c r="J4590" i="1"/>
  <c r="L4590" i="1" s="1"/>
  <c r="X4590" i="1" s="1"/>
  <c r="Y4590" i="1" s="1"/>
  <c r="AA4590" i="1" s="1"/>
  <c r="AC4590" i="1" s="1"/>
  <c r="I4590" i="1"/>
  <c r="H4590" i="1"/>
  <c r="G4590" i="1"/>
  <c r="E4590" i="1"/>
  <c r="D4590" i="1"/>
  <c r="C4590" i="1"/>
  <c r="B4590" i="1"/>
  <c r="Y4589" i="1"/>
  <c r="AA4589" i="1" s="1"/>
  <c r="AC4589" i="1" s="1"/>
  <c r="J4589" i="1"/>
  <c r="L4589" i="1" s="1"/>
  <c r="X4589" i="1" s="1"/>
  <c r="I4589" i="1"/>
  <c r="H4589" i="1"/>
  <c r="G4589" i="1"/>
  <c r="E4589" i="1"/>
  <c r="D4589" i="1"/>
  <c r="C4589" i="1"/>
  <c r="B4589" i="1"/>
  <c r="J4588" i="1"/>
  <c r="L4588" i="1" s="1"/>
  <c r="X4588" i="1" s="1"/>
  <c r="Y4588" i="1" s="1"/>
  <c r="AA4588" i="1" s="1"/>
  <c r="AC4588" i="1" s="1"/>
  <c r="I4588" i="1"/>
  <c r="H4588" i="1"/>
  <c r="G4588" i="1"/>
  <c r="E4588" i="1"/>
  <c r="D4588" i="1"/>
  <c r="C4588" i="1"/>
  <c r="B4588" i="1"/>
  <c r="AC4587" i="1"/>
  <c r="J4587" i="1"/>
  <c r="L4587" i="1" s="1"/>
  <c r="X4587" i="1" s="1"/>
  <c r="Y4587" i="1" s="1"/>
  <c r="I4587" i="1"/>
  <c r="H4587" i="1"/>
  <c r="G4587" i="1"/>
  <c r="E4587" i="1"/>
  <c r="D4587" i="1"/>
  <c r="C4587" i="1"/>
  <c r="B4587" i="1"/>
  <c r="L4586" i="1"/>
  <c r="X4586" i="1" s="1"/>
  <c r="Y4586" i="1" s="1"/>
  <c r="AA4586" i="1" s="1"/>
  <c r="AC4586" i="1" s="1"/>
  <c r="J4586" i="1"/>
  <c r="I4586" i="1"/>
  <c r="H4586" i="1"/>
  <c r="G4586" i="1"/>
  <c r="E4586" i="1"/>
  <c r="D4586" i="1"/>
  <c r="C4586" i="1"/>
  <c r="B4586" i="1"/>
  <c r="AC4585" i="1"/>
  <c r="L4585" i="1"/>
  <c r="X4585" i="1" s="1"/>
  <c r="Y4585" i="1" s="1"/>
  <c r="J4585" i="1"/>
  <c r="I4585" i="1"/>
  <c r="H4585" i="1"/>
  <c r="G4585" i="1"/>
  <c r="E4585" i="1"/>
  <c r="D4585" i="1"/>
  <c r="C4585" i="1"/>
  <c r="B4585" i="1"/>
  <c r="L4584" i="1"/>
  <c r="X4584" i="1" s="1"/>
  <c r="Y4584" i="1" s="1"/>
  <c r="AA4584" i="1" s="1"/>
  <c r="AC4584" i="1" s="1"/>
  <c r="J4584" i="1"/>
  <c r="I4584" i="1"/>
  <c r="H4584" i="1"/>
  <c r="G4584" i="1"/>
  <c r="E4584" i="1"/>
  <c r="D4584" i="1"/>
  <c r="C4584" i="1"/>
  <c r="B4584" i="1"/>
  <c r="T4583" i="1"/>
  <c r="W4583" i="1" s="1"/>
  <c r="L4583" i="1"/>
  <c r="X4583" i="1" s="1"/>
  <c r="Y4583" i="1" s="1"/>
  <c r="AA4583" i="1" s="1"/>
  <c r="AC4583" i="1" s="1"/>
  <c r="J4583" i="1"/>
  <c r="I4583" i="1"/>
  <c r="H4583" i="1"/>
  <c r="G4583" i="1"/>
  <c r="E4583" i="1"/>
  <c r="D4583" i="1"/>
  <c r="C4583" i="1"/>
  <c r="B4583" i="1"/>
  <c r="J4565" i="1"/>
  <c r="L4565" i="1" s="1"/>
  <c r="X4565" i="1" s="1"/>
  <c r="Y4565" i="1" s="1"/>
  <c r="AA4565" i="1" s="1"/>
  <c r="AC4565" i="1" s="1"/>
  <c r="AC4566" i="1" s="1"/>
  <c r="I4565" i="1"/>
  <c r="H4565" i="1"/>
  <c r="G4565" i="1"/>
  <c r="E4565" i="1"/>
  <c r="D4565" i="1"/>
  <c r="C4565" i="1"/>
  <c r="B4565" i="1"/>
  <c r="R4546" i="1"/>
  <c r="R4545" i="1"/>
  <c r="R4544" i="1"/>
  <c r="AC4543" i="1"/>
  <c r="T4543" i="1"/>
  <c r="W4543" i="1" s="1"/>
  <c r="X4543" i="1" s="1"/>
  <c r="Y4543" i="1" s="1"/>
  <c r="L4543" i="1"/>
  <c r="AC4542" i="1"/>
  <c r="R4542" i="1"/>
  <c r="AC4541" i="1"/>
  <c r="R4541" i="1"/>
  <c r="R4540" i="1"/>
  <c r="AC4539" i="1"/>
  <c r="T4539" i="1"/>
  <c r="W4539" i="1" s="1"/>
  <c r="J4539" i="1"/>
  <c r="L4539" i="1" s="1"/>
  <c r="X4539" i="1" s="1"/>
  <c r="Y4539" i="1" s="1"/>
  <c r="Y4541" i="1" s="1"/>
  <c r="I4539" i="1"/>
  <c r="H4539" i="1"/>
  <c r="G4539" i="1"/>
  <c r="E4539" i="1"/>
  <c r="D4539" i="1"/>
  <c r="C4539" i="1"/>
  <c r="B4539" i="1"/>
  <c r="T4521" i="1"/>
  <c r="W4521" i="1" s="1"/>
  <c r="L4521" i="1"/>
  <c r="X4521" i="1" s="1"/>
  <c r="Y4521" i="1" s="1"/>
  <c r="AA4521" i="1" s="1"/>
  <c r="AC4521" i="1" s="1"/>
  <c r="AC4522" i="1" s="1"/>
  <c r="J4521" i="1"/>
  <c r="I4521" i="1"/>
  <c r="H4521" i="1"/>
  <c r="G4521" i="1"/>
  <c r="E4521" i="1"/>
  <c r="D4521" i="1"/>
  <c r="C4521" i="1"/>
  <c r="B4521" i="1"/>
  <c r="T4503" i="1"/>
  <c r="W4503" i="1" s="1"/>
  <c r="X4503" i="1" s="1"/>
  <c r="Y4503" i="1" s="1"/>
  <c r="AA4503" i="1" s="1"/>
  <c r="AC4503" i="1" s="1"/>
  <c r="AC4502" i="1"/>
  <c r="T4502" i="1"/>
  <c r="W4502" i="1" s="1"/>
  <c r="X4502" i="1" s="1"/>
  <c r="Y4502" i="1" s="1"/>
  <c r="T4481" i="1"/>
  <c r="W4481" i="1" s="1"/>
  <c r="J4481" i="1"/>
  <c r="L4481" i="1" s="1"/>
  <c r="I4481" i="1"/>
  <c r="H4481" i="1"/>
  <c r="G4481" i="1"/>
  <c r="E4481" i="1"/>
  <c r="D4481" i="1"/>
  <c r="C4481" i="1"/>
  <c r="B4481" i="1"/>
  <c r="J4480" i="1"/>
  <c r="L4480" i="1" s="1"/>
  <c r="X4480" i="1" s="1"/>
  <c r="Y4480" i="1" s="1"/>
  <c r="AA4480" i="1" s="1"/>
  <c r="AC4480" i="1" s="1"/>
  <c r="I4480" i="1"/>
  <c r="H4480" i="1"/>
  <c r="G4480" i="1"/>
  <c r="E4480" i="1"/>
  <c r="D4480" i="1"/>
  <c r="C4480" i="1"/>
  <c r="B4480" i="1"/>
  <c r="T4479" i="1"/>
  <c r="W4479" i="1" s="1"/>
  <c r="J4479" i="1"/>
  <c r="L4479" i="1" s="1"/>
  <c r="X4479" i="1" s="1"/>
  <c r="Y4479" i="1" s="1"/>
  <c r="AA4479" i="1" s="1"/>
  <c r="AC4479" i="1" s="1"/>
  <c r="I4479" i="1"/>
  <c r="H4479" i="1"/>
  <c r="G4479" i="1"/>
  <c r="E4479" i="1"/>
  <c r="D4479" i="1"/>
  <c r="C4479" i="1"/>
  <c r="B4479" i="1"/>
  <c r="AC4478" i="1"/>
  <c r="T4478" i="1"/>
  <c r="W4478" i="1" s="1"/>
  <c r="X4478" i="1" s="1"/>
  <c r="Y4478" i="1" s="1"/>
  <c r="L4478" i="1"/>
  <c r="AC4477" i="1"/>
  <c r="T4477" i="1"/>
  <c r="W4477" i="1" s="1"/>
  <c r="J4477" i="1"/>
  <c r="L4477" i="1" s="1"/>
  <c r="X4477" i="1" s="1"/>
  <c r="Y4477" i="1" s="1"/>
  <c r="I4477" i="1"/>
  <c r="H4477" i="1"/>
  <c r="G4477" i="1"/>
  <c r="E4477" i="1"/>
  <c r="D4477" i="1"/>
  <c r="C4477" i="1"/>
  <c r="B4477" i="1"/>
  <c r="Y4476" i="1"/>
  <c r="AA4476" i="1" s="1"/>
  <c r="AC4476" i="1" s="1"/>
  <c r="W4476" i="1"/>
  <c r="T4476" i="1"/>
  <c r="J4476" i="1"/>
  <c r="L4476" i="1" s="1"/>
  <c r="X4476" i="1" s="1"/>
  <c r="I4476" i="1"/>
  <c r="H4476" i="1"/>
  <c r="G4476" i="1"/>
  <c r="E4476" i="1"/>
  <c r="D4476" i="1"/>
  <c r="C4476" i="1"/>
  <c r="B4476" i="1"/>
  <c r="AC4458" i="1"/>
  <c r="J4458" i="1"/>
  <c r="L4458" i="1" s="1"/>
  <c r="X4458" i="1" s="1"/>
  <c r="Y4458" i="1" s="1"/>
  <c r="J4457" i="1"/>
  <c r="L4457" i="1" s="1"/>
  <c r="X4457" i="1" s="1"/>
  <c r="Y4457" i="1" s="1"/>
  <c r="AA4457" i="1" s="1"/>
  <c r="AC4457" i="1" s="1"/>
  <c r="AC4459" i="1" s="1"/>
  <c r="I4457" i="1"/>
  <c r="H4457" i="1"/>
  <c r="G4457" i="1"/>
  <c r="E4457" i="1"/>
  <c r="D4457" i="1"/>
  <c r="C4457" i="1"/>
  <c r="B4457" i="1"/>
  <c r="T4438" i="1"/>
  <c r="W4438" i="1" s="1"/>
  <c r="J4438" i="1"/>
  <c r="L4438" i="1" s="1"/>
  <c r="I4438" i="1"/>
  <c r="H4438" i="1"/>
  <c r="G4438" i="1"/>
  <c r="E4438" i="1"/>
  <c r="D4438" i="1"/>
  <c r="C4438" i="1"/>
  <c r="B4438" i="1"/>
  <c r="W4419" i="1"/>
  <c r="T4419" i="1"/>
  <c r="L4419" i="1"/>
  <c r="X4419" i="1" s="1"/>
  <c r="Y4419" i="1" s="1"/>
  <c r="AA4419" i="1" s="1"/>
  <c r="AC4419" i="1" s="1"/>
  <c r="AC4420" i="1" s="1"/>
  <c r="AC4401" i="1"/>
  <c r="W4401" i="1"/>
  <c r="T4401" i="1"/>
  <c r="J4401" i="1"/>
  <c r="L4401" i="1" s="1"/>
  <c r="I4401" i="1"/>
  <c r="H4401" i="1"/>
  <c r="G4401" i="1"/>
  <c r="E4401" i="1"/>
  <c r="D4401" i="1"/>
  <c r="C4401" i="1"/>
  <c r="B4401" i="1"/>
  <c r="J4400" i="1"/>
  <c r="L4400" i="1" s="1"/>
  <c r="X4400" i="1" s="1"/>
  <c r="Y4400" i="1" s="1"/>
  <c r="AA4400" i="1" s="1"/>
  <c r="AC4400" i="1" s="1"/>
  <c r="AC4402" i="1" s="1"/>
  <c r="I4400" i="1"/>
  <c r="H4400" i="1"/>
  <c r="G4400" i="1"/>
  <c r="E4400" i="1"/>
  <c r="D4400" i="1"/>
  <c r="C4400" i="1"/>
  <c r="B4400" i="1"/>
  <c r="J4382" i="1"/>
  <c r="L4382" i="1" s="1"/>
  <c r="X4382" i="1" s="1"/>
  <c r="Y4382" i="1" s="1"/>
  <c r="AA4382" i="1" s="1"/>
  <c r="AC4382" i="1" s="1"/>
  <c r="AC4383" i="1" s="1"/>
  <c r="I4382" i="1"/>
  <c r="H4382" i="1"/>
  <c r="G4382" i="1"/>
  <c r="E4382" i="1"/>
  <c r="D4382" i="1"/>
  <c r="C4382" i="1"/>
  <c r="B4382" i="1"/>
  <c r="AC4364" i="1"/>
  <c r="W4364" i="1"/>
  <c r="T4364" i="1"/>
  <c r="J4364" i="1"/>
  <c r="L4364" i="1" s="1"/>
  <c r="X4364" i="1" s="1"/>
  <c r="Y4364" i="1" s="1"/>
  <c r="AA4364" i="1" s="1"/>
  <c r="I4364" i="1"/>
  <c r="H4364" i="1"/>
  <c r="G4364" i="1"/>
  <c r="E4364" i="1"/>
  <c r="D4364" i="1"/>
  <c r="C4364" i="1"/>
  <c r="B4364" i="1"/>
  <c r="X4346" i="1"/>
  <c r="Y4346" i="1" s="1"/>
  <c r="AA4346" i="1" s="1"/>
  <c r="AC4346" i="1" s="1"/>
  <c r="T4346" i="1"/>
  <c r="W4346" i="1" s="1"/>
  <c r="J4346" i="1"/>
  <c r="L4346" i="1" s="1"/>
  <c r="I4346" i="1"/>
  <c r="H4346" i="1"/>
  <c r="G4346" i="1"/>
  <c r="E4346" i="1"/>
  <c r="C4346" i="1"/>
  <c r="B4346" i="1"/>
  <c r="T4345" i="1"/>
  <c r="W4345" i="1" s="1"/>
  <c r="J4345" i="1"/>
  <c r="L4345" i="1" s="1"/>
  <c r="X4345" i="1" s="1"/>
  <c r="Y4345" i="1" s="1"/>
  <c r="AA4345" i="1" s="1"/>
  <c r="AC4345" i="1" s="1"/>
  <c r="I4345" i="1"/>
  <c r="H4345" i="1"/>
  <c r="G4345" i="1"/>
  <c r="E4345" i="1"/>
  <c r="D4345" i="1"/>
  <c r="C4345" i="1"/>
  <c r="B4345" i="1"/>
  <c r="T4344" i="1"/>
  <c r="W4344" i="1" s="1"/>
  <c r="L4344" i="1"/>
  <c r="J4344" i="1"/>
  <c r="I4344" i="1"/>
  <c r="H4344" i="1"/>
  <c r="G4344" i="1"/>
  <c r="E4344" i="1"/>
  <c r="D4344" i="1"/>
  <c r="C4344" i="1"/>
  <c r="B4344" i="1"/>
  <c r="W4343" i="1"/>
  <c r="T4343" i="1"/>
  <c r="J4343" i="1"/>
  <c r="L4343" i="1" s="1"/>
  <c r="X4343" i="1" s="1"/>
  <c r="Y4343" i="1" s="1"/>
  <c r="AA4343" i="1" s="1"/>
  <c r="AC4343" i="1" s="1"/>
  <c r="I4343" i="1"/>
  <c r="H4343" i="1"/>
  <c r="G4343" i="1"/>
  <c r="E4343" i="1"/>
  <c r="D4343" i="1"/>
  <c r="C4343" i="1"/>
  <c r="B4343" i="1"/>
  <c r="J4325" i="1"/>
  <c r="L4325" i="1" s="1"/>
  <c r="X4325" i="1" s="1"/>
  <c r="Y4325" i="1" s="1"/>
  <c r="AA4325" i="1" s="1"/>
  <c r="AC4325" i="1" s="1"/>
  <c r="AC4326" i="1" s="1"/>
  <c r="I4325" i="1"/>
  <c r="H4325" i="1"/>
  <c r="G4325" i="1"/>
  <c r="E4325" i="1"/>
  <c r="D4325" i="1"/>
  <c r="C4325" i="1"/>
  <c r="B4325" i="1"/>
  <c r="X4307" i="1"/>
  <c r="Y4307" i="1" s="1"/>
  <c r="AA4307" i="1" s="1"/>
  <c r="AC4307" i="1" s="1"/>
  <c r="J4307" i="1"/>
  <c r="L4307" i="1" s="1"/>
  <c r="J4306" i="1"/>
  <c r="L4306" i="1" s="1"/>
  <c r="X4306" i="1" s="1"/>
  <c r="Y4306" i="1" s="1"/>
  <c r="AA4306" i="1" s="1"/>
  <c r="AC4306" i="1" s="1"/>
  <c r="X4305" i="1"/>
  <c r="Y4305" i="1" s="1"/>
  <c r="AA4305" i="1" s="1"/>
  <c r="AC4305" i="1" s="1"/>
  <c r="J4305" i="1"/>
  <c r="L4305" i="1" s="1"/>
  <c r="AC4304" i="1"/>
  <c r="J4304" i="1"/>
  <c r="L4304" i="1" s="1"/>
  <c r="X4304" i="1" s="1"/>
  <c r="Y4304" i="1" s="1"/>
  <c r="AC4303" i="1"/>
  <c r="J4303" i="1"/>
  <c r="L4303" i="1" s="1"/>
  <c r="X4303" i="1" s="1"/>
  <c r="Y4303" i="1" s="1"/>
  <c r="J4302" i="1"/>
  <c r="L4302" i="1" s="1"/>
  <c r="X4302" i="1" s="1"/>
  <c r="Y4302" i="1" s="1"/>
  <c r="AA4302" i="1" s="1"/>
  <c r="AC4302" i="1" s="1"/>
  <c r="J4301" i="1"/>
  <c r="L4301" i="1" s="1"/>
  <c r="X4301" i="1" s="1"/>
  <c r="Y4301" i="1" s="1"/>
  <c r="AA4301" i="1" s="1"/>
  <c r="AC4301" i="1" s="1"/>
  <c r="J4300" i="1"/>
  <c r="L4300" i="1" s="1"/>
  <c r="X4300" i="1" s="1"/>
  <c r="Y4300" i="1" s="1"/>
  <c r="AA4300" i="1" s="1"/>
  <c r="AC4300" i="1" s="1"/>
  <c r="I4300" i="1"/>
  <c r="H4300" i="1"/>
  <c r="G4300" i="1"/>
  <c r="E4300" i="1"/>
  <c r="D4300" i="1"/>
  <c r="C4300" i="1"/>
  <c r="B4300" i="1"/>
  <c r="W4282" i="1"/>
  <c r="T4282" i="1"/>
  <c r="J4282" i="1"/>
  <c r="L4282" i="1" s="1"/>
  <c r="X4282" i="1" s="1"/>
  <c r="Y4282" i="1" s="1"/>
  <c r="AA4282" i="1" s="1"/>
  <c r="AC4282" i="1" s="1"/>
  <c r="AC4283" i="1" s="1"/>
  <c r="I4282" i="1"/>
  <c r="H4282" i="1"/>
  <c r="G4282" i="1"/>
  <c r="E4282" i="1"/>
  <c r="D4282" i="1"/>
  <c r="C4282" i="1"/>
  <c r="B4282" i="1"/>
  <c r="AC4264" i="1"/>
  <c r="W4264" i="1"/>
  <c r="T4264" i="1"/>
  <c r="J4264" i="1"/>
  <c r="L4264" i="1" s="1"/>
  <c r="I4264" i="1"/>
  <c r="H4264" i="1"/>
  <c r="G4264" i="1"/>
  <c r="E4264" i="1"/>
  <c r="D4264" i="1"/>
  <c r="C4264" i="1"/>
  <c r="B4264" i="1"/>
  <c r="T4263" i="1"/>
  <c r="W4263" i="1" s="1"/>
  <c r="J4263" i="1"/>
  <c r="L4263" i="1" s="1"/>
  <c r="I4263" i="1"/>
  <c r="H4263" i="1"/>
  <c r="G4263" i="1"/>
  <c r="E4263" i="1"/>
  <c r="D4263" i="1"/>
  <c r="C4263" i="1"/>
  <c r="B4263" i="1"/>
  <c r="AC4245" i="1"/>
  <c r="T4245" i="1"/>
  <c r="W4245" i="1" s="1"/>
  <c r="J4245" i="1"/>
  <c r="L4245" i="1" s="1"/>
  <c r="X4245" i="1" s="1"/>
  <c r="Y4245" i="1" s="1"/>
  <c r="I4245" i="1"/>
  <c r="H4245" i="1"/>
  <c r="G4245" i="1"/>
  <c r="E4245" i="1"/>
  <c r="D4245" i="1"/>
  <c r="C4245" i="1"/>
  <c r="B4245" i="1"/>
  <c r="Y4244" i="1"/>
  <c r="AA4244" i="1" s="1"/>
  <c r="AC4244" i="1" s="1"/>
  <c r="W4244" i="1"/>
  <c r="T4244" i="1"/>
  <c r="J4244" i="1"/>
  <c r="L4244" i="1" s="1"/>
  <c r="X4244" i="1" s="1"/>
  <c r="I4244" i="1"/>
  <c r="H4244" i="1"/>
  <c r="G4244" i="1"/>
  <c r="E4244" i="1"/>
  <c r="D4244" i="1"/>
  <c r="C4244" i="1"/>
  <c r="B4244" i="1"/>
  <c r="T4243" i="1"/>
  <c r="W4243" i="1" s="1"/>
  <c r="X4243" i="1" s="1"/>
  <c r="Y4243" i="1" s="1"/>
  <c r="AA4243" i="1" s="1"/>
  <c r="AC4243" i="1" s="1"/>
  <c r="J4243" i="1"/>
  <c r="L4243" i="1" s="1"/>
  <c r="I4243" i="1"/>
  <c r="H4243" i="1"/>
  <c r="G4243" i="1"/>
  <c r="E4243" i="1"/>
  <c r="D4243" i="1"/>
  <c r="C4243" i="1"/>
  <c r="B4243" i="1"/>
  <c r="T4224" i="1"/>
  <c r="W4224" i="1" s="1"/>
  <c r="J4224" i="1"/>
  <c r="L4224" i="1" s="1"/>
  <c r="X4224" i="1" s="1"/>
  <c r="Y4224" i="1" s="1"/>
  <c r="AA4224" i="1" s="1"/>
  <c r="AC4224" i="1" s="1"/>
  <c r="I4224" i="1"/>
  <c r="H4224" i="1"/>
  <c r="G4224" i="1"/>
  <c r="E4224" i="1"/>
  <c r="D4224" i="1"/>
  <c r="C4224" i="1"/>
  <c r="B4224" i="1"/>
  <c r="X4223" i="1"/>
  <c r="Y4223" i="1" s="1"/>
  <c r="AA4223" i="1" s="1"/>
  <c r="AC4223" i="1" s="1"/>
  <c r="W4223" i="1"/>
  <c r="T4223" i="1"/>
  <c r="L4223" i="1"/>
  <c r="W4222" i="1"/>
  <c r="T4222" i="1"/>
  <c r="J4222" i="1"/>
  <c r="L4222" i="1" s="1"/>
  <c r="X4222" i="1" s="1"/>
  <c r="Y4222" i="1" s="1"/>
  <c r="AA4222" i="1" s="1"/>
  <c r="AC4222" i="1" s="1"/>
  <c r="I4222" i="1"/>
  <c r="H4222" i="1"/>
  <c r="G4222" i="1"/>
  <c r="E4222" i="1"/>
  <c r="D4222" i="1"/>
  <c r="C4222" i="1"/>
  <c r="B4222" i="1"/>
  <c r="AC4221" i="1"/>
  <c r="T4221" i="1"/>
  <c r="W4221" i="1" s="1"/>
  <c r="J4221" i="1"/>
  <c r="L4221" i="1" s="1"/>
  <c r="X4221" i="1" s="1"/>
  <c r="Y4221" i="1" s="1"/>
  <c r="I4221" i="1"/>
  <c r="H4221" i="1"/>
  <c r="G4221" i="1"/>
  <c r="E4221" i="1"/>
  <c r="D4221" i="1"/>
  <c r="C4221" i="1"/>
  <c r="B4221" i="1"/>
  <c r="AA4203" i="1"/>
  <c r="AC4203" i="1" s="1"/>
  <c r="J4203" i="1"/>
  <c r="L4203" i="1" s="1"/>
  <c r="X4203" i="1" s="1"/>
  <c r="Y4203" i="1" s="1"/>
  <c r="X4202" i="1"/>
  <c r="Y4202" i="1" s="1"/>
  <c r="AA4202" i="1" s="1"/>
  <c r="AC4202" i="1" s="1"/>
  <c r="W4202" i="1"/>
  <c r="T4202" i="1"/>
  <c r="J4202" i="1"/>
  <c r="L4202" i="1" s="1"/>
  <c r="J4201" i="1"/>
  <c r="L4201" i="1" s="1"/>
  <c r="X4201" i="1" s="1"/>
  <c r="Y4201" i="1" s="1"/>
  <c r="AA4201" i="1" s="1"/>
  <c r="AC4201" i="1" s="1"/>
  <c r="I4201" i="1"/>
  <c r="H4201" i="1"/>
  <c r="G4201" i="1"/>
  <c r="E4201" i="1"/>
  <c r="D4201" i="1"/>
  <c r="C4201" i="1"/>
  <c r="B4201" i="1"/>
  <c r="L4200" i="1"/>
  <c r="X4200" i="1" s="1"/>
  <c r="Y4200" i="1" s="1"/>
  <c r="AA4200" i="1" s="1"/>
  <c r="AC4200" i="1" s="1"/>
  <c r="AC4204" i="1" s="1"/>
  <c r="J4200" i="1"/>
  <c r="I4200" i="1"/>
  <c r="H4200" i="1"/>
  <c r="G4200" i="1"/>
  <c r="E4200" i="1"/>
  <c r="D4200" i="1"/>
  <c r="C4200" i="1"/>
  <c r="B4200" i="1"/>
  <c r="T4182" i="1"/>
  <c r="W4182" i="1" s="1"/>
  <c r="J4182" i="1"/>
  <c r="L4182" i="1" s="1"/>
  <c r="X4182" i="1" s="1"/>
  <c r="Y4182" i="1" s="1"/>
  <c r="AA4182" i="1" s="1"/>
  <c r="AC4182" i="1" s="1"/>
  <c r="AC4183" i="1" s="1"/>
  <c r="I4182" i="1"/>
  <c r="H4182" i="1"/>
  <c r="G4182" i="1"/>
  <c r="E4182" i="1"/>
  <c r="D4182" i="1"/>
  <c r="C4182" i="1"/>
  <c r="B4182" i="1"/>
  <c r="J4164" i="1"/>
  <c r="L4164" i="1" s="1"/>
  <c r="X4164" i="1" s="1"/>
  <c r="Y4164" i="1" s="1"/>
  <c r="AA4164" i="1" s="1"/>
  <c r="AC4164" i="1" s="1"/>
  <c r="I4164" i="1"/>
  <c r="H4164" i="1"/>
  <c r="G4164" i="1"/>
  <c r="E4164" i="1"/>
  <c r="D4164" i="1"/>
  <c r="C4164" i="1"/>
  <c r="B4164" i="1"/>
  <c r="J4163" i="1"/>
  <c r="L4163" i="1" s="1"/>
  <c r="X4163" i="1" s="1"/>
  <c r="Y4163" i="1" s="1"/>
  <c r="AA4163" i="1" s="1"/>
  <c r="AC4163" i="1" s="1"/>
  <c r="I4163" i="1"/>
  <c r="H4163" i="1"/>
  <c r="G4163" i="1"/>
  <c r="E4163" i="1"/>
  <c r="D4163" i="1"/>
  <c r="C4163" i="1"/>
  <c r="B4163" i="1"/>
  <c r="L4162" i="1"/>
  <c r="X4162" i="1" s="1"/>
  <c r="Y4162" i="1" s="1"/>
  <c r="AA4162" i="1" s="1"/>
  <c r="AC4162" i="1" s="1"/>
  <c r="J4162" i="1"/>
  <c r="I4162" i="1"/>
  <c r="H4162" i="1"/>
  <c r="G4162" i="1"/>
  <c r="E4162" i="1"/>
  <c r="D4162" i="1"/>
  <c r="C4162" i="1"/>
  <c r="B4162" i="1"/>
  <c r="J4161" i="1"/>
  <c r="L4161" i="1" s="1"/>
  <c r="X4161" i="1" s="1"/>
  <c r="Y4161" i="1" s="1"/>
  <c r="AA4161" i="1" s="1"/>
  <c r="AC4161" i="1" s="1"/>
  <c r="I4161" i="1"/>
  <c r="H4161" i="1"/>
  <c r="G4161" i="1"/>
  <c r="E4161" i="1"/>
  <c r="D4161" i="1"/>
  <c r="C4161" i="1"/>
  <c r="B4161" i="1"/>
  <c r="J4160" i="1"/>
  <c r="L4160" i="1" s="1"/>
  <c r="X4160" i="1" s="1"/>
  <c r="Y4160" i="1" s="1"/>
  <c r="AA4160" i="1" s="1"/>
  <c r="AC4160" i="1" s="1"/>
  <c r="I4160" i="1"/>
  <c r="H4160" i="1"/>
  <c r="G4160" i="1"/>
  <c r="E4160" i="1"/>
  <c r="D4160" i="1"/>
  <c r="C4160" i="1"/>
  <c r="B4160" i="1"/>
  <c r="J4159" i="1"/>
  <c r="L4159" i="1" s="1"/>
  <c r="X4159" i="1" s="1"/>
  <c r="Y4159" i="1" s="1"/>
  <c r="AA4159" i="1" s="1"/>
  <c r="AC4159" i="1" s="1"/>
  <c r="I4159" i="1"/>
  <c r="H4159" i="1"/>
  <c r="G4159" i="1"/>
  <c r="E4159" i="1"/>
  <c r="D4159" i="1"/>
  <c r="C4159" i="1"/>
  <c r="B4159" i="1"/>
  <c r="AC4158" i="1"/>
  <c r="L4158" i="1"/>
  <c r="X4158" i="1" s="1"/>
  <c r="Y4158" i="1" s="1"/>
  <c r="AA4158" i="1" s="1"/>
  <c r="J4158" i="1"/>
  <c r="I4158" i="1"/>
  <c r="H4158" i="1"/>
  <c r="G4158" i="1"/>
  <c r="E4158" i="1"/>
  <c r="D4158" i="1"/>
  <c r="C4158" i="1"/>
  <c r="B4158" i="1"/>
  <c r="AC4157" i="1"/>
  <c r="L4157" i="1"/>
  <c r="X4157" i="1" s="1"/>
  <c r="Y4157" i="1" s="1"/>
  <c r="J4157" i="1"/>
  <c r="I4157" i="1"/>
  <c r="H4157" i="1"/>
  <c r="G4157" i="1"/>
  <c r="E4157" i="1"/>
  <c r="D4157" i="1"/>
  <c r="C4157" i="1"/>
  <c r="B4157" i="1"/>
  <c r="X4156" i="1"/>
  <c r="Y4156" i="1" s="1"/>
  <c r="AA4156" i="1" s="1"/>
  <c r="AC4156" i="1" s="1"/>
  <c r="L4156" i="1"/>
  <c r="J4156" i="1"/>
  <c r="I4156" i="1"/>
  <c r="H4156" i="1"/>
  <c r="G4156" i="1"/>
  <c r="E4156" i="1"/>
  <c r="D4156" i="1"/>
  <c r="C4156" i="1"/>
  <c r="B4156" i="1"/>
  <c r="J4155" i="1"/>
  <c r="L4155" i="1" s="1"/>
  <c r="X4155" i="1" s="1"/>
  <c r="Y4155" i="1" s="1"/>
  <c r="AA4155" i="1" s="1"/>
  <c r="AC4155" i="1" s="1"/>
  <c r="I4155" i="1"/>
  <c r="H4155" i="1"/>
  <c r="G4155" i="1"/>
  <c r="E4155" i="1"/>
  <c r="D4155" i="1"/>
  <c r="C4155" i="1"/>
  <c r="B4155" i="1"/>
  <c r="J4154" i="1"/>
  <c r="L4154" i="1" s="1"/>
  <c r="X4154" i="1" s="1"/>
  <c r="Y4154" i="1" s="1"/>
  <c r="AA4154" i="1" s="1"/>
  <c r="AC4154" i="1" s="1"/>
  <c r="I4154" i="1"/>
  <c r="H4154" i="1"/>
  <c r="G4154" i="1"/>
  <c r="E4154" i="1"/>
  <c r="D4154" i="1"/>
  <c r="C4154" i="1"/>
  <c r="B4154" i="1"/>
  <c r="T4136" i="1"/>
  <c r="W4136" i="1" s="1"/>
  <c r="L4136" i="1"/>
  <c r="X4136" i="1" s="1"/>
  <c r="Y4136" i="1" s="1"/>
  <c r="AA4136" i="1" s="1"/>
  <c r="AC4136" i="1" s="1"/>
  <c r="J4136" i="1"/>
  <c r="I4136" i="1"/>
  <c r="H4136" i="1"/>
  <c r="G4136" i="1"/>
  <c r="E4136" i="1"/>
  <c r="D4136" i="1"/>
  <c r="C4136" i="1"/>
  <c r="B4136" i="1"/>
  <c r="AC4135" i="1"/>
  <c r="W4135" i="1"/>
  <c r="T4135" i="1"/>
  <c r="L4135" i="1"/>
  <c r="X4135" i="1" s="1"/>
  <c r="Y4135" i="1" s="1"/>
  <c r="J4135" i="1"/>
  <c r="I4135" i="1"/>
  <c r="H4135" i="1"/>
  <c r="G4135" i="1"/>
  <c r="E4135" i="1"/>
  <c r="D4135" i="1"/>
  <c r="C4135" i="1"/>
  <c r="B4135" i="1"/>
  <c r="AA4134" i="1"/>
  <c r="AC4134" i="1" s="1"/>
  <c r="T4134" i="1"/>
  <c r="W4134" i="1" s="1"/>
  <c r="J4134" i="1"/>
  <c r="L4134" i="1" s="1"/>
  <c r="X4134" i="1" s="1"/>
  <c r="Y4134" i="1" s="1"/>
  <c r="I4134" i="1"/>
  <c r="H4134" i="1"/>
  <c r="G4134" i="1"/>
  <c r="E4134" i="1"/>
  <c r="D4134" i="1"/>
  <c r="C4134" i="1"/>
  <c r="B4134" i="1"/>
  <c r="W4115" i="1"/>
  <c r="T4115" i="1"/>
  <c r="J4115" i="1"/>
  <c r="L4115" i="1" s="1"/>
  <c r="I4115" i="1"/>
  <c r="H4115" i="1"/>
  <c r="G4115" i="1"/>
  <c r="E4115" i="1"/>
  <c r="D4115" i="1"/>
  <c r="C4115" i="1"/>
  <c r="B4115" i="1"/>
  <c r="T4114" i="1"/>
  <c r="W4114" i="1" s="1"/>
  <c r="J4114" i="1"/>
  <c r="L4114" i="1" s="1"/>
  <c r="X4114" i="1" s="1"/>
  <c r="Y4114" i="1" s="1"/>
  <c r="AA4114" i="1" s="1"/>
  <c r="AC4114" i="1" s="1"/>
  <c r="I4114" i="1"/>
  <c r="H4114" i="1"/>
  <c r="G4114" i="1"/>
  <c r="E4114" i="1"/>
  <c r="D4114" i="1"/>
  <c r="C4114" i="1"/>
  <c r="B4114" i="1"/>
  <c r="W4096" i="1"/>
  <c r="T4096" i="1"/>
  <c r="J4096" i="1"/>
  <c r="L4096" i="1" s="1"/>
  <c r="I4096" i="1"/>
  <c r="H4096" i="1"/>
  <c r="G4096" i="1"/>
  <c r="E4096" i="1"/>
  <c r="D4096" i="1"/>
  <c r="C4096" i="1"/>
  <c r="B4096" i="1"/>
  <c r="AC4077" i="1"/>
  <c r="R4077" i="1"/>
  <c r="R4076" i="1"/>
  <c r="T4075" i="1"/>
  <c r="W4075" i="1" s="1"/>
  <c r="L4075" i="1"/>
  <c r="J4075" i="1"/>
  <c r="I4075" i="1"/>
  <c r="H4075" i="1"/>
  <c r="G4075" i="1"/>
  <c r="E4075" i="1"/>
  <c r="D4075" i="1"/>
  <c r="C4075" i="1"/>
  <c r="B4075" i="1"/>
  <c r="W4074" i="1"/>
  <c r="T4074" i="1"/>
  <c r="J4074" i="1"/>
  <c r="L4074" i="1" s="1"/>
  <c r="X4074" i="1" s="1"/>
  <c r="Y4074" i="1" s="1"/>
  <c r="AA4074" i="1" s="1"/>
  <c r="AC4074" i="1" s="1"/>
  <c r="I4074" i="1"/>
  <c r="H4074" i="1"/>
  <c r="G4074" i="1"/>
  <c r="E4074" i="1"/>
  <c r="D4074" i="1"/>
  <c r="C4074" i="1"/>
  <c r="B4074" i="1"/>
  <c r="AC4056" i="1"/>
  <c r="R4056" i="1"/>
  <c r="AC4055" i="1"/>
  <c r="R4055" i="1"/>
  <c r="R4054" i="1"/>
  <c r="L4054" i="1"/>
  <c r="J4054" i="1"/>
  <c r="I4054" i="1"/>
  <c r="H4054" i="1"/>
  <c r="G4054" i="1"/>
  <c r="E4054" i="1"/>
  <c r="D4054" i="1"/>
  <c r="C4054" i="1"/>
  <c r="B4054" i="1"/>
  <c r="T4053" i="1"/>
  <c r="W4053" i="1" s="1"/>
  <c r="J4053" i="1"/>
  <c r="L4053" i="1" s="1"/>
  <c r="I4053" i="1"/>
  <c r="H4053" i="1"/>
  <c r="G4053" i="1"/>
  <c r="E4053" i="1"/>
  <c r="D4053" i="1"/>
  <c r="C4053" i="1"/>
  <c r="B4053" i="1"/>
  <c r="T4035" i="1"/>
  <c r="W4035" i="1" s="1"/>
  <c r="J4035" i="1"/>
  <c r="L4035" i="1" s="1"/>
  <c r="I4035" i="1"/>
  <c r="H4035" i="1"/>
  <c r="G4035" i="1"/>
  <c r="E4035" i="1"/>
  <c r="D4035" i="1"/>
  <c r="C4035" i="1"/>
  <c r="B4035" i="1"/>
  <c r="T4034" i="1"/>
  <c r="W4034" i="1" s="1"/>
  <c r="J4034" i="1"/>
  <c r="L4034" i="1" s="1"/>
  <c r="X4034" i="1" s="1"/>
  <c r="I4034" i="1"/>
  <c r="H4034" i="1"/>
  <c r="G4034" i="1"/>
  <c r="E4034" i="1"/>
  <c r="D4034" i="1"/>
  <c r="C4034" i="1"/>
  <c r="B4034" i="1"/>
  <c r="T4016" i="1"/>
  <c r="W4016" i="1" s="1"/>
  <c r="J4016" i="1"/>
  <c r="L4016" i="1" s="1"/>
  <c r="X4016" i="1" s="1"/>
  <c r="Y4016" i="1" s="1"/>
  <c r="AA4016" i="1" s="1"/>
  <c r="AC4016" i="1" s="1"/>
  <c r="I4016" i="1"/>
  <c r="H4016" i="1"/>
  <c r="G4016" i="1"/>
  <c r="E4016" i="1"/>
  <c r="D4016" i="1"/>
  <c r="C4016" i="1"/>
  <c r="B4016" i="1"/>
  <c r="W4015" i="1"/>
  <c r="T4015" i="1"/>
  <c r="J4015" i="1"/>
  <c r="L4015" i="1" s="1"/>
  <c r="X4015" i="1" s="1"/>
  <c r="Y4015" i="1" s="1"/>
  <c r="AA4015" i="1" s="1"/>
  <c r="AC4015" i="1" s="1"/>
  <c r="AC4017" i="1" s="1"/>
  <c r="I4015" i="1"/>
  <c r="H4015" i="1"/>
  <c r="G4015" i="1"/>
  <c r="E4015" i="1"/>
  <c r="D4015" i="1"/>
  <c r="C4015" i="1"/>
  <c r="B4015" i="1"/>
  <c r="T3997" i="1"/>
  <c r="W3997" i="1" s="1"/>
  <c r="L3997" i="1"/>
  <c r="X3997" i="1" s="1"/>
  <c r="Y3997" i="1" s="1"/>
  <c r="AA3997" i="1" s="1"/>
  <c r="AC3997" i="1" s="1"/>
  <c r="I3997" i="1"/>
  <c r="H3997" i="1"/>
  <c r="G3997" i="1"/>
  <c r="J3997" i="1" s="1"/>
  <c r="E3997" i="1"/>
  <c r="D3997" i="1"/>
  <c r="B3997" i="1"/>
  <c r="W3996" i="1"/>
  <c r="T3996" i="1"/>
  <c r="I3996" i="1"/>
  <c r="H3996" i="1"/>
  <c r="G3996" i="1"/>
  <c r="E3996" i="1"/>
  <c r="D3996" i="1"/>
  <c r="C3996" i="1"/>
  <c r="B3996" i="1"/>
  <c r="AC3995" i="1"/>
  <c r="I3995" i="1"/>
  <c r="H3995" i="1"/>
  <c r="G3995" i="1"/>
  <c r="J3995" i="1" s="1"/>
  <c r="L3995" i="1" s="1"/>
  <c r="X3995" i="1" s="1"/>
  <c r="Y3995" i="1" s="1"/>
  <c r="E3995" i="1"/>
  <c r="D3995" i="1"/>
  <c r="C3995" i="1"/>
  <c r="B3995" i="1"/>
  <c r="AC3994" i="1"/>
  <c r="I3994" i="1"/>
  <c r="H3994" i="1"/>
  <c r="G3994" i="1"/>
  <c r="J3994" i="1" s="1"/>
  <c r="L3994" i="1" s="1"/>
  <c r="X3994" i="1" s="1"/>
  <c r="Y3994" i="1" s="1"/>
  <c r="E3994" i="1"/>
  <c r="D3994" i="1"/>
  <c r="C3994" i="1"/>
  <c r="B3994" i="1"/>
  <c r="AC3993" i="1"/>
  <c r="I3993" i="1"/>
  <c r="H3993" i="1"/>
  <c r="G3993" i="1"/>
  <c r="E3993" i="1"/>
  <c r="D3993" i="1"/>
  <c r="C3993" i="1"/>
  <c r="B3993" i="1"/>
  <c r="J3975" i="1"/>
  <c r="L3975" i="1" s="1"/>
  <c r="X3975" i="1" s="1"/>
  <c r="Y3975" i="1" s="1"/>
  <c r="AA3975" i="1" s="1"/>
  <c r="AC3975" i="1" s="1"/>
  <c r="AC3976" i="1" s="1"/>
  <c r="I3975" i="1"/>
  <c r="H3975" i="1"/>
  <c r="G3975" i="1"/>
  <c r="E3975" i="1"/>
  <c r="D3975" i="1"/>
  <c r="C3975" i="1"/>
  <c r="B3975" i="1"/>
  <c r="AC3957" i="1"/>
  <c r="T3957" i="1"/>
  <c r="W3957" i="1" s="1"/>
  <c r="J3957" i="1"/>
  <c r="L3957" i="1" s="1"/>
  <c r="X3957" i="1" s="1"/>
  <c r="Y3957" i="1" s="1"/>
  <c r="I3957" i="1"/>
  <c r="H3957" i="1"/>
  <c r="G3957" i="1"/>
  <c r="E3957" i="1"/>
  <c r="D3957" i="1"/>
  <c r="C3957" i="1"/>
  <c r="B3957" i="1"/>
  <c r="AC3956" i="1"/>
  <c r="T3956" i="1"/>
  <c r="W3956" i="1" s="1"/>
  <c r="X3956" i="1" s="1"/>
  <c r="Y3956" i="1" s="1"/>
  <c r="J3956" i="1"/>
  <c r="L3956" i="1" s="1"/>
  <c r="I3956" i="1"/>
  <c r="H3956" i="1"/>
  <c r="G3956" i="1"/>
  <c r="E3956" i="1"/>
  <c r="D3956" i="1"/>
  <c r="C3956" i="1"/>
  <c r="B3956" i="1"/>
  <c r="W3955" i="1"/>
  <c r="T3955" i="1"/>
  <c r="J3955" i="1"/>
  <c r="L3955" i="1" s="1"/>
  <c r="X3955" i="1" s="1"/>
  <c r="Y3955" i="1" s="1"/>
  <c r="AA3955" i="1" s="1"/>
  <c r="AC3955" i="1" s="1"/>
  <c r="I3955" i="1"/>
  <c r="H3955" i="1"/>
  <c r="G3955" i="1"/>
  <c r="E3955" i="1"/>
  <c r="D3955" i="1"/>
  <c r="C3955" i="1"/>
  <c r="B3955" i="1"/>
  <c r="J3954" i="1"/>
  <c r="L3954" i="1" s="1"/>
  <c r="X3954" i="1" s="1"/>
  <c r="Y3954" i="1" s="1"/>
  <c r="AA3954" i="1" s="1"/>
  <c r="AC3954" i="1" s="1"/>
  <c r="I3954" i="1"/>
  <c r="H3954" i="1"/>
  <c r="G3954" i="1"/>
  <c r="E3954" i="1"/>
  <c r="D3954" i="1"/>
  <c r="C3954" i="1"/>
  <c r="B3954" i="1"/>
  <c r="L3953" i="1"/>
  <c r="X3953" i="1" s="1"/>
  <c r="Y3953" i="1" s="1"/>
  <c r="AA3953" i="1" s="1"/>
  <c r="AC3953" i="1" s="1"/>
  <c r="J3953" i="1"/>
  <c r="I3953" i="1"/>
  <c r="H3953" i="1"/>
  <c r="G3953" i="1"/>
  <c r="E3953" i="1"/>
  <c r="D3953" i="1"/>
  <c r="C3953" i="1"/>
  <c r="B3953" i="1"/>
  <c r="J3935" i="1"/>
  <c r="L3935" i="1" s="1"/>
  <c r="X3935" i="1" s="1"/>
  <c r="Y3935" i="1" s="1"/>
  <c r="AA3935" i="1" s="1"/>
  <c r="AC3935" i="1" s="1"/>
  <c r="I3935" i="1"/>
  <c r="H3935" i="1"/>
  <c r="G3935" i="1"/>
  <c r="E3935" i="1"/>
  <c r="D3935" i="1"/>
  <c r="C3935" i="1"/>
  <c r="B3935" i="1"/>
  <c r="J3934" i="1"/>
  <c r="L3934" i="1" s="1"/>
  <c r="X3934" i="1" s="1"/>
  <c r="Y3934" i="1" s="1"/>
  <c r="AA3934" i="1" s="1"/>
  <c r="AC3934" i="1" s="1"/>
  <c r="AC3936" i="1" s="1"/>
  <c r="I3934" i="1"/>
  <c r="H3934" i="1"/>
  <c r="G3934" i="1"/>
  <c r="E3934" i="1"/>
  <c r="D3934" i="1"/>
  <c r="C3934" i="1"/>
  <c r="B3934" i="1"/>
  <c r="AC3917" i="1"/>
  <c r="T3917" i="1"/>
  <c r="W3917" i="1" s="1"/>
  <c r="L3917" i="1"/>
  <c r="J3917" i="1"/>
  <c r="I3917" i="1"/>
  <c r="H3917" i="1"/>
  <c r="G3917" i="1"/>
  <c r="E3917" i="1"/>
  <c r="D3917" i="1"/>
  <c r="C3917" i="1"/>
  <c r="B3917" i="1"/>
  <c r="T3916" i="1"/>
  <c r="W3916" i="1" s="1"/>
  <c r="J3916" i="1"/>
  <c r="L3916" i="1" s="1"/>
  <c r="X3916" i="1" s="1"/>
  <c r="Y3916" i="1" s="1"/>
  <c r="AA3916" i="1" s="1"/>
  <c r="AC3916" i="1" s="1"/>
  <c r="AC3918" i="1" s="1"/>
  <c r="I3916" i="1"/>
  <c r="H3916" i="1"/>
  <c r="G3916" i="1"/>
  <c r="E3916" i="1"/>
  <c r="D3916" i="1"/>
  <c r="C3916" i="1"/>
  <c r="B3916" i="1"/>
  <c r="X3898" i="1"/>
  <c r="Y3898" i="1" s="1"/>
  <c r="AA3898" i="1" s="1"/>
  <c r="AC3898" i="1" s="1"/>
  <c r="L3898" i="1"/>
  <c r="T3897" i="1"/>
  <c r="W3897" i="1" s="1"/>
  <c r="J3897" i="1"/>
  <c r="L3897" i="1" s="1"/>
  <c r="X3897" i="1" s="1"/>
  <c r="Y3897" i="1" s="1"/>
  <c r="AA3897" i="1" s="1"/>
  <c r="AC3897" i="1" s="1"/>
  <c r="I3897" i="1"/>
  <c r="H3897" i="1"/>
  <c r="G3897" i="1"/>
  <c r="E3897" i="1"/>
  <c r="D3897" i="1"/>
  <c r="C3897" i="1"/>
  <c r="B3897" i="1"/>
  <c r="Y3896" i="1"/>
  <c r="AA3896" i="1" s="1"/>
  <c r="AC3896" i="1" s="1"/>
  <c r="L3896" i="1"/>
  <c r="X3896" i="1" s="1"/>
  <c r="T3895" i="1"/>
  <c r="W3895" i="1" s="1"/>
  <c r="J3895" i="1"/>
  <c r="L3895" i="1" s="1"/>
  <c r="X3895" i="1" s="1"/>
  <c r="Y3895" i="1" s="1"/>
  <c r="AA3895" i="1" s="1"/>
  <c r="AC3895" i="1" s="1"/>
  <c r="I3895" i="1"/>
  <c r="H3895" i="1"/>
  <c r="G3895" i="1"/>
  <c r="E3895" i="1"/>
  <c r="D3895" i="1"/>
  <c r="C3895" i="1"/>
  <c r="B3895" i="1"/>
  <c r="Y3894" i="1"/>
  <c r="AA3894" i="1" s="1"/>
  <c r="AC3894" i="1" s="1"/>
  <c r="L3894" i="1"/>
  <c r="X3894" i="1" s="1"/>
  <c r="T3893" i="1"/>
  <c r="W3893" i="1" s="1"/>
  <c r="J3893" i="1"/>
  <c r="L3893" i="1" s="1"/>
  <c r="X3893" i="1" s="1"/>
  <c r="Y3893" i="1" s="1"/>
  <c r="AA3893" i="1" s="1"/>
  <c r="AC3893" i="1" s="1"/>
  <c r="I3893" i="1"/>
  <c r="H3893" i="1"/>
  <c r="G3893" i="1"/>
  <c r="E3893" i="1"/>
  <c r="D3893" i="1"/>
  <c r="C3893" i="1"/>
  <c r="B3893" i="1"/>
  <c r="Y3892" i="1"/>
  <c r="AA3892" i="1" s="1"/>
  <c r="AC3892" i="1" s="1"/>
  <c r="L3892" i="1"/>
  <c r="X3892" i="1" s="1"/>
  <c r="T3891" i="1"/>
  <c r="W3891" i="1" s="1"/>
  <c r="J3891" i="1"/>
  <c r="L3891" i="1" s="1"/>
  <c r="X3891" i="1" s="1"/>
  <c r="Y3891" i="1" s="1"/>
  <c r="AA3891" i="1" s="1"/>
  <c r="AC3891" i="1" s="1"/>
  <c r="I3891" i="1"/>
  <c r="H3891" i="1"/>
  <c r="G3891" i="1"/>
  <c r="E3891" i="1"/>
  <c r="D3891" i="1"/>
  <c r="C3891" i="1"/>
  <c r="B3891" i="1"/>
  <c r="Y3890" i="1"/>
  <c r="AA3890" i="1" s="1"/>
  <c r="AC3890" i="1" s="1"/>
  <c r="L3890" i="1"/>
  <c r="X3890" i="1" s="1"/>
  <c r="T3889" i="1"/>
  <c r="W3889" i="1" s="1"/>
  <c r="J3889" i="1"/>
  <c r="L3889" i="1" s="1"/>
  <c r="X3889" i="1" s="1"/>
  <c r="Y3889" i="1" s="1"/>
  <c r="AA3889" i="1" s="1"/>
  <c r="AC3889" i="1" s="1"/>
  <c r="I3889" i="1"/>
  <c r="H3889" i="1"/>
  <c r="G3889" i="1"/>
  <c r="E3889" i="1"/>
  <c r="D3889" i="1"/>
  <c r="C3889" i="1"/>
  <c r="B3889" i="1"/>
  <c r="AC3871" i="1"/>
  <c r="AC3872" i="1" s="1"/>
  <c r="L3871" i="1"/>
  <c r="X3871" i="1" s="1"/>
  <c r="Y3871" i="1" s="1"/>
  <c r="AA3871" i="1" s="1"/>
  <c r="J3871" i="1"/>
  <c r="I3871" i="1"/>
  <c r="H3871" i="1"/>
  <c r="G3871" i="1"/>
  <c r="E3871" i="1"/>
  <c r="D3871" i="1"/>
  <c r="C3871" i="1"/>
  <c r="B3871" i="1"/>
  <c r="AA3852" i="1"/>
  <c r="AC3852" i="1" s="1"/>
  <c r="L3852" i="1"/>
  <c r="X3852" i="1" s="1"/>
  <c r="Y3852" i="1" s="1"/>
  <c r="W3851" i="1"/>
  <c r="T3851" i="1"/>
  <c r="J3851" i="1"/>
  <c r="L3851" i="1" s="1"/>
  <c r="I3851" i="1"/>
  <c r="H3851" i="1"/>
  <c r="G3851" i="1"/>
  <c r="C3851" i="1"/>
  <c r="B3851" i="1"/>
  <c r="R3850" i="1"/>
  <c r="R3849" i="1"/>
  <c r="T3848" i="1"/>
  <c r="W3848" i="1" s="1"/>
  <c r="J3848" i="1"/>
  <c r="L3848" i="1" s="1"/>
  <c r="X3848" i="1" s="1"/>
  <c r="Y3848" i="1" s="1"/>
  <c r="I3848" i="1"/>
  <c r="H3848" i="1"/>
  <c r="G3848" i="1"/>
  <c r="E3848" i="1"/>
  <c r="D3848" i="1"/>
  <c r="C3848" i="1"/>
  <c r="B3848" i="1"/>
  <c r="AC3830" i="1"/>
  <c r="T3830" i="1"/>
  <c r="W3830" i="1" s="1"/>
  <c r="J3830" i="1"/>
  <c r="L3830" i="1" s="1"/>
  <c r="X3830" i="1" s="1"/>
  <c r="Y3830" i="1" s="1"/>
  <c r="I3830" i="1"/>
  <c r="H3830" i="1"/>
  <c r="G3830" i="1"/>
  <c r="E3830" i="1"/>
  <c r="D3830" i="1"/>
  <c r="C3830" i="1"/>
  <c r="B3830" i="1"/>
  <c r="Y3829" i="1"/>
  <c r="AA3829" i="1" s="1"/>
  <c r="AC3829" i="1" s="1"/>
  <c r="J3829" i="1"/>
  <c r="L3829" i="1" s="1"/>
  <c r="X3829" i="1" s="1"/>
  <c r="I3829" i="1"/>
  <c r="H3829" i="1"/>
  <c r="G3829" i="1"/>
  <c r="E3829" i="1"/>
  <c r="D3829" i="1"/>
  <c r="C3829" i="1"/>
  <c r="B3829" i="1"/>
  <c r="T3828" i="1"/>
  <c r="W3828" i="1" s="1"/>
  <c r="J3828" i="1"/>
  <c r="L3828" i="1" s="1"/>
  <c r="I3828" i="1"/>
  <c r="H3828" i="1"/>
  <c r="G3828" i="1"/>
  <c r="E3828" i="1"/>
  <c r="D3828" i="1"/>
  <c r="C3828" i="1"/>
  <c r="B3828" i="1"/>
  <c r="AC3810" i="1"/>
  <c r="T3810" i="1"/>
  <c r="W3810" i="1" s="1"/>
  <c r="J3810" i="1"/>
  <c r="L3810" i="1" s="1"/>
  <c r="I3810" i="1"/>
  <c r="H3810" i="1"/>
  <c r="G3810" i="1"/>
  <c r="E3810" i="1"/>
  <c r="D3810" i="1"/>
  <c r="C3810" i="1"/>
  <c r="B3810" i="1"/>
  <c r="T3809" i="1"/>
  <c r="W3809" i="1" s="1"/>
  <c r="L3809" i="1"/>
  <c r="J3809" i="1"/>
  <c r="I3809" i="1"/>
  <c r="H3809" i="1"/>
  <c r="G3809" i="1"/>
  <c r="E3809" i="1"/>
  <c r="D3809" i="1"/>
  <c r="C3809" i="1"/>
  <c r="B3809" i="1"/>
  <c r="L3808" i="1"/>
  <c r="X3808" i="1" s="1"/>
  <c r="Y3808" i="1" s="1"/>
  <c r="AA3808" i="1" s="1"/>
  <c r="AC3808" i="1" s="1"/>
  <c r="T3807" i="1"/>
  <c r="W3807" i="1" s="1"/>
  <c r="L3807" i="1"/>
  <c r="X3807" i="1" s="1"/>
  <c r="Y3807" i="1" s="1"/>
  <c r="AA3807" i="1" s="1"/>
  <c r="AC3807" i="1" s="1"/>
  <c r="I3807" i="1"/>
  <c r="H3807" i="1"/>
  <c r="G3807" i="1"/>
  <c r="E3807" i="1"/>
  <c r="D3807" i="1"/>
  <c r="C3807" i="1"/>
  <c r="B3807" i="1"/>
  <c r="W3806" i="1"/>
  <c r="T3806" i="1"/>
  <c r="J3806" i="1"/>
  <c r="L3806" i="1" s="1"/>
  <c r="X3806" i="1" s="1"/>
  <c r="Y3806" i="1" s="1"/>
  <c r="AA3806" i="1" s="1"/>
  <c r="AC3806" i="1" s="1"/>
  <c r="I3806" i="1"/>
  <c r="H3806" i="1"/>
  <c r="G3806" i="1"/>
  <c r="E3806" i="1"/>
  <c r="D3806" i="1"/>
  <c r="C3806" i="1"/>
  <c r="B3806" i="1"/>
  <c r="T3805" i="1"/>
  <c r="W3805" i="1" s="1"/>
  <c r="X3805" i="1" s="1"/>
  <c r="Y3805" i="1" s="1"/>
  <c r="AA3805" i="1" s="1"/>
  <c r="AC3805" i="1" s="1"/>
  <c r="L3805" i="1"/>
  <c r="J3804" i="1"/>
  <c r="L3804" i="1" s="1"/>
  <c r="X3804" i="1" s="1"/>
  <c r="Y3804" i="1" s="1"/>
  <c r="AA3804" i="1" s="1"/>
  <c r="AC3804" i="1" s="1"/>
  <c r="I3804" i="1"/>
  <c r="H3804" i="1"/>
  <c r="G3804" i="1"/>
  <c r="E3804" i="1"/>
  <c r="D3804" i="1"/>
  <c r="C3804" i="1"/>
  <c r="B3804" i="1"/>
  <c r="X3785" i="1"/>
  <c r="Y3785" i="1" s="1"/>
  <c r="AA3785" i="1" s="1"/>
  <c r="AC3785" i="1" s="1"/>
  <c r="J3785" i="1"/>
  <c r="L3785" i="1" s="1"/>
  <c r="I3785" i="1"/>
  <c r="H3785" i="1"/>
  <c r="G3785" i="1"/>
  <c r="E3785" i="1"/>
  <c r="D3785" i="1"/>
  <c r="C3785" i="1"/>
  <c r="B3785" i="1"/>
  <c r="J3784" i="1"/>
  <c r="L3784" i="1" s="1"/>
  <c r="X3784" i="1" s="1"/>
  <c r="Y3784" i="1" s="1"/>
  <c r="AA3784" i="1" s="1"/>
  <c r="AC3784" i="1" s="1"/>
  <c r="I3784" i="1"/>
  <c r="H3784" i="1"/>
  <c r="G3784" i="1"/>
  <c r="E3784" i="1"/>
  <c r="D3784" i="1"/>
  <c r="C3784" i="1"/>
  <c r="B3784" i="1"/>
  <c r="AA3783" i="1"/>
  <c r="AC3783" i="1" s="1"/>
  <c r="J3783" i="1"/>
  <c r="L3783" i="1" s="1"/>
  <c r="X3783" i="1" s="1"/>
  <c r="Y3783" i="1" s="1"/>
  <c r="I3783" i="1"/>
  <c r="H3783" i="1"/>
  <c r="G3783" i="1"/>
  <c r="E3783" i="1"/>
  <c r="D3783" i="1"/>
  <c r="C3783" i="1"/>
  <c r="B3783" i="1"/>
  <c r="T3763" i="1"/>
  <c r="W3763" i="1" s="1"/>
  <c r="L3763" i="1"/>
  <c r="X3763" i="1" s="1"/>
  <c r="Y3763" i="1" s="1"/>
  <c r="AA3763" i="1" s="1"/>
  <c r="AC3763" i="1" s="1"/>
  <c r="AC3764" i="1" s="1"/>
  <c r="J3763" i="1"/>
  <c r="I3763" i="1"/>
  <c r="H3763" i="1"/>
  <c r="G3763" i="1"/>
  <c r="E3763" i="1"/>
  <c r="D3763" i="1"/>
  <c r="C3763" i="1"/>
  <c r="B3763" i="1"/>
  <c r="AC3745" i="1"/>
  <c r="T3745" i="1"/>
  <c r="W3745" i="1" s="1"/>
  <c r="L3745" i="1"/>
  <c r="X3745" i="1" s="1"/>
  <c r="Y3745" i="1" s="1"/>
  <c r="J3745" i="1"/>
  <c r="I3745" i="1"/>
  <c r="H3745" i="1"/>
  <c r="G3745" i="1"/>
  <c r="E3745" i="1"/>
  <c r="D3745" i="1"/>
  <c r="C3745" i="1"/>
  <c r="B3745" i="1"/>
  <c r="AC3744" i="1"/>
  <c r="W3744" i="1"/>
  <c r="T3744" i="1"/>
  <c r="J3744" i="1"/>
  <c r="L3744" i="1" s="1"/>
  <c r="I3744" i="1"/>
  <c r="H3744" i="1"/>
  <c r="G3744" i="1"/>
  <c r="E3744" i="1"/>
  <c r="D3744" i="1"/>
  <c r="C3744" i="1"/>
  <c r="B3744" i="1"/>
  <c r="T3743" i="1"/>
  <c r="W3743" i="1" s="1"/>
  <c r="J3743" i="1"/>
  <c r="L3743" i="1" s="1"/>
  <c r="X3743" i="1" s="1"/>
  <c r="Y3743" i="1" s="1"/>
  <c r="AA3743" i="1" s="1"/>
  <c r="AC3743" i="1" s="1"/>
  <c r="I3743" i="1"/>
  <c r="H3743" i="1"/>
  <c r="G3743" i="1"/>
  <c r="E3743" i="1"/>
  <c r="D3743" i="1"/>
  <c r="C3743" i="1"/>
  <c r="B3743" i="1"/>
  <c r="T3742" i="1"/>
  <c r="W3742" i="1" s="1"/>
  <c r="J3742" i="1"/>
  <c r="L3742" i="1" s="1"/>
  <c r="X3742" i="1" s="1"/>
  <c r="Y3742" i="1" s="1"/>
  <c r="AA3742" i="1" s="1"/>
  <c r="AC3742" i="1" s="1"/>
  <c r="I3742" i="1"/>
  <c r="H3742" i="1"/>
  <c r="G3742" i="1"/>
  <c r="E3742" i="1"/>
  <c r="D3742" i="1"/>
  <c r="C3742" i="1"/>
  <c r="B3742" i="1"/>
  <c r="AC3741" i="1"/>
  <c r="L3741" i="1"/>
  <c r="X3741" i="1" s="1"/>
  <c r="Y3741" i="1" s="1"/>
  <c r="J3741" i="1"/>
  <c r="I3741" i="1"/>
  <c r="H3741" i="1"/>
  <c r="G3741" i="1"/>
  <c r="E3741" i="1"/>
  <c r="D3741" i="1"/>
  <c r="C3741" i="1"/>
  <c r="B3741" i="1"/>
  <c r="J3724" i="1"/>
  <c r="L3724" i="1" s="1"/>
  <c r="X3724" i="1" s="1"/>
  <c r="Y3724" i="1" s="1"/>
  <c r="AA3724" i="1" s="1"/>
  <c r="AC3724" i="1" s="1"/>
  <c r="AC3725" i="1" s="1"/>
  <c r="I3724" i="1"/>
  <c r="H3724" i="1"/>
  <c r="G3724" i="1"/>
  <c r="E3724" i="1"/>
  <c r="D3724" i="1"/>
  <c r="C3724" i="1"/>
  <c r="B3724" i="1"/>
  <c r="J3706" i="1"/>
  <c r="L3706" i="1" s="1"/>
  <c r="X3706" i="1" s="1"/>
  <c r="Y3706" i="1" s="1"/>
  <c r="AA3706" i="1" s="1"/>
  <c r="AC3706" i="1" s="1"/>
  <c r="AC3707" i="1" s="1"/>
  <c r="I3706" i="1"/>
  <c r="H3706" i="1"/>
  <c r="G3706" i="1"/>
  <c r="E3706" i="1"/>
  <c r="D3706" i="1"/>
  <c r="C3706" i="1"/>
  <c r="B3706" i="1"/>
  <c r="T3688" i="1"/>
  <c r="W3688" i="1" s="1"/>
  <c r="J3688" i="1"/>
  <c r="L3688" i="1" s="1"/>
  <c r="X3688" i="1" s="1"/>
  <c r="Y3688" i="1" s="1"/>
  <c r="AA3688" i="1" s="1"/>
  <c r="AC3688" i="1" s="1"/>
  <c r="I3688" i="1"/>
  <c r="H3688" i="1"/>
  <c r="G3688" i="1"/>
  <c r="E3688" i="1"/>
  <c r="D3688" i="1"/>
  <c r="C3688" i="1"/>
  <c r="B3688" i="1"/>
  <c r="J3687" i="1"/>
  <c r="L3687" i="1" s="1"/>
  <c r="X3687" i="1" s="1"/>
  <c r="Y3687" i="1" s="1"/>
  <c r="AA3687" i="1" s="1"/>
  <c r="AC3687" i="1" s="1"/>
  <c r="I3687" i="1"/>
  <c r="H3687" i="1"/>
  <c r="G3687" i="1"/>
  <c r="E3687" i="1"/>
  <c r="D3687" i="1"/>
  <c r="C3687" i="1"/>
  <c r="B3687" i="1"/>
  <c r="X3686" i="1"/>
  <c r="Y3686" i="1" s="1"/>
  <c r="AA3686" i="1" s="1"/>
  <c r="AC3686" i="1" s="1"/>
  <c r="L3686" i="1"/>
  <c r="J3686" i="1"/>
  <c r="I3686" i="1"/>
  <c r="H3686" i="1"/>
  <c r="G3686" i="1"/>
  <c r="E3686" i="1"/>
  <c r="D3686" i="1"/>
  <c r="C3686" i="1"/>
  <c r="B3686" i="1"/>
  <c r="L3668" i="1"/>
  <c r="X3668" i="1" s="1"/>
  <c r="Y3668" i="1" s="1"/>
  <c r="AA3668" i="1" s="1"/>
  <c r="AC3668" i="1" s="1"/>
  <c r="AC3669" i="1" s="1"/>
  <c r="J3668" i="1"/>
  <c r="I3668" i="1"/>
  <c r="H3668" i="1"/>
  <c r="G3668" i="1"/>
  <c r="E3668" i="1"/>
  <c r="D3668" i="1"/>
  <c r="C3668" i="1"/>
  <c r="B3668" i="1"/>
  <c r="J3650" i="1"/>
  <c r="L3650" i="1" s="1"/>
  <c r="X3650" i="1" s="1"/>
  <c r="Y3650" i="1" s="1"/>
  <c r="AA3650" i="1" s="1"/>
  <c r="AC3650" i="1" s="1"/>
  <c r="AC3651" i="1" s="1"/>
  <c r="I3650" i="1"/>
  <c r="H3650" i="1"/>
  <c r="G3650" i="1"/>
  <c r="E3650" i="1"/>
  <c r="D3650" i="1"/>
  <c r="C3650" i="1"/>
  <c r="B3650" i="1"/>
  <c r="J3632" i="1"/>
  <c r="L3632" i="1" s="1"/>
  <c r="X3632" i="1" s="1"/>
  <c r="Y3632" i="1" s="1"/>
  <c r="AA3632" i="1" s="1"/>
  <c r="AC3632" i="1" s="1"/>
  <c r="AC3633" i="1" s="1"/>
  <c r="I3632" i="1"/>
  <c r="H3632" i="1"/>
  <c r="G3632" i="1"/>
  <c r="E3632" i="1"/>
  <c r="D3632" i="1"/>
  <c r="C3632" i="1"/>
  <c r="B3632" i="1"/>
  <c r="J3614" i="1"/>
  <c r="L3614" i="1" s="1"/>
  <c r="X3614" i="1" s="1"/>
  <c r="Y3614" i="1" s="1"/>
  <c r="AA3614" i="1" s="1"/>
  <c r="AC3614" i="1" s="1"/>
  <c r="AC3615" i="1" s="1"/>
  <c r="I3614" i="1"/>
  <c r="H3614" i="1"/>
  <c r="G3614" i="1"/>
  <c r="E3614" i="1"/>
  <c r="D3614" i="1"/>
  <c r="C3614" i="1"/>
  <c r="B3614" i="1"/>
  <c r="L3596" i="1"/>
  <c r="X3596" i="1" s="1"/>
  <c r="Y3596" i="1" s="1"/>
  <c r="AA3596" i="1" s="1"/>
  <c r="AC3596" i="1" s="1"/>
  <c r="AC3597" i="1" s="1"/>
  <c r="J3596" i="1"/>
  <c r="I3596" i="1"/>
  <c r="H3596" i="1"/>
  <c r="G3596" i="1"/>
  <c r="E3596" i="1"/>
  <c r="D3596" i="1"/>
  <c r="C3596" i="1"/>
  <c r="B3596" i="1"/>
  <c r="AA3578" i="1"/>
  <c r="AC3578" i="1" s="1"/>
  <c r="J3578" i="1"/>
  <c r="L3578" i="1" s="1"/>
  <c r="X3578" i="1" s="1"/>
  <c r="Y3578" i="1" s="1"/>
  <c r="I3578" i="1"/>
  <c r="H3578" i="1"/>
  <c r="G3578" i="1"/>
  <c r="E3578" i="1"/>
  <c r="D3578" i="1"/>
  <c r="C3578" i="1"/>
  <c r="B3578" i="1"/>
  <c r="J3577" i="1"/>
  <c r="L3577" i="1" s="1"/>
  <c r="X3577" i="1" s="1"/>
  <c r="Y3577" i="1" s="1"/>
  <c r="AA3577" i="1" s="1"/>
  <c r="AC3577" i="1" s="1"/>
  <c r="I3577" i="1"/>
  <c r="H3577" i="1"/>
  <c r="G3577" i="1"/>
  <c r="E3577" i="1"/>
  <c r="D3577" i="1"/>
  <c r="C3577" i="1"/>
  <c r="B3577" i="1"/>
  <c r="J3576" i="1"/>
  <c r="L3576" i="1" s="1"/>
  <c r="X3576" i="1" s="1"/>
  <c r="Y3576" i="1" s="1"/>
  <c r="AA3576" i="1" s="1"/>
  <c r="AC3576" i="1" s="1"/>
  <c r="I3576" i="1"/>
  <c r="H3576" i="1"/>
  <c r="G3576" i="1"/>
  <c r="E3576" i="1"/>
  <c r="D3576" i="1"/>
  <c r="C3576" i="1"/>
  <c r="B3576" i="1"/>
  <c r="J3558" i="1"/>
  <c r="L3558" i="1" s="1"/>
  <c r="X3558" i="1" s="1"/>
  <c r="I3558" i="1"/>
  <c r="H3558" i="1"/>
  <c r="G3558" i="1"/>
  <c r="E3558" i="1"/>
  <c r="D3558" i="1"/>
  <c r="C3558" i="1"/>
  <c r="B3558" i="1"/>
  <c r="J3557" i="1"/>
  <c r="L3557" i="1" s="1"/>
  <c r="X3557" i="1" s="1"/>
  <c r="I3557" i="1"/>
  <c r="H3557" i="1"/>
  <c r="G3557" i="1"/>
  <c r="E3557" i="1"/>
  <c r="D3557" i="1"/>
  <c r="C3557" i="1"/>
  <c r="B3557" i="1"/>
  <c r="X3556" i="1"/>
  <c r="J3556" i="1"/>
  <c r="L3556" i="1" s="1"/>
  <c r="I3556" i="1"/>
  <c r="H3556" i="1"/>
  <c r="G3556" i="1"/>
  <c r="E3556" i="1"/>
  <c r="D3556" i="1"/>
  <c r="C3556" i="1"/>
  <c r="B3556" i="1"/>
  <c r="L3538" i="1"/>
  <c r="X3538" i="1" s="1"/>
  <c r="Y3538" i="1" s="1"/>
  <c r="AA3538" i="1" s="1"/>
  <c r="AC3538" i="1" s="1"/>
  <c r="AC3539" i="1" s="1"/>
  <c r="J3538" i="1"/>
  <c r="I3538" i="1"/>
  <c r="H3538" i="1"/>
  <c r="G3538" i="1"/>
  <c r="E3538" i="1"/>
  <c r="D3538" i="1"/>
  <c r="C3538" i="1"/>
  <c r="B3538" i="1"/>
  <c r="J3520" i="1"/>
  <c r="L3520" i="1" s="1"/>
  <c r="X3520" i="1" s="1"/>
  <c r="Y3520" i="1" s="1"/>
  <c r="AA3520" i="1" s="1"/>
  <c r="AC3520" i="1" s="1"/>
  <c r="AC3521" i="1" s="1"/>
  <c r="I3520" i="1"/>
  <c r="H3520" i="1"/>
  <c r="G3520" i="1"/>
  <c r="E3520" i="1"/>
  <c r="D3520" i="1"/>
  <c r="C3520" i="1"/>
  <c r="B3520" i="1"/>
  <c r="T3499" i="1"/>
  <c r="W3499" i="1" s="1"/>
  <c r="J3499" i="1"/>
  <c r="L3499" i="1" s="1"/>
  <c r="X3499" i="1" s="1"/>
  <c r="Y3499" i="1" s="1"/>
  <c r="AA3499" i="1" s="1"/>
  <c r="AC3499" i="1" s="1"/>
  <c r="AA3481" i="1"/>
  <c r="AC3481" i="1" s="1"/>
  <c r="AC3482" i="1" s="1"/>
  <c r="J3481" i="1"/>
  <c r="L3481" i="1" s="1"/>
  <c r="X3481" i="1" s="1"/>
  <c r="Y3481" i="1" s="1"/>
  <c r="I3481" i="1"/>
  <c r="H3481" i="1"/>
  <c r="G3481" i="1"/>
  <c r="E3481" i="1"/>
  <c r="D3481" i="1"/>
  <c r="C3481" i="1"/>
  <c r="B3481" i="1"/>
  <c r="Y3463" i="1"/>
  <c r="AA3463" i="1" s="1"/>
  <c r="AC3463" i="1" s="1"/>
  <c r="J3463" i="1"/>
  <c r="L3463" i="1" s="1"/>
  <c r="X3463" i="1" s="1"/>
  <c r="I3463" i="1"/>
  <c r="H3463" i="1"/>
  <c r="G3463" i="1"/>
  <c r="E3463" i="1"/>
  <c r="D3463" i="1"/>
  <c r="C3463" i="1"/>
  <c r="B3463" i="1"/>
  <c r="J3462" i="1"/>
  <c r="L3462" i="1" s="1"/>
  <c r="X3462" i="1" s="1"/>
  <c r="Y3462" i="1" s="1"/>
  <c r="AA3462" i="1" s="1"/>
  <c r="AC3462" i="1" s="1"/>
  <c r="I3462" i="1"/>
  <c r="H3462" i="1"/>
  <c r="G3462" i="1"/>
  <c r="E3462" i="1"/>
  <c r="D3462" i="1"/>
  <c r="C3462" i="1"/>
  <c r="B3462" i="1"/>
  <c r="J3444" i="1"/>
  <c r="L3444" i="1" s="1"/>
  <c r="X3444" i="1" s="1"/>
  <c r="Y3444" i="1" s="1"/>
  <c r="AA3444" i="1" s="1"/>
  <c r="AC3444" i="1" s="1"/>
  <c r="I3444" i="1"/>
  <c r="H3444" i="1"/>
  <c r="G3444" i="1"/>
  <c r="E3444" i="1"/>
  <c r="D3444" i="1"/>
  <c r="C3444" i="1"/>
  <c r="B3444" i="1"/>
  <c r="AA3443" i="1"/>
  <c r="AC3443" i="1" s="1"/>
  <c r="J3443" i="1"/>
  <c r="L3443" i="1" s="1"/>
  <c r="X3443" i="1" s="1"/>
  <c r="Y3443" i="1" s="1"/>
  <c r="I3443" i="1"/>
  <c r="H3443" i="1"/>
  <c r="G3443" i="1"/>
  <c r="E3443" i="1"/>
  <c r="D3443" i="1"/>
  <c r="C3443" i="1"/>
  <c r="B3443" i="1"/>
  <c r="J3442" i="1"/>
  <c r="L3442" i="1" s="1"/>
  <c r="X3442" i="1" s="1"/>
  <c r="Y3442" i="1" s="1"/>
  <c r="AA3442" i="1" s="1"/>
  <c r="AC3442" i="1" s="1"/>
  <c r="I3442" i="1"/>
  <c r="H3442" i="1"/>
  <c r="G3442" i="1"/>
  <c r="E3442" i="1"/>
  <c r="D3442" i="1"/>
  <c r="C3442" i="1"/>
  <c r="B3442" i="1"/>
  <c r="X3441" i="1"/>
  <c r="Y3441" i="1" s="1"/>
  <c r="AA3441" i="1" s="1"/>
  <c r="AC3441" i="1" s="1"/>
  <c r="L3441" i="1"/>
  <c r="J3441" i="1"/>
  <c r="I3441" i="1"/>
  <c r="H3441" i="1"/>
  <c r="G3441" i="1"/>
  <c r="E3441" i="1"/>
  <c r="D3441" i="1"/>
  <c r="C3441" i="1"/>
  <c r="B3441" i="1"/>
  <c r="J3440" i="1"/>
  <c r="L3440" i="1" s="1"/>
  <c r="X3440" i="1" s="1"/>
  <c r="Y3440" i="1" s="1"/>
  <c r="AA3440" i="1" s="1"/>
  <c r="AC3440" i="1" s="1"/>
  <c r="I3440" i="1"/>
  <c r="H3440" i="1"/>
  <c r="G3440" i="1"/>
  <c r="E3440" i="1"/>
  <c r="D3440" i="1"/>
  <c r="C3440" i="1"/>
  <c r="B3440" i="1"/>
  <c r="AA3439" i="1"/>
  <c r="AC3439" i="1" s="1"/>
  <c r="J3439" i="1"/>
  <c r="L3439" i="1" s="1"/>
  <c r="X3439" i="1" s="1"/>
  <c r="Y3439" i="1" s="1"/>
  <c r="I3439" i="1"/>
  <c r="H3439" i="1"/>
  <c r="G3439" i="1"/>
  <c r="E3439" i="1"/>
  <c r="D3439" i="1"/>
  <c r="C3439" i="1"/>
  <c r="B3439" i="1"/>
  <c r="J3438" i="1"/>
  <c r="L3438" i="1" s="1"/>
  <c r="X3438" i="1" s="1"/>
  <c r="Y3438" i="1" s="1"/>
  <c r="AA3438" i="1" s="1"/>
  <c r="AC3438" i="1" s="1"/>
  <c r="I3438" i="1"/>
  <c r="H3438" i="1"/>
  <c r="G3438" i="1"/>
  <c r="E3438" i="1"/>
  <c r="D3438" i="1"/>
  <c r="C3438" i="1"/>
  <c r="B3438" i="1"/>
  <c r="X3437" i="1"/>
  <c r="Y3437" i="1" s="1"/>
  <c r="AA3437" i="1" s="1"/>
  <c r="AC3437" i="1" s="1"/>
  <c r="L3437" i="1"/>
  <c r="J3437" i="1"/>
  <c r="I3437" i="1"/>
  <c r="H3437" i="1"/>
  <c r="G3437" i="1"/>
  <c r="E3437" i="1"/>
  <c r="D3437" i="1"/>
  <c r="C3437" i="1"/>
  <c r="B3437" i="1"/>
  <c r="L3419" i="1"/>
  <c r="X3419" i="1" s="1"/>
  <c r="Y3419" i="1" s="1"/>
  <c r="AA3419" i="1" s="1"/>
  <c r="AC3419" i="1" s="1"/>
  <c r="J3419" i="1"/>
  <c r="I3419" i="1"/>
  <c r="H3419" i="1"/>
  <c r="G3419" i="1"/>
  <c r="E3419" i="1"/>
  <c r="D3419" i="1"/>
  <c r="C3419" i="1"/>
  <c r="B3419" i="1"/>
  <c r="L3418" i="1"/>
  <c r="X3418" i="1" s="1"/>
  <c r="Y3418" i="1" s="1"/>
  <c r="AA3418" i="1" s="1"/>
  <c r="AC3418" i="1" s="1"/>
  <c r="J3418" i="1"/>
  <c r="I3418" i="1"/>
  <c r="H3418" i="1"/>
  <c r="G3418" i="1"/>
  <c r="E3418" i="1"/>
  <c r="D3418" i="1"/>
  <c r="C3418" i="1"/>
  <c r="B3418" i="1"/>
  <c r="J3417" i="1"/>
  <c r="L3417" i="1" s="1"/>
  <c r="X3417" i="1" s="1"/>
  <c r="Y3417" i="1" s="1"/>
  <c r="AA3417" i="1" s="1"/>
  <c r="AC3417" i="1" s="1"/>
  <c r="I3417" i="1"/>
  <c r="H3417" i="1"/>
  <c r="G3417" i="1"/>
  <c r="E3417" i="1"/>
  <c r="D3417" i="1"/>
  <c r="C3417" i="1"/>
  <c r="B3417" i="1"/>
  <c r="J3399" i="1"/>
  <c r="L3399" i="1" s="1"/>
  <c r="X3399" i="1" s="1"/>
  <c r="Y3399" i="1" s="1"/>
  <c r="AA3399" i="1" s="1"/>
  <c r="AC3399" i="1" s="1"/>
  <c r="AC3400" i="1" s="1"/>
  <c r="I3399" i="1"/>
  <c r="H3399" i="1"/>
  <c r="G3399" i="1"/>
  <c r="E3399" i="1"/>
  <c r="D3399" i="1"/>
  <c r="C3399" i="1"/>
  <c r="B3399" i="1"/>
  <c r="AC3381" i="1"/>
  <c r="L3381" i="1"/>
  <c r="X3381" i="1" s="1"/>
  <c r="Y3381" i="1" s="1"/>
  <c r="AA3381" i="1" s="1"/>
  <c r="J3381" i="1"/>
  <c r="I3381" i="1"/>
  <c r="H3381" i="1"/>
  <c r="G3381" i="1"/>
  <c r="E3381" i="1"/>
  <c r="D3381" i="1"/>
  <c r="C3381" i="1"/>
  <c r="B3381" i="1"/>
  <c r="L3380" i="1"/>
  <c r="X3380" i="1" s="1"/>
  <c r="Y3380" i="1" s="1"/>
  <c r="AA3380" i="1" s="1"/>
  <c r="AC3380" i="1" s="1"/>
  <c r="J3380" i="1"/>
  <c r="I3380" i="1"/>
  <c r="H3380" i="1"/>
  <c r="G3380" i="1"/>
  <c r="E3380" i="1"/>
  <c r="D3380" i="1"/>
  <c r="C3380" i="1"/>
  <c r="B3380" i="1"/>
  <c r="AC3379" i="1"/>
  <c r="T3379" i="1"/>
  <c r="W3379" i="1" s="1"/>
  <c r="J3379" i="1"/>
  <c r="L3379" i="1" s="1"/>
  <c r="X3379" i="1" s="1"/>
  <c r="Y3379" i="1" s="1"/>
  <c r="I3379" i="1"/>
  <c r="H3379" i="1"/>
  <c r="G3379" i="1"/>
  <c r="E3379" i="1"/>
  <c r="D3379" i="1"/>
  <c r="C3379" i="1"/>
  <c r="B3379" i="1"/>
  <c r="AC3378" i="1"/>
  <c r="T3378" i="1"/>
  <c r="W3378" i="1" s="1"/>
  <c r="J3378" i="1"/>
  <c r="L3378" i="1" s="1"/>
  <c r="I3378" i="1"/>
  <c r="H3378" i="1"/>
  <c r="G3378" i="1"/>
  <c r="E3378" i="1"/>
  <c r="D3378" i="1"/>
  <c r="C3378" i="1"/>
  <c r="B3378" i="1"/>
  <c r="AC3377" i="1"/>
  <c r="T3377" i="1"/>
  <c r="W3377" i="1" s="1"/>
  <c r="J3377" i="1"/>
  <c r="L3377" i="1" s="1"/>
  <c r="X3377" i="1" s="1"/>
  <c r="Y3377" i="1" s="1"/>
  <c r="I3377" i="1"/>
  <c r="H3377" i="1"/>
  <c r="G3377" i="1"/>
  <c r="E3377" i="1"/>
  <c r="D3377" i="1"/>
  <c r="C3377" i="1"/>
  <c r="B3377" i="1"/>
  <c r="Q3359" i="1"/>
  <c r="T3359" i="1" s="1"/>
  <c r="W3359" i="1" s="1"/>
  <c r="X3359" i="1" s="1"/>
  <c r="Y3359" i="1" s="1"/>
  <c r="AA3359" i="1" s="1"/>
  <c r="AC3359" i="1" s="1"/>
  <c r="O3359" i="1"/>
  <c r="W3358" i="1"/>
  <c r="X3358" i="1" s="1"/>
  <c r="Y3358" i="1" s="1"/>
  <c r="AA3358" i="1" s="1"/>
  <c r="AC3358" i="1" s="1"/>
  <c r="Q3358" i="1"/>
  <c r="T3358" i="1" s="1"/>
  <c r="O3358" i="1"/>
  <c r="Q3357" i="1"/>
  <c r="T3357" i="1" s="1"/>
  <c r="W3357" i="1" s="1"/>
  <c r="X3357" i="1" s="1"/>
  <c r="Y3357" i="1" s="1"/>
  <c r="AA3357" i="1" s="1"/>
  <c r="AC3357" i="1" s="1"/>
  <c r="O3357" i="1"/>
  <c r="Q3356" i="1"/>
  <c r="T3356" i="1" s="1"/>
  <c r="W3356" i="1" s="1"/>
  <c r="X3356" i="1" s="1"/>
  <c r="Y3356" i="1" s="1"/>
  <c r="AA3356" i="1" s="1"/>
  <c r="AC3356" i="1" s="1"/>
  <c r="O3356" i="1"/>
  <c r="Q3355" i="1"/>
  <c r="T3355" i="1" s="1"/>
  <c r="W3355" i="1" s="1"/>
  <c r="X3355" i="1" s="1"/>
  <c r="Y3355" i="1" s="1"/>
  <c r="AA3355" i="1" s="1"/>
  <c r="AC3355" i="1" s="1"/>
  <c r="O3355" i="1"/>
  <c r="Q3354" i="1"/>
  <c r="T3354" i="1" s="1"/>
  <c r="W3354" i="1" s="1"/>
  <c r="X3354" i="1" s="1"/>
  <c r="Y3354" i="1" s="1"/>
  <c r="AA3354" i="1" s="1"/>
  <c r="AC3354" i="1" s="1"/>
  <c r="N3354" i="1"/>
  <c r="Q3353" i="1"/>
  <c r="T3353" i="1" s="1"/>
  <c r="W3353" i="1" s="1"/>
  <c r="X3353" i="1" s="1"/>
  <c r="Y3353" i="1" s="1"/>
  <c r="AA3353" i="1" s="1"/>
  <c r="AC3353" i="1" s="1"/>
  <c r="N3353" i="1"/>
  <c r="L3352" i="1"/>
  <c r="X3352" i="1" s="1"/>
  <c r="Y3352" i="1" s="1"/>
  <c r="AA3352" i="1" s="1"/>
  <c r="AC3352" i="1" s="1"/>
  <c r="J3352" i="1"/>
  <c r="Y3334" i="1"/>
  <c r="AA3334" i="1" s="1"/>
  <c r="AC3334" i="1" s="1"/>
  <c r="W3334" i="1"/>
  <c r="X3334" i="1" s="1"/>
  <c r="T3334" i="1"/>
  <c r="Y3333" i="1"/>
  <c r="AA3333" i="1" s="1"/>
  <c r="AC3333" i="1" s="1"/>
  <c r="W3333" i="1"/>
  <c r="X3333" i="1" s="1"/>
  <c r="T3333" i="1"/>
  <c r="Y3332" i="1"/>
  <c r="AA3332" i="1" s="1"/>
  <c r="AC3332" i="1" s="1"/>
  <c r="W3332" i="1"/>
  <c r="X3332" i="1" s="1"/>
  <c r="T3332" i="1"/>
  <c r="Y3331" i="1"/>
  <c r="AA3331" i="1" s="1"/>
  <c r="AC3331" i="1" s="1"/>
  <c r="W3331" i="1"/>
  <c r="X3331" i="1" s="1"/>
  <c r="T3331" i="1"/>
  <c r="T3330" i="1"/>
  <c r="W3330" i="1" s="1"/>
  <c r="X3330" i="1" s="1"/>
  <c r="Y3330" i="1" s="1"/>
  <c r="AA3330" i="1" s="1"/>
  <c r="AC3330" i="1" s="1"/>
  <c r="L3328" i="1"/>
  <c r="X3328" i="1" s="1"/>
  <c r="Y3328" i="1" s="1"/>
  <c r="AA3328" i="1" s="1"/>
  <c r="AC3328" i="1" s="1"/>
  <c r="J3328" i="1"/>
  <c r="I3328" i="1"/>
  <c r="H3328" i="1"/>
  <c r="G3328" i="1"/>
  <c r="E3328" i="1"/>
  <c r="D3328" i="1"/>
  <c r="C3328" i="1"/>
  <c r="B3328" i="1"/>
  <c r="J3327" i="1"/>
  <c r="L3327" i="1" s="1"/>
  <c r="X3327" i="1" s="1"/>
  <c r="Y3327" i="1" s="1"/>
  <c r="AA3327" i="1" s="1"/>
  <c r="AC3327" i="1" s="1"/>
  <c r="I3327" i="1"/>
  <c r="H3327" i="1"/>
  <c r="G3327" i="1"/>
  <c r="E3327" i="1"/>
  <c r="D3327" i="1"/>
  <c r="C3327" i="1"/>
  <c r="B3327" i="1"/>
  <c r="L3326" i="1"/>
  <c r="X3326" i="1" s="1"/>
  <c r="Y3326" i="1" s="1"/>
  <c r="AA3326" i="1" s="1"/>
  <c r="AC3326" i="1" s="1"/>
  <c r="J3326" i="1"/>
  <c r="I3326" i="1"/>
  <c r="H3326" i="1"/>
  <c r="G3326" i="1"/>
  <c r="E3326" i="1"/>
  <c r="D3326" i="1"/>
  <c r="C3326" i="1"/>
  <c r="B3326" i="1"/>
  <c r="J3325" i="1"/>
  <c r="L3325" i="1" s="1"/>
  <c r="X3325" i="1" s="1"/>
  <c r="Y3325" i="1" s="1"/>
  <c r="AA3325" i="1" s="1"/>
  <c r="AC3325" i="1" s="1"/>
  <c r="I3325" i="1"/>
  <c r="H3325" i="1"/>
  <c r="G3325" i="1"/>
  <c r="E3325" i="1"/>
  <c r="D3325" i="1"/>
  <c r="C3325" i="1"/>
  <c r="B3325" i="1"/>
  <c r="L3324" i="1"/>
  <c r="X3324" i="1" s="1"/>
  <c r="Y3324" i="1" s="1"/>
  <c r="AA3324" i="1" s="1"/>
  <c r="AC3324" i="1" s="1"/>
  <c r="J3324" i="1"/>
  <c r="I3324" i="1"/>
  <c r="H3324" i="1"/>
  <c r="G3324" i="1"/>
  <c r="E3324" i="1"/>
  <c r="D3324" i="1"/>
  <c r="C3324" i="1"/>
  <c r="B3324" i="1"/>
  <c r="J3323" i="1"/>
  <c r="L3323" i="1" s="1"/>
  <c r="X3323" i="1" s="1"/>
  <c r="Y3323" i="1" s="1"/>
  <c r="AA3323" i="1" s="1"/>
  <c r="AC3323" i="1" s="1"/>
  <c r="I3323" i="1"/>
  <c r="H3323" i="1"/>
  <c r="G3323" i="1"/>
  <c r="E3323" i="1"/>
  <c r="D3323" i="1"/>
  <c r="C3323" i="1"/>
  <c r="B3323" i="1"/>
  <c r="L3322" i="1"/>
  <c r="X3322" i="1" s="1"/>
  <c r="Y3322" i="1" s="1"/>
  <c r="AA3322" i="1" s="1"/>
  <c r="AC3322" i="1" s="1"/>
  <c r="J3322" i="1"/>
  <c r="I3322" i="1"/>
  <c r="H3322" i="1"/>
  <c r="G3322" i="1"/>
  <c r="E3322" i="1"/>
  <c r="D3322" i="1"/>
  <c r="C3322" i="1"/>
  <c r="B3322" i="1"/>
  <c r="J3304" i="1"/>
  <c r="L3304" i="1" s="1"/>
  <c r="X3304" i="1" s="1"/>
  <c r="Y3304" i="1" s="1"/>
  <c r="AA3304" i="1" s="1"/>
  <c r="AC3304" i="1" s="1"/>
  <c r="I3304" i="1"/>
  <c r="H3304" i="1"/>
  <c r="G3304" i="1"/>
  <c r="E3304" i="1"/>
  <c r="D3304" i="1"/>
  <c r="C3304" i="1"/>
  <c r="B3304" i="1"/>
  <c r="L3303" i="1"/>
  <c r="X3303" i="1" s="1"/>
  <c r="Y3303" i="1" s="1"/>
  <c r="AA3303" i="1" s="1"/>
  <c r="AC3303" i="1" s="1"/>
  <c r="J3303" i="1"/>
  <c r="I3303" i="1"/>
  <c r="H3303" i="1"/>
  <c r="G3303" i="1"/>
  <c r="E3303" i="1"/>
  <c r="D3303" i="1"/>
  <c r="C3303" i="1"/>
  <c r="B3303" i="1"/>
  <c r="AC3302" i="1"/>
  <c r="W3302" i="1"/>
  <c r="T3302" i="1"/>
  <c r="J3302" i="1"/>
  <c r="L3302" i="1" s="1"/>
  <c r="X3302" i="1" s="1"/>
  <c r="Y3302" i="1" s="1"/>
  <c r="I3302" i="1"/>
  <c r="H3302" i="1"/>
  <c r="G3302" i="1"/>
  <c r="E3302" i="1"/>
  <c r="D3302" i="1"/>
  <c r="C3302" i="1"/>
  <c r="B3302" i="1"/>
  <c r="L3301" i="1"/>
  <c r="X3301" i="1" s="1"/>
  <c r="Y3301" i="1" s="1"/>
  <c r="AA3301" i="1" s="1"/>
  <c r="AC3301" i="1" s="1"/>
  <c r="AC3305" i="1" s="1"/>
  <c r="J3301" i="1"/>
  <c r="I3301" i="1"/>
  <c r="H3301" i="1"/>
  <c r="G3301" i="1"/>
  <c r="E3301" i="1"/>
  <c r="D3301" i="1"/>
  <c r="C3301" i="1"/>
  <c r="B3301" i="1"/>
  <c r="AC3283" i="1"/>
  <c r="W3283" i="1"/>
  <c r="T3283" i="1"/>
  <c r="L3283" i="1"/>
  <c r="X3283" i="1" s="1"/>
  <c r="Y3283" i="1" s="1"/>
  <c r="J3283" i="1"/>
  <c r="I3283" i="1"/>
  <c r="H3283" i="1"/>
  <c r="G3283" i="1"/>
  <c r="E3283" i="1"/>
  <c r="D3283" i="1"/>
  <c r="C3283" i="1"/>
  <c r="B3283" i="1"/>
  <c r="T3282" i="1"/>
  <c r="W3282" i="1" s="1"/>
  <c r="J3282" i="1"/>
  <c r="L3282" i="1" s="1"/>
  <c r="I3282" i="1"/>
  <c r="H3282" i="1"/>
  <c r="G3282" i="1"/>
  <c r="E3282" i="1"/>
  <c r="D3282" i="1"/>
  <c r="C3282" i="1"/>
  <c r="B3282" i="1"/>
  <c r="W3281" i="1"/>
  <c r="T3281" i="1"/>
  <c r="L3281" i="1"/>
  <c r="X3281" i="1" s="1"/>
  <c r="Y3281" i="1" s="1"/>
  <c r="AA3281" i="1" s="1"/>
  <c r="AC3281" i="1" s="1"/>
  <c r="J3281" i="1"/>
  <c r="I3281" i="1"/>
  <c r="H3281" i="1"/>
  <c r="G3281" i="1"/>
  <c r="E3281" i="1"/>
  <c r="D3281" i="1"/>
  <c r="C3281" i="1"/>
  <c r="B3281" i="1"/>
  <c r="T3280" i="1"/>
  <c r="W3280" i="1" s="1"/>
  <c r="J3280" i="1"/>
  <c r="L3280" i="1" s="1"/>
  <c r="I3280" i="1"/>
  <c r="H3280" i="1"/>
  <c r="G3280" i="1"/>
  <c r="E3280" i="1"/>
  <c r="D3280" i="1"/>
  <c r="C3280" i="1"/>
  <c r="B3280" i="1"/>
  <c r="W3262" i="1"/>
  <c r="T3262" i="1"/>
  <c r="L3262" i="1"/>
  <c r="X3262" i="1" s="1"/>
  <c r="Y3262" i="1" s="1"/>
  <c r="AA3262" i="1" s="1"/>
  <c r="AC3262" i="1" s="1"/>
  <c r="J3262" i="1"/>
  <c r="I3262" i="1"/>
  <c r="H3262" i="1"/>
  <c r="G3262" i="1"/>
  <c r="E3262" i="1"/>
  <c r="D3262" i="1"/>
  <c r="C3262" i="1"/>
  <c r="B3262" i="1"/>
  <c r="T3261" i="1"/>
  <c r="W3261" i="1" s="1"/>
  <c r="J3261" i="1"/>
  <c r="L3261" i="1" s="1"/>
  <c r="I3261" i="1"/>
  <c r="H3261" i="1"/>
  <c r="G3261" i="1"/>
  <c r="E3261" i="1"/>
  <c r="D3261" i="1"/>
  <c r="C3261" i="1"/>
  <c r="B3261" i="1"/>
  <c r="W3260" i="1"/>
  <c r="T3260" i="1"/>
  <c r="L3260" i="1"/>
  <c r="X3260" i="1" s="1"/>
  <c r="Y3260" i="1" s="1"/>
  <c r="AA3260" i="1" s="1"/>
  <c r="AC3260" i="1" s="1"/>
  <c r="J3260" i="1"/>
  <c r="I3260" i="1"/>
  <c r="H3260" i="1"/>
  <c r="G3260" i="1"/>
  <c r="E3260" i="1"/>
  <c r="D3260" i="1"/>
  <c r="C3260" i="1"/>
  <c r="B3260" i="1"/>
  <c r="T3259" i="1"/>
  <c r="W3259" i="1" s="1"/>
  <c r="J3259" i="1"/>
  <c r="L3259" i="1" s="1"/>
  <c r="I3259" i="1"/>
  <c r="H3259" i="1"/>
  <c r="G3259" i="1"/>
  <c r="E3259" i="1"/>
  <c r="D3259" i="1"/>
  <c r="C3259" i="1"/>
  <c r="B3259" i="1"/>
  <c r="W3241" i="1"/>
  <c r="T3241" i="1"/>
  <c r="L3241" i="1"/>
  <c r="X3241" i="1" s="1"/>
  <c r="Y3241" i="1" s="1"/>
  <c r="AA3241" i="1" s="1"/>
  <c r="AC3241" i="1" s="1"/>
  <c r="AC3242" i="1" s="1"/>
  <c r="J3241" i="1"/>
  <c r="I3241" i="1"/>
  <c r="H3241" i="1"/>
  <c r="G3241" i="1"/>
  <c r="E3241" i="1"/>
  <c r="D3241" i="1"/>
  <c r="C3241" i="1"/>
  <c r="B3241" i="1"/>
  <c r="J3223" i="1"/>
  <c r="L3223" i="1" s="1"/>
  <c r="X3223" i="1" s="1"/>
  <c r="Y3223" i="1" s="1"/>
  <c r="AA3223" i="1" s="1"/>
  <c r="AC3223" i="1" s="1"/>
  <c r="AC3224" i="1" s="1"/>
  <c r="T3205" i="1"/>
  <c r="W3205" i="1" s="1"/>
  <c r="X3205" i="1" s="1"/>
  <c r="Y3205" i="1" s="1"/>
  <c r="AA3205" i="1" s="1"/>
  <c r="AC3205" i="1" s="1"/>
  <c r="AC3206" i="1" s="1"/>
  <c r="T3187" i="1"/>
  <c r="W3187" i="1" s="1"/>
  <c r="X3187" i="1" s="1"/>
  <c r="Y3187" i="1" s="1"/>
  <c r="AA3187" i="1" s="1"/>
  <c r="AC3187" i="1" s="1"/>
  <c r="AC3188" i="1" s="1"/>
  <c r="T3166" i="1"/>
  <c r="W3166" i="1" s="1"/>
  <c r="X3166" i="1" s="1"/>
  <c r="Y3166" i="1" s="1"/>
  <c r="AA3166" i="1" s="1"/>
  <c r="AC3166" i="1" s="1"/>
  <c r="AC3167" i="1" s="1"/>
  <c r="J3148" i="1"/>
  <c r="L3148" i="1" s="1"/>
  <c r="X3148" i="1" s="1"/>
  <c r="Y3148" i="1" s="1"/>
  <c r="AA3148" i="1" s="1"/>
  <c r="AC3148" i="1" s="1"/>
  <c r="AC3149" i="1" s="1"/>
  <c r="I3148" i="1"/>
  <c r="H3148" i="1"/>
  <c r="G3148" i="1"/>
  <c r="E3148" i="1"/>
  <c r="D3148" i="1"/>
  <c r="C3148" i="1"/>
  <c r="B3148" i="1"/>
  <c r="J3130" i="1"/>
  <c r="L3130" i="1" s="1"/>
  <c r="X3130" i="1" s="1"/>
  <c r="Y3130" i="1" s="1"/>
  <c r="AA3130" i="1" s="1"/>
  <c r="AC3130" i="1" s="1"/>
  <c r="I3130" i="1"/>
  <c r="H3130" i="1"/>
  <c r="G3130" i="1"/>
  <c r="E3130" i="1"/>
  <c r="D3130" i="1"/>
  <c r="C3130" i="1"/>
  <c r="B3130" i="1"/>
  <c r="AC3129" i="1"/>
  <c r="W3129" i="1"/>
  <c r="T3129" i="1"/>
  <c r="J3129" i="1"/>
  <c r="L3129" i="1" s="1"/>
  <c r="X3129" i="1" s="1"/>
  <c r="Y3129" i="1" s="1"/>
  <c r="I3129" i="1"/>
  <c r="H3129" i="1"/>
  <c r="G3129" i="1"/>
  <c r="E3129" i="1"/>
  <c r="D3129" i="1"/>
  <c r="C3129" i="1"/>
  <c r="B3129" i="1"/>
  <c r="T3128" i="1"/>
  <c r="W3128" i="1" s="1"/>
  <c r="J3128" i="1"/>
  <c r="L3128" i="1" s="1"/>
  <c r="I3128" i="1"/>
  <c r="H3128" i="1"/>
  <c r="G3128" i="1"/>
  <c r="E3128" i="1"/>
  <c r="D3128" i="1"/>
  <c r="C3128" i="1"/>
  <c r="B3128" i="1"/>
  <c r="W3110" i="1"/>
  <c r="X3110" i="1" s="1"/>
  <c r="Y3110" i="1" s="1"/>
  <c r="AA3110" i="1" s="1"/>
  <c r="AC3110" i="1" s="1"/>
  <c r="T3110" i="1"/>
  <c r="AC3109" i="1"/>
  <c r="AC3111" i="1" s="1"/>
  <c r="T3109" i="1"/>
  <c r="W3109" i="1" s="1"/>
  <c r="J3109" i="1"/>
  <c r="L3109" i="1" s="1"/>
  <c r="I3109" i="1"/>
  <c r="H3109" i="1"/>
  <c r="G3109" i="1"/>
  <c r="E3109" i="1"/>
  <c r="D3109" i="1"/>
  <c r="C3109" i="1"/>
  <c r="B3109" i="1"/>
  <c r="L3091" i="1"/>
  <c r="X3091" i="1" s="1"/>
  <c r="Y3091" i="1" s="1"/>
  <c r="AA3091" i="1" s="1"/>
  <c r="AC3091" i="1" s="1"/>
  <c r="AC3090" i="1"/>
  <c r="AC3092" i="1" s="1"/>
  <c r="J3090" i="1"/>
  <c r="L3090" i="1" s="1"/>
  <c r="X3090" i="1" s="1"/>
  <c r="Y3090" i="1" s="1"/>
  <c r="I3090" i="1"/>
  <c r="H3090" i="1"/>
  <c r="G3090" i="1"/>
  <c r="E3090" i="1"/>
  <c r="D3090" i="1"/>
  <c r="C3090" i="1"/>
  <c r="B3090" i="1"/>
  <c r="J3072" i="1"/>
  <c r="L3072" i="1" s="1"/>
  <c r="X3072" i="1" s="1"/>
  <c r="Y3072" i="1" s="1"/>
  <c r="AA3072" i="1" s="1"/>
  <c r="AC3072" i="1" s="1"/>
  <c r="I3072" i="1"/>
  <c r="H3072" i="1"/>
  <c r="G3072" i="1"/>
  <c r="E3072" i="1"/>
  <c r="D3072" i="1"/>
  <c r="C3072" i="1"/>
  <c r="B3072" i="1"/>
  <c r="AC3071" i="1"/>
  <c r="T3071" i="1"/>
  <c r="W3071" i="1" s="1"/>
  <c r="J3071" i="1"/>
  <c r="L3071" i="1" s="1"/>
  <c r="X3071" i="1" s="1"/>
  <c r="Y3071" i="1" s="1"/>
  <c r="I3071" i="1"/>
  <c r="H3071" i="1"/>
  <c r="G3071" i="1"/>
  <c r="E3071" i="1"/>
  <c r="D3071" i="1"/>
  <c r="C3071" i="1"/>
  <c r="B3071" i="1"/>
  <c r="AC3070" i="1"/>
  <c r="T3070" i="1"/>
  <c r="W3070" i="1" s="1"/>
  <c r="J3070" i="1"/>
  <c r="L3070" i="1" s="1"/>
  <c r="I3070" i="1"/>
  <c r="H3070" i="1"/>
  <c r="G3070" i="1"/>
  <c r="E3070" i="1"/>
  <c r="D3070" i="1"/>
  <c r="C3070" i="1"/>
  <c r="B3070" i="1"/>
  <c r="L3069" i="1"/>
  <c r="X3069" i="1" s="1"/>
  <c r="Y3069" i="1" s="1"/>
  <c r="AA3069" i="1" s="1"/>
  <c r="AC3069" i="1" s="1"/>
  <c r="AC3073" i="1" s="1"/>
  <c r="J3069" i="1"/>
  <c r="I3069" i="1"/>
  <c r="H3069" i="1"/>
  <c r="G3069" i="1"/>
  <c r="E3069" i="1"/>
  <c r="D3069" i="1"/>
  <c r="C3069" i="1"/>
  <c r="B3069" i="1"/>
  <c r="J3049" i="1"/>
  <c r="L3049" i="1" s="1"/>
  <c r="X3049" i="1" s="1"/>
  <c r="Y3049" i="1" s="1"/>
  <c r="AA3049" i="1" s="1"/>
  <c r="AC3049" i="1" s="1"/>
  <c r="I3049" i="1"/>
  <c r="H3049" i="1"/>
  <c r="G3049" i="1"/>
  <c r="E3049" i="1"/>
  <c r="D3049" i="1"/>
  <c r="C3049" i="1"/>
  <c r="B3049" i="1"/>
  <c r="L3048" i="1"/>
  <c r="X3048" i="1" s="1"/>
  <c r="Y3048" i="1" s="1"/>
  <c r="AA3048" i="1" s="1"/>
  <c r="AC3048" i="1" s="1"/>
  <c r="J3048" i="1"/>
  <c r="I3048" i="1"/>
  <c r="H3048" i="1"/>
  <c r="G3048" i="1"/>
  <c r="E3048" i="1"/>
  <c r="D3048" i="1"/>
  <c r="C3048" i="1"/>
  <c r="B3048" i="1"/>
  <c r="T3047" i="1"/>
  <c r="W3047" i="1" s="1"/>
  <c r="J3047" i="1"/>
  <c r="L3047" i="1" s="1"/>
  <c r="X3047" i="1" s="1"/>
  <c r="Y3047" i="1" s="1"/>
  <c r="AA3047" i="1" s="1"/>
  <c r="AC3047" i="1" s="1"/>
  <c r="I3047" i="1"/>
  <c r="H3047" i="1"/>
  <c r="G3047" i="1"/>
  <c r="E3047" i="1"/>
  <c r="D3047" i="1"/>
  <c r="C3047" i="1"/>
  <c r="B3047" i="1"/>
  <c r="J3046" i="1"/>
  <c r="L3046" i="1" s="1"/>
  <c r="X3046" i="1" s="1"/>
  <c r="Y3046" i="1" s="1"/>
  <c r="AA3046" i="1" s="1"/>
  <c r="AC3046" i="1" s="1"/>
  <c r="I3046" i="1"/>
  <c r="H3046" i="1"/>
  <c r="G3046" i="1"/>
  <c r="E3046" i="1"/>
  <c r="D3046" i="1"/>
  <c r="C3046" i="1"/>
  <c r="B3046" i="1"/>
  <c r="J3045" i="1"/>
  <c r="L3045" i="1" s="1"/>
  <c r="X3045" i="1" s="1"/>
  <c r="Y3045" i="1" s="1"/>
  <c r="AA3045" i="1" s="1"/>
  <c r="AC3045" i="1" s="1"/>
  <c r="I3045" i="1"/>
  <c r="H3045" i="1"/>
  <c r="G3045" i="1"/>
  <c r="E3045" i="1"/>
  <c r="D3045" i="1"/>
  <c r="C3045" i="1"/>
  <c r="B3045" i="1"/>
  <c r="L3044" i="1"/>
  <c r="X3044" i="1" s="1"/>
  <c r="Y3044" i="1" s="1"/>
  <c r="AA3044" i="1" s="1"/>
  <c r="AC3044" i="1" s="1"/>
  <c r="J3044" i="1"/>
  <c r="I3044" i="1"/>
  <c r="H3044" i="1"/>
  <c r="G3044" i="1"/>
  <c r="E3044" i="1"/>
  <c r="D3044" i="1"/>
  <c r="C3044" i="1"/>
  <c r="B3044" i="1"/>
  <c r="J3043" i="1"/>
  <c r="L3043" i="1" s="1"/>
  <c r="X3043" i="1" s="1"/>
  <c r="Y3043" i="1" s="1"/>
  <c r="AA3043" i="1" s="1"/>
  <c r="AC3043" i="1" s="1"/>
  <c r="I3043" i="1"/>
  <c r="H3043" i="1"/>
  <c r="G3043" i="1"/>
  <c r="E3043" i="1"/>
  <c r="D3043" i="1"/>
  <c r="C3043" i="1"/>
  <c r="B3043" i="1"/>
  <c r="W3042" i="1"/>
  <c r="T3042" i="1"/>
  <c r="J3042" i="1"/>
  <c r="L3042" i="1" s="1"/>
  <c r="X3042" i="1" s="1"/>
  <c r="Y3042" i="1" s="1"/>
  <c r="AA3042" i="1" s="1"/>
  <c r="AC3042" i="1" s="1"/>
  <c r="I3042" i="1"/>
  <c r="H3042" i="1"/>
  <c r="G3042" i="1"/>
  <c r="E3042" i="1"/>
  <c r="D3042" i="1"/>
  <c r="C3042" i="1"/>
  <c r="B3042" i="1"/>
  <c r="T3041" i="1"/>
  <c r="W3041" i="1" s="1"/>
  <c r="J3041" i="1"/>
  <c r="L3041" i="1" s="1"/>
  <c r="I3041" i="1"/>
  <c r="H3041" i="1"/>
  <c r="G3041" i="1"/>
  <c r="E3041" i="1"/>
  <c r="D3041" i="1"/>
  <c r="C3041" i="1"/>
  <c r="B3041" i="1"/>
  <c r="W3040" i="1"/>
  <c r="T3040" i="1"/>
  <c r="J3040" i="1"/>
  <c r="L3040" i="1" s="1"/>
  <c r="X3040" i="1" s="1"/>
  <c r="Y3040" i="1" s="1"/>
  <c r="AA3040" i="1" s="1"/>
  <c r="AC3040" i="1" s="1"/>
  <c r="I3040" i="1"/>
  <c r="H3040" i="1"/>
  <c r="G3040" i="1"/>
  <c r="E3040" i="1"/>
  <c r="D3040" i="1"/>
  <c r="C3040" i="1"/>
  <c r="B3040" i="1"/>
  <c r="T3039" i="1"/>
  <c r="W3039" i="1" s="1"/>
  <c r="J3039" i="1"/>
  <c r="L3039" i="1" s="1"/>
  <c r="I3039" i="1"/>
  <c r="H3039" i="1"/>
  <c r="G3039" i="1"/>
  <c r="E3039" i="1"/>
  <c r="D3039" i="1"/>
  <c r="C3039" i="1"/>
  <c r="B3039" i="1"/>
  <c r="W3038" i="1"/>
  <c r="T3038" i="1"/>
  <c r="J3038" i="1"/>
  <c r="L3038" i="1" s="1"/>
  <c r="X3038" i="1" s="1"/>
  <c r="Y3038" i="1" s="1"/>
  <c r="AA3038" i="1" s="1"/>
  <c r="AC3038" i="1" s="1"/>
  <c r="I3038" i="1"/>
  <c r="H3038" i="1"/>
  <c r="G3038" i="1"/>
  <c r="E3038" i="1"/>
  <c r="D3038" i="1"/>
  <c r="C3038" i="1"/>
  <c r="B3038" i="1"/>
  <c r="J3037" i="1"/>
  <c r="L3037" i="1" s="1"/>
  <c r="X3037" i="1" s="1"/>
  <c r="Y3037" i="1" s="1"/>
  <c r="AA3037" i="1" s="1"/>
  <c r="AC3037" i="1" s="1"/>
  <c r="I3037" i="1"/>
  <c r="H3037" i="1"/>
  <c r="G3037" i="1"/>
  <c r="E3037" i="1"/>
  <c r="D3037" i="1"/>
  <c r="C3037" i="1"/>
  <c r="B3037" i="1"/>
  <c r="W3036" i="1"/>
  <c r="T3036" i="1"/>
  <c r="J3036" i="1"/>
  <c r="L3036" i="1" s="1"/>
  <c r="X3036" i="1" s="1"/>
  <c r="Y3036" i="1" s="1"/>
  <c r="AA3036" i="1" s="1"/>
  <c r="AC3036" i="1" s="1"/>
  <c r="I3036" i="1"/>
  <c r="H3036" i="1"/>
  <c r="G3036" i="1"/>
  <c r="E3036" i="1"/>
  <c r="D3036" i="1"/>
  <c r="C3036" i="1"/>
  <c r="B3036" i="1"/>
  <c r="J3035" i="1"/>
  <c r="L3035" i="1" s="1"/>
  <c r="X3035" i="1" s="1"/>
  <c r="Y3035" i="1" s="1"/>
  <c r="AA3035" i="1" s="1"/>
  <c r="AC3035" i="1" s="1"/>
  <c r="I3035" i="1"/>
  <c r="H3035" i="1"/>
  <c r="G3035" i="1"/>
  <c r="E3035" i="1"/>
  <c r="D3035" i="1"/>
  <c r="C3035" i="1"/>
  <c r="B3035" i="1"/>
  <c r="J3034" i="1"/>
  <c r="L3034" i="1" s="1"/>
  <c r="X3034" i="1" s="1"/>
  <c r="Y3034" i="1" s="1"/>
  <c r="AA3034" i="1" s="1"/>
  <c r="AC3034" i="1" s="1"/>
  <c r="I3034" i="1"/>
  <c r="H3034" i="1"/>
  <c r="G3034" i="1"/>
  <c r="E3034" i="1"/>
  <c r="D3034" i="1"/>
  <c r="C3034" i="1"/>
  <c r="B3034" i="1"/>
  <c r="J3033" i="1"/>
  <c r="L3033" i="1" s="1"/>
  <c r="X3033" i="1" s="1"/>
  <c r="Y3033" i="1" s="1"/>
  <c r="AA3033" i="1" s="1"/>
  <c r="AC3033" i="1" s="1"/>
  <c r="I3033" i="1"/>
  <c r="H3033" i="1"/>
  <c r="G3033" i="1"/>
  <c r="E3033" i="1"/>
  <c r="D3033" i="1"/>
  <c r="C3033" i="1"/>
  <c r="B3033" i="1"/>
  <c r="L3032" i="1"/>
  <c r="X3032" i="1" s="1"/>
  <c r="Y3032" i="1" s="1"/>
  <c r="AA3032" i="1" s="1"/>
  <c r="AC3032" i="1" s="1"/>
  <c r="J3032" i="1"/>
  <c r="I3032" i="1"/>
  <c r="H3032" i="1"/>
  <c r="G3032" i="1"/>
  <c r="E3032" i="1"/>
  <c r="D3032" i="1"/>
  <c r="C3032" i="1"/>
  <c r="B3032" i="1"/>
  <c r="J3031" i="1"/>
  <c r="L3031" i="1" s="1"/>
  <c r="X3031" i="1" s="1"/>
  <c r="Y3031" i="1" s="1"/>
  <c r="AA3031" i="1" s="1"/>
  <c r="AC3031" i="1" s="1"/>
  <c r="I3031" i="1"/>
  <c r="H3031" i="1"/>
  <c r="G3031" i="1"/>
  <c r="E3031" i="1"/>
  <c r="D3031" i="1"/>
  <c r="C3031" i="1"/>
  <c r="B3031" i="1"/>
  <c r="L3030" i="1"/>
  <c r="X3030" i="1" s="1"/>
  <c r="Y3030" i="1" s="1"/>
  <c r="AA3030" i="1" s="1"/>
  <c r="AC3030" i="1" s="1"/>
  <c r="J3030" i="1"/>
  <c r="I3030" i="1"/>
  <c r="H3030" i="1"/>
  <c r="G3030" i="1"/>
  <c r="E3030" i="1"/>
  <c r="D3030" i="1"/>
  <c r="C3030" i="1"/>
  <c r="B3030" i="1"/>
  <c r="T3029" i="1"/>
  <c r="W3029" i="1" s="1"/>
  <c r="J3029" i="1"/>
  <c r="L3029" i="1" s="1"/>
  <c r="X3029" i="1" s="1"/>
  <c r="Y3029" i="1" s="1"/>
  <c r="AA3029" i="1" s="1"/>
  <c r="AC3029" i="1" s="1"/>
  <c r="I3029" i="1"/>
  <c r="H3029" i="1"/>
  <c r="G3029" i="1"/>
  <c r="E3029" i="1"/>
  <c r="D3029" i="1"/>
  <c r="C3029" i="1"/>
  <c r="B3029" i="1"/>
  <c r="W3028" i="1"/>
  <c r="T3028" i="1"/>
  <c r="L3028" i="1"/>
  <c r="X3028" i="1" s="1"/>
  <c r="Y3028" i="1" s="1"/>
  <c r="AA3028" i="1" s="1"/>
  <c r="AC3028" i="1" s="1"/>
  <c r="J3028" i="1"/>
  <c r="I3028" i="1"/>
  <c r="H3028" i="1"/>
  <c r="G3028" i="1"/>
  <c r="E3028" i="1"/>
  <c r="D3028" i="1"/>
  <c r="C3028" i="1"/>
  <c r="B3028" i="1"/>
  <c r="T3027" i="1"/>
  <c r="W3027" i="1" s="1"/>
  <c r="J3027" i="1"/>
  <c r="L3027" i="1" s="1"/>
  <c r="X3027" i="1" s="1"/>
  <c r="Y3027" i="1" s="1"/>
  <c r="AA3027" i="1" s="1"/>
  <c r="AC3027" i="1" s="1"/>
  <c r="I3027" i="1"/>
  <c r="H3027" i="1"/>
  <c r="G3027" i="1"/>
  <c r="E3027" i="1"/>
  <c r="D3027" i="1"/>
  <c r="C3027" i="1"/>
  <c r="B3027" i="1"/>
  <c r="W3026" i="1"/>
  <c r="T3026" i="1"/>
  <c r="L3026" i="1"/>
  <c r="X3026" i="1" s="1"/>
  <c r="Y3026" i="1" s="1"/>
  <c r="AA3026" i="1" s="1"/>
  <c r="AC3026" i="1" s="1"/>
  <c r="J3026" i="1"/>
  <c r="I3026" i="1"/>
  <c r="H3026" i="1"/>
  <c r="G3026" i="1"/>
  <c r="E3026" i="1"/>
  <c r="D3026" i="1"/>
  <c r="C3026" i="1"/>
  <c r="B3026" i="1"/>
  <c r="T3025" i="1"/>
  <c r="W3025" i="1" s="1"/>
  <c r="J3025" i="1"/>
  <c r="L3025" i="1" s="1"/>
  <c r="X3025" i="1" s="1"/>
  <c r="Y3025" i="1" s="1"/>
  <c r="AA3025" i="1" s="1"/>
  <c r="AC3025" i="1" s="1"/>
  <c r="I3025" i="1"/>
  <c r="H3025" i="1"/>
  <c r="G3025" i="1"/>
  <c r="E3025" i="1"/>
  <c r="D3025" i="1"/>
  <c r="C3025" i="1"/>
  <c r="B3025" i="1"/>
  <c r="W3024" i="1"/>
  <c r="T3024" i="1"/>
  <c r="L3024" i="1"/>
  <c r="X3024" i="1" s="1"/>
  <c r="Y3024" i="1" s="1"/>
  <c r="AA3024" i="1" s="1"/>
  <c r="AC3024" i="1" s="1"/>
  <c r="J3024" i="1"/>
  <c r="I3024" i="1"/>
  <c r="H3024" i="1"/>
  <c r="G3024" i="1"/>
  <c r="E3024" i="1"/>
  <c r="D3024" i="1"/>
  <c r="C3024" i="1"/>
  <c r="B3024" i="1"/>
  <c r="T3023" i="1"/>
  <c r="W3023" i="1" s="1"/>
  <c r="J3023" i="1"/>
  <c r="L3023" i="1" s="1"/>
  <c r="X3023" i="1" s="1"/>
  <c r="Y3023" i="1" s="1"/>
  <c r="AA3023" i="1" s="1"/>
  <c r="AC3023" i="1" s="1"/>
  <c r="I3023" i="1"/>
  <c r="H3023" i="1"/>
  <c r="G3023" i="1"/>
  <c r="E3023" i="1"/>
  <c r="D3023" i="1"/>
  <c r="C3023" i="1"/>
  <c r="B3023" i="1"/>
  <c r="W3022" i="1"/>
  <c r="T3022" i="1"/>
  <c r="L3022" i="1"/>
  <c r="X3022" i="1" s="1"/>
  <c r="Y3022" i="1" s="1"/>
  <c r="AA3022" i="1" s="1"/>
  <c r="AC3022" i="1" s="1"/>
  <c r="J3022" i="1"/>
  <c r="I3022" i="1"/>
  <c r="H3022" i="1"/>
  <c r="G3022" i="1"/>
  <c r="E3022" i="1"/>
  <c r="D3022" i="1"/>
  <c r="C3022" i="1"/>
  <c r="B3022" i="1"/>
  <c r="J3021" i="1"/>
  <c r="L3021" i="1" s="1"/>
  <c r="X3021" i="1" s="1"/>
  <c r="Y3021" i="1" s="1"/>
  <c r="AA3021" i="1" s="1"/>
  <c r="AC3021" i="1" s="1"/>
  <c r="I3021" i="1"/>
  <c r="H3021" i="1"/>
  <c r="G3021" i="1"/>
  <c r="E3021" i="1"/>
  <c r="D3021" i="1"/>
  <c r="C3021" i="1"/>
  <c r="B3021" i="1"/>
  <c r="J3020" i="1"/>
  <c r="L3020" i="1" s="1"/>
  <c r="X3020" i="1" s="1"/>
  <c r="Y3020" i="1" s="1"/>
  <c r="AA3020" i="1" s="1"/>
  <c r="AC3020" i="1" s="1"/>
  <c r="I3020" i="1"/>
  <c r="H3020" i="1"/>
  <c r="G3020" i="1"/>
  <c r="E3020" i="1"/>
  <c r="D3020" i="1"/>
  <c r="C3020" i="1"/>
  <c r="B3020" i="1"/>
  <c r="A3012" i="1"/>
  <c r="J3001" i="1"/>
  <c r="L3001" i="1" s="1"/>
  <c r="X3001" i="1" s="1"/>
  <c r="Y3001" i="1" s="1"/>
  <c r="AA3001" i="1" s="1"/>
  <c r="AC3001" i="1" s="1"/>
  <c r="I3001" i="1"/>
  <c r="H3001" i="1"/>
  <c r="G3001" i="1"/>
  <c r="E3001" i="1"/>
  <c r="D3001" i="1"/>
  <c r="C3001" i="1"/>
  <c r="B3001" i="1"/>
  <c r="L3000" i="1"/>
  <c r="X3000" i="1" s="1"/>
  <c r="Y3000" i="1" s="1"/>
  <c r="AA3000" i="1" s="1"/>
  <c r="AC3000" i="1" s="1"/>
  <c r="J3000" i="1"/>
  <c r="I3000" i="1"/>
  <c r="H3000" i="1"/>
  <c r="G3000" i="1"/>
  <c r="E3000" i="1"/>
  <c r="D3000" i="1"/>
  <c r="C3000" i="1"/>
  <c r="B3000" i="1"/>
  <c r="J2999" i="1"/>
  <c r="L2999" i="1" s="1"/>
  <c r="X2999" i="1" s="1"/>
  <c r="Y2999" i="1" s="1"/>
  <c r="AA2999" i="1" s="1"/>
  <c r="AC2999" i="1" s="1"/>
  <c r="I2999" i="1"/>
  <c r="H2999" i="1"/>
  <c r="G2999" i="1"/>
  <c r="E2999" i="1"/>
  <c r="D2999" i="1"/>
  <c r="C2999" i="1"/>
  <c r="B2999" i="1"/>
  <c r="AC2998" i="1"/>
  <c r="L2998" i="1"/>
  <c r="X2998" i="1" s="1"/>
  <c r="Y2998" i="1" s="1"/>
  <c r="AA2998" i="1" s="1"/>
  <c r="J2998" i="1"/>
  <c r="I2998" i="1"/>
  <c r="H2998" i="1"/>
  <c r="G2998" i="1"/>
  <c r="E2998" i="1"/>
  <c r="D2998" i="1"/>
  <c r="C2998" i="1"/>
  <c r="B2998" i="1"/>
  <c r="J2997" i="1"/>
  <c r="L2997" i="1" s="1"/>
  <c r="X2997" i="1" s="1"/>
  <c r="Y2997" i="1" s="1"/>
  <c r="AA2997" i="1" s="1"/>
  <c r="AC2997" i="1" s="1"/>
  <c r="I2997" i="1"/>
  <c r="H2997" i="1"/>
  <c r="G2997" i="1"/>
  <c r="E2997" i="1"/>
  <c r="D2997" i="1"/>
  <c r="C2997" i="1"/>
  <c r="B2997" i="1"/>
  <c r="Y2996" i="1"/>
  <c r="AA2996" i="1" s="1"/>
  <c r="AC2996" i="1" s="1"/>
  <c r="L2996" i="1"/>
  <c r="X2996" i="1" s="1"/>
  <c r="J2996" i="1"/>
  <c r="I2996" i="1"/>
  <c r="H2996" i="1"/>
  <c r="G2996" i="1"/>
  <c r="E2996" i="1"/>
  <c r="D2996" i="1"/>
  <c r="C2996" i="1"/>
  <c r="B2996" i="1"/>
  <c r="J2995" i="1"/>
  <c r="L2995" i="1" s="1"/>
  <c r="X2995" i="1" s="1"/>
  <c r="Y2995" i="1" s="1"/>
  <c r="AA2995" i="1" s="1"/>
  <c r="AC2995" i="1" s="1"/>
  <c r="I2995" i="1"/>
  <c r="H2995" i="1"/>
  <c r="G2995" i="1"/>
  <c r="E2995" i="1"/>
  <c r="D2995" i="1"/>
  <c r="C2995" i="1"/>
  <c r="B2995" i="1"/>
  <c r="J2994" i="1"/>
  <c r="L2994" i="1" s="1"/>
  <c r="X2994" i="1" s="1"/>
  <c r="Y2994" i="1" s="1"/>
  <c r="AA2994" i="1" s="1"/>
  <c r="AC2994" i="1" s="1"/>
  <c r="I2994" i="1"/>
  <c r="H2994" i="1"/>
  <c r="G2994" i="1"/>
  <c r="E2994" i="1"/>
  <c r="C2994" i="1"/>
  <c r="B2994" i="1"/>
  <c r="L2993" i="1"/>
  <c r="X2993" i="1" s="1"/>
  <c r="Y2993" i="1" s="1"/>
  <c r="AA2993" i="1" s="1"/>
  <c r="AC2993" i="1" s="1"/>
  <c r="J2993" i="1"/>
  <c r="I2993" i="1"/>
  <c r="H2993" i="1"/>
  <c r="G2993" i="1"/>
  <c r="E2993" i="1"/>
  <c r="D2993" i="1"/>
  <c r="C2993" i="1"/>
  <c r="B2993" i="1"/>
  <c r="J2992" i="1"/>
  <c r="L2992" i="1" s="1"/>
  <c r="X2992" i="1" s="1"/>
  <c r="Y2992" i="1" s="1"/>
  <c r="AA2992" i="1" s="1"/>
  <c r="AC2992" i="1" s="1"/>
  <c r="I2992" i="1"/>
  <c r="H2992" i="1"/>
  <c r="G2992" i="1"/>
  <c r="E2992" i="1"/>
  <c r="D2992" i="1"/>
  <c r="C2992" i="1"/>
  <c r="B2992" i="1"/>
  <c r="Y2991" i="1"/>
  <c r="AA2991" i="1" s="1"/>
  <c r="AC2991" i="1" s="1"/>
  <c r="L2991" i="1"/>
  <c r="X2991" i="1" s="1"/>
  <c r="J2991" i="1"/>
  <c r="I2991" i="1"/>
  <c r="H2991" i="1"/>
  <c r="G2991" i="1"/>
  <c r="E2991" i="1"/>
  <c r="D2991" i="1"/>
  <c r="C2991" i="1"/>
  <c r="B2991" i="1"/>
  <c r="J2990" i="1"/>
  <c r="L2990" i="1" s="1"/>
  <c r="X2990" i="1" s="1"/>
  <c r="Y2990" i="1" s="1"/>
  <c r="AA2990" i="1" s="1"/>
  <c r="AC2990" i="1" s="1"/>
  <c r="I2990" i="1"/>
  <c r="H2990" i="1"/>
  <c r="G2990" i="1"/>
  <c r="E2990" i="1"/>
  <c r="D2990" i="1"/>
  <c r="C2990" i="1"/>
  <c r="B2990" i="1"/>
  <c r="J2989" i="1"/>
  <c r="L2989" i="1" s="1"/>
  <c r="X2989" i="1" s="1"/>
  <c r="Y2989" i="1" s="1"/>
  <c r="AA2989" i="1" s="1"/>
  <c r="AC2989" i="1" s="1"/>
  <c r="I2989" i="1"/>
  <c r="H2989" i="1"/>
  <c r="G2989" i="1"/>
  <c r="E2989" i="1"/>
  <c r="D2989" i="1"/>
  <c r="C2989" i="1"/>
  <c r="B2989" i="1"/>
  <c r="L2988" i="1"/>
  <c r="X2988" i="1" s="1"/>
  <c r="Y2988" i="1" s="1"/>
  <c r="AA2988" i="1" s="1"/>
  <c r="AC2988" i="1" s="1"/>
  <c r="J2988" i="1"/>
  <c r="I2988" i="1"/>
  <c r="H2988" i="1"/>
  <c r="G2988" i="1"/>
  <c r="E2988" i="1"/>
  <c r="D2988" i="1"/>
  <c r="C2988" i="1"/>
  <c r="B2988" i="1"/>
  <c r="J2987" i="1"/>
  <c r="L2987" i="1" s="1"/>
  <c r="X2987" i="1" s="1"/>
  <c r="Y2987" i="1" s="1"/>
  <c r="AA2987" i="1" s="1"/>
  <c r="AC2987" i="1" s="1"/>
  <c r="I2987" i="1"/>
  <c r="H2987" i="1"/>
  <c r="G2987" i="1"/>
  <c r="E2987" i="1"/>
  <c r="D2987" i="1"/>
  <c r="C2987" i="1"/>
  <c r="B2987" i="1"/>
  <c r="X2986" i="1"/>
  <c r="Y2986" i="1" s="1"/>
  <c r="AA2986" i="1" s="1"/>
  <c r="AC2986" i="1" s="1"/>
  <c r="L2986" i="1"/>
  <c r="J2986" i="1"/>
  <c r="I2986" i="1"/>
  <c r="H2986" i="1"/>
  <c r="G2986" i="1"/>
  <c r="E2986" i="1"/>
  <c r="D2986" i="1"/>
  <c r="C2986" i="1"/>
  <c r="B2986" i="1"/>
  <c r="J2985" i="1"/>
  <c r="L2985" i="1" s="1"/>
  <c r="X2985" i="1" s="1"/>
  <c r="Y2985" i="1" s="1"/>
  <c r="AA2985" i="1" s="1"/>
  <c r="AC2985" i="1" s="1"/>
  <c r="I2985" i="1"/>
  <c r="H2985" i="1"/>
  <c r="G2985" i="1"/>
  <c r="E2985" i="1"/>
  <c r="D2985" i="1"/>
  <c r="C2985" i="1"/>
  <c r="B2985" i="1"/>
  <c r="L2984" i="1"/>
  <c r="X2984" i="1" s="1"/>
  <c r="Y2984" i="1" s="1"/>
  <c r="AA2984" i="1" s="1"/>
  <c r="AC2984" i="1" s="1"/>
  <c r="J2984" i="1"/>
  <c r="I2984" i="1"/>
  <c r="H2984" i="1"/>
  <c r="G2984" i="1"/>
  <c r="E2984" i="1"/>
  <c r="D2984" i="1"/>
  <c r="C2984" i="1"/>
  <c r="B2984" i="1"/>
  <c r="L2983" i="1"/>
  <c r="X2983" i="1" s="1"/>
  <c r="Y2983" i="1" s="1"/>
  <c r="AA2983" i="1" s="1"/>
  <c r="AC2983" i="1" s="1"/>
  <c r="J2983" i="1"/>
  <c r="I2983" i="1"/>
  <c r="H2983" i="1"/>
  <c r="G2983" i="1"/>
  <c r="E2983" i="1"/>
  <c r="D2983" i="1"/>
  <c r="C2983" i="1"/>
  <c r="B2983" i="1"/>
  <c r="J2982" i="1"/>
  <c r="L2982" i="1" s="1"/>
  <c r="X2982" i="1" s="1"/>
  <c r="Y2982" i="1" s="1"/>
  <c r="AA2982" i="1" s="1"/>
  <c r="AC2982" i="1" s="1"/>
  <c r="I2982" i="1"/>
  <c r="H2982" i="1"/>
  <c r="G2982" i="1"/>
  <c r="E2982" i="1"/>
  <c r="D2982" i="1"/>
  <c r="C2982" i="1"/>
  <c r="B2982" i="1"/>
  <c r="J2981" i="1"/>
  <c r="L2981" i="1" s="1"/>
  <c r="X2981" i="1" s="1"/>
  <c r="Y2981" i="1" s="1"/>
  <c r="AA2981" i="1" s="1"/>
  <c r="AC2981" i="1" s="1"/>
  <c r="I2981" i="1"/>
  <c r="H2981" i="1"/>
  <c r="G2981" i="1"/>
  <c r="E2981" i="1"/>
  <c r="D2981" i="1"/>
  <c r="C2981" i="1"/>
  <c r="B2981" i="1"/>
  <c r="L2980" i="1"/>
  <c r="X2980" i="1" s="1"/>
  <c r="Y2980" i="1" s="1"/>
  <c r="AA2980" i="1" s="1"/>
  <c r="AC2980" i="1" s="1"/>
  <c r="J2980" i="1"/>
  <c r="I2980" i="1"/>
  <c r="H2980" i="1"/>
  <c r="G2980" i="1"/>
  <c r="E2980" i="1"/>
  <c r="D2980" i="1"/>
  <c r="C2980" i="1"/>
  <c r="B2980" i="1"/>
  <c r="X2979" i="1"/>
  <c r="Y2979" i="1" s="1"/>
  <c r="AA2979" i="1" s="1"/>
  <c r="AC2979" i="1" s="1"/>
  <c r="L2979" i="1"/>
  <c r="J2979" i="1"/>
  <c r="I2979" i="1"/>
  <c r="H2979" i="1"/>
  <c r="G2979" i="1"/>
  <c r="E2979" i="1"/>
  <c r="D2979" i="1"/>
  <c r="C2979" i="1"/>
  <c r="B2979" i="1"/>
  <c r="X2978" i="1"/>
  <c r="Y2978" i="1" s="1"/>
  <c r="AA2978" i="1" s="1"/>
  <c r="AC2978" i="1" s="1"/>
  <c r="L2978" i="1"/>
  <c r="J2978" i="1"/>
  <c r="I2978" i="1"/>
  <c r="H2978" i="1"/>
  <c r="G2978" i="1"/>
  <c r="E2978" i="1"/>
  <c r="D2978" i="1"/>
  <c r="C2978" i="1"/>
  <c r="B2978" i="1"/>
  <c r="J2977" i="1"/>
  <c r="L2977" i="1" s="1"/>
  <c r="X2977" i="1" s="1"/>
  <c r="Y2977" i="1" s="1"/>
  <c r="AA2977" i="1" s="1"/>
  <c r="AC2977" i="1" s="1"/>
  <c r="I2977" i="1"/>
  <c r="H2977" i="1"/>
  <c r="G2977" i="1"/>
  <c r="E2977" i="1"/>
  <c r="D2977" i="1"/>
  <c r="C2977" i="1"/>
  <c r="B2977" i="1"/>
  <c r="L2976" i="1"/>
  <c r="X2976" i="1" s="1"/>
  <c r="Y2976" i="1" s="1"/>
  <c r="AA2976" i="1" s="1"/>
  <c r="AC2976" i="1" s="1"/>
  <c r="J2976" i="1"/>
  <c r="I2976" i="1"/>
  <c r="H2976" i="1"/>
  <c r="G2976" i="1"/>
  <c r="E2976" i="1"/>
  <c r="D2976" i="1"/>
  <c r="C2976" i="1"/>
  <c r="B2976" i="1"/>
  <c r="L2975" i="1"/>
  <c r="X2975" i="1" s="1"/>
  <c r="Y2975" i="1" s="1"/>
  <c r="AA2975" i="1" s="1"/>
  <c r="AC2975" i="1" s="1"/>
  <c r="J2975" i="1"/>
  <c r="I2975" i="1"/>
  <c r="H2975" i="1"/>
  <c r="G2975" i="1"/>
  <c r="E2975" i="1"/>
  <c r="D2975" i="1"/>
  <c r="C2975" i="1"/>
  <c r="B2975" i="1"/>
  <c r="J2974" i="1"/>
  <c r="L2974" i="1" s="1"/>
  <c r="X2974" i="1" s="1"/>
  <c r="Y2974" i="1" s="1"/>
  <c r="AA2974" i="1" s="1"/>
  <c r="AC2974" i="1" s="1"/>
  <c r="I2974" i="1"/>
  <c r="H2974" i="1"/>
  <c r="G2974" i="1"/>
  <c r="E2974" i="1"/>
  <c r="D2974" i="1"/>
  <c r="C2974" i="1"/>
  <c r="B2974" i="1"/>
  <c r="J2973" i="1"/>
  <c r="L2973" i="1" s="1"/>
  <c r="X2973" i="1" s="1"/>
  <c r="Y2973" i="1" s="1"/>
  <c r="AA2973" i="1" s="1"/>
  <c r="AC2973" i="1" s="1"/>
  <c r="I2973" i="1"/>
  <c r="H2973" i="1"/>
  <c r="G2973" i="1"/>
  <c r="E2973" i="1"/>
  <c r="D2973" i="1"/>
  <c r="C2973" i="1"/>
  <c r="B2973" i="1"/>
  <c r="L2972" i="1"/>
  <c r="X2972" i="1" s="1"/>
  <c r="Y2972" i="1" s="1"/>
  <c r="AA2972" i="1" s="1"/>
  <c r="AC2972" i="1" s="1"/>
  <c r="AC3002" i="1" s="1"/>
  <c r="AC3019" i="1" s="1"/>
  <c r="J2972" i="1"/>
  <c r="I2972" i="1"/>
  <c r="H2972" i="1"/>
  <c r="G2972" i="1"/>
  <c r="E2972" i="1"/>
  <c r="D2972" i="1"/>
  <c r="C2972" i="1"/>
  <c r="B2972" i="1"/>
  <c r="AC2971" i="1"/>
  <c r="W2971" i="1"/>
  <c r="X2971" i="1" s="1"/>
  <c r="Y2971" i="1" s="1"/>
  <c r="T2971" i="1"/>
  <c r="L2971" i="1"/>
  <c r="X2953" i="1"/>
  <c r="Y2953" i="1" s="1"/>
  <c r="AA2953" i="1" s="1"/>
  <c r="AC2953" i="1" s="1"/>
  <c r="L2953" i="1"/>
  <c r="J2953" i="1"/>
  <c r="I2953" i="1"/>
  <c r="H2953" i="1"/>
  <c r="G2953" i="1"/>
  <c r="E2953" i="1"/>
  <c r="D2953" i="1"/>
  <c r="C2953" i="1"/>
  <c r="B2953" i="1"/>
  <c r="X2952" i="1"/>
  <c r="Y2952" i="1" s="1"/>
  <c r="AA2952" i="1" s="1"/>
  <c r="AC2952" i="1" s="1"/>
  <c r="L2952" i="1"/>
  <c r="J2952" i="1"/>
  <c r="I2952" i="1"/>
  <c r="H2952" i="1"/>
  <c r="G2952" i="1"/>
  <c r="E2952" i="1"/>
  <c r="D2952" i="1"/>
  <c r="C2952" i="1"/>
  <c r="B2952" i="1"/>
  <c r="J2951" i="1"/>
  <c r="L2951" i="1" s="1"/>
  <c r="X2951" i="1" s="1"/>
  <c r="Y2951" i="1" s="1"/>
  <c r="AA2951" i="1" s="1"/>
  <c r="AC2951" i="1" s="1"/>
  <c r="I2951" i="1"/>
  <c r="H2951" i="1"/>
  <c r="G2951" i="1"/>
  <c r="E2951" i="1"/>
  <c r="D2951" i="1"/>
  <c r="C2951" i="1"/>
  <c r="B2951" i="1"/>
  <c r="L2950" i="1"/>
  <c r="X2950" i="1" s="1"/>
  <c r="Y2950" i="1" s="1"/>
  <c r="AA2950" i="1" s="1"/>
  <c r="AC2950" i="1" s="1"/>
  <c r="J2950" i="1"/>
  <c r="I2950" i="1"/>
  <c r="H2950" i="1"/>
  <c r="G2950" i="1"/>
  <c r="E2950" i="1"/>
  <c r="D2950" i="1"/>
  <c r="C2950" i="1"/>
  <c r="B2950" i="1"/>
  <c r="L2949" i="1"/>
  <c r="X2949" i="1" s="1"/>
  <c r="Y2949" i="1" s="1"/>
  <c r="AA2949" i="1" s="1"/>
  <c r="AC2949" i="1" s="1"/>
  <c r="J2949" i="1"/>
  <c r="I2949" i="1"/>
  <c r="H2949" i="1"/>
  <c r="G2949" i="1"/>
  <c r="E2949" i="1"/>
  <c r="D2949" i="1"/>
  <c r="C2949" i="1"/>
  <c r="B2949" i="1"/>
  <c r="J2948" i="1"/>
  <c r="L2948" i="1" s="1"/>
  <c r="X2948" i="1" s="1"/>
  <c r="Y2948" i="1" s="1"/>
  <c r="AA2948" i="1" s="1"/>
  <c r="AC2948" i="1" s="1"/>
  <c r="I2948" i="1"/>
  <c r="H2948" i="1"/>
  <c r="G2948" i="1"/>
  <c r="E2948" i="1"/>
  <c r="D2948" i="1"/>
  <c r="C2948" i="1"/>
  <c r="B2948" i="1"/>
  <c r="W2930" i="1"/>
  <c r="T2930" i="1"/>
  <c r="J2930" i="1"/>
  <c r="L2930" i="1" s="1"/>
  <c r="X2930" i="1" s="1"/>
  <c r="Y2930" i="1" s="1"/>
  <c r="AA2930" i="1" s="1"/>
  <c r="AC2930" i="1" s="1"/>
  <c r="I2930" i="1"/>
  <c r="H2930" i="1"/>
  <c r="G2930" i="1"/>
  <c r="E2930" i="1"/>
  <c r="D2930" i="1"/>
  <c r="C2930" i="1"/>
  <c r="B2930" i="1"/>
  <c r="W2929" i="1"/>
  <c r="T2929" i="1"/>
  <c r="L2929" i="1"/>
  <c r="X2929" i="1" s="1"/>
  <c r="Y2929" i="1" s="1"/>
  <c r="AA2929" i="1" s="1"/>
  <c r="AC2929" i="1" s="1"/>
  <c r="J2929" i="1"/>
  <c r="I2929" i="1"/>
  <c r="H2929" i="1"/>
  <c r="G2929" i="1"/>
  <c r="E2929" i="1"/>
  <c r="D2929" i="1"/>
  <c r="C2929" i="1"/>
  <c r="B2929" i="1"/>
  <c r="J2928" i="1"/>
  <c r="L2928" i="1" s="1"/>
  <c r="X2928" i="1" s="1"/>
  <c r="Y2928" i="1" s="1"/>
  <c r="AA2928" i="1" s="1"/>
  <c r="AC2928" i="1" s="1"/>
  <c r="I2928" i="1"/>
  <c r="H2928" i="1"/>
  <c r="G2928" i="1"/>
  <c r="E2928" i="1"/>
  <c r="D2928" i="1"/>
  <c r="C2928" i="1"/>
  <c r="B2928" i="1"/>
  <c r="L2927" i="1"/>
  <c r="X2927" i="1" s="1"/>
  <c r="Y2927" i="1" s="1"/>
  <c r="AA2927" i="1" s="1"/>
  <c r="AC2927" i="1" s="1"/>
  <c r="J2927" i="1"/>
  <c r="I2927" i="1"/>
  <c r="H2927" i="1"/>
  <c r="G2927" i="1"/>
  <c r="E2927" i="1"/>
  <c r="D2927" i="1"/>
  <c r="C2927" i="1"/>
  <c r="B2927" i="1"/>
  <c r="J2926" i="1"/>
  <c r="L2926" i="1" s="1"/>
  <c r="X2926" i="1" s="1"/>
  <c r="Y2926" i="1" s="1"/>
  <c r="AA2926" i="1" s="1"/>
  <c r="AC2926" i="1" s="1"/>
  <c r="I2926" i="1"/>
  <c r="H2926" i="1"/>
  <c r="G2926" i="1"/>
  <c r="E2926" i="1"/>
  <c r="D2926" i="1"/>
  <c r="C2926" i="1"/>
  <c r="B2926" i="1"/>
  <c r="Y2925" i="1"/>
  <c r="AA2925" i="1" s="1"/>
  <c r="AC2925" i="1" s="1"/>
  <c r="X2925" i="1"/>
  <c r="L2925" i="1"/>
  <c r="J2925" i="1"/>
  <c r="I2925" i="1"/>
  <c r="H2925" i="1"/>
  <c r="G2925" i="1"/>
  <c r="E2925" i="1"/>
  <c r="D2925" i="1"/>
  <c r="C2925" i="1"/>
  <c r="B2925" i="1"/>
  <c r="J2924" i="1"/>
  <c r="L2924" i="1" s="1"/>
  <c r="X2924" i="1" s="1"/>
  <c r="Y2924" i="1" s="1"/>
  <c r="AA2924" i="1" s="1"/>
  <c r="AC2924" i="1" s="1"/>
  <c r="I2924" i="1"/>
  <c r="H2924" i="1"/>
  <c r="G2924" i="1"/>
  <c r="E2924" i="1"/>
  <c r="D2924" i="1"/>
  <c r="C2924" i="1"/>
  <c r="B2924" i="1"/>
  <c r="J2923" i="1"/>
  <c r="L2923" i="1" s="1"/>
  <c r="X2923" i="1" s="1"/>
  <c r="Y2923" i="1" s="1"/>
  <c r="AA2923" i="1" s="1"/>
  <c r="AC2923" i="1" s="1"/>
  <c r="I2923" i="1"/>
  <c r="H2923" i="1"/>
  <c r="G2923" i="1"/>
  <c r="E2923" i="1"/>
  <c r="D2923" i="1"/>
  <c r="C2923" i="1"/>
  <c r="B2923" i="1"/>
  <c r="T2905" i="1"/>
  <c r="W2905" i="1" s="1"/>
  <c r="X2905" i="1" s="1"/>
  <c r="Y2905" i="1" s="1"/>
  <c r="AA2905" i="1" s="1"/>
  <c r="AC2905" i="1" s="1"/>
  <c r="AC2906" i="1" s="1"/>
  <c r="AC2887" i="1"/>
  <c r="Y2887" i="1"/>
  <c r="X2887" i="1"/>
  <c r="W2887" i="1"/>
  <c r="T2887" i="1"/>
  <c r="J2886" i="1"/>
  <c r="L2886" i="1" s="1"/>
  <c r="X2886" i="1" s="1"/>
  <c r="Y2886" i="1" s="1"/>
  <c r="AA2886" i="1" s="1"/>
  <c r="AC2886" i="1" s="1"/>
  <c r="I2886" i="1"/>
  <c r="H2886" i="1"/>
  <c r="G2886" i="1"/>
  <c r="E2886" i="1"/>
  <c r="D2886" i="1"/>
  <c r="C2886" i="1"/>
  <c r="B2886" i="1"/>
  <c r="L2885" i="1"/>
  <c r="X2885" i="1" s="1"/>
  <c r="Y2885" i="1" s="1"/>
  <c r="AA2885" i="1" s="1"/>
  <c r="AC2885" i="1" s="1"/>
  <c r="J2885" i="1"/>
  <c r="I2885" i="1"/>
  <c r="H2885" i="1"/>
  <c r="G2885" i="1"/>
  <c r="E2885" i="1"/>
  <c r="D2885" i="1"/>
  <c r="C2885" i="1"/>
  <c r="B2885" i="1"/>
  <c r="J2884" i="1"/>
  <c r="L2884" i="1" s="1"/>
  <c r="X2884" i="1" s="1"/>
  <c r="Y2884" i="1" s="1"/>
  <c r="AA2884" i="1" s="1"/>
  <c r="AC2884" i="1" s="1"/>
  <c r="I2884" i="1"/>
  <c r="H2884" i="1"/>
  <c r="G2884" i="1"/>
  <c r="E2884" i="1"/>
  <c r="D2884" i="1"/>
  <c r="C2884" i="1"/>
  <c r="B2884" i="1"/>
  <c r="J2883" i="1"/>
  <c r="L2883" i="1" s="1"/>
  <c r="X2883" i="1" s="1"/>
  <c r="Y2883" i="1" s="1"/>
  <c r="AA2883" i="1" s="1"/>
  <c r="AC2883" i="1" s="1"/>
  <c r="I2883" i="1"/>
  <c r="H2883" i="1"/>
  <c r="G2883" i="1"/>
  <c r="E2883" i="1"/>
  <c r="D2883" i="1"/>
  <c r="C2883" i="1"/>
  <c r="B2883" i="1"/>
  <c r="L2882" i="1"/>
  <c r="X2882" i="1" s="1"/>
  <c r="Y2882" i="1" s="1"/>
  <c r="AA2882" i="1" s="1"/>
  <c r="AC2882" i="1" s="1"/>
  <c r="J2882" i="1"/>
  <c r="I2882" i="1"/>
  <c r="H2882" i="1"/>
  <c r="G2882" i="1"/>
  <c r="E2882" i="1"/>
  <c r="D2882" i="1"/>
  <c r="C2882" i="1"/>
  <c r="B2882" i="1"/>
  <c r="W2881" i="1"/>
  <c r="T2881" i="1"/>
  <c r="J2881" i="1"/>
  <c r="L2881" i="1" s="1"/>
  <c r="X2881" i="1" s="1"/>
  <c r="Y2881" i="1" s="1"/>
  <c r="AA2881" i="1" s="1"/>
  <c r="AC2881" i="1" s="1"/>
  <c r="I2881" i="1"/>
  <c r="H2881" i="1"/>
  <c r="G2881" i="1"/>
  <c r="E2881" i="1"/>
  <c r="D2881" i="1"/>
  <c r="C2881" i="1"/>
  <c r="B2881" i="1"/>
  <c r="J2880" i="1"/>
  <c r="L2880" i="1" s="1"/>
  <c r="X2880" i="1" s="1"/>
  <c r="Y2880" i="1" s="1"/>
  <c r="AA2880" i="1" s="1"/>
  <c r="AC2880" i="1" s="1"/>
  <c r="I2880" i="1"/>
  <c r="H2880" i="1"/>
  <c r="G2880" i="1"/>
  <c r="E2880" i="1"/>
  <c r="D2880" i="1"/>
  <c r="C2880" i="1"/>
  <c r="B2880" i="1"/>
  <c r="X2879" i="1"/>
  <c r="Y2879" i="1" s="1"/>
  <c r="AA2879" i="1" s="1"/>
  <c r="AC2879" i="1" s="1"/>
  <c r="L2879" i="1"/>
  <c r="J2879" i="1"/>
  <c r="I2879" i="1"/>
  <c r="H2879" i="1"/>
  <c r="G2879" i="1"/>
  <c r="E2879" i="1"/>
  <c r="D2879" i="1"/>
  <c r="C2879" i="1"/>
  <c r="B2879" i="1"/>
  <c r="J2861" i="1"/>
  <c r="L2861" i="1" s="1"/>
  <c r="X2861" i="1" s="1"/>
  <c r="Y2861" i="1" s="1"/>
  <c r="AA2861" i="1" s="1"/>
  <c r="AC2861" i="1" s="1"/>
  <c r="AC2862" i="1" s="1"/>
  <c r="I2861" i="1"/>
  <c r="H2861" i="1"/>
  <c r="G2861" i="1"/>
  <c r="E2861" i="1"/>
  <c r="D2861" i="1"/>
  <c r="C2861" i="1"/>
  <c r="B2861" i="1"/>
  <c r="AC2843" i="1"/>
  <c r="J2843" i="1"/>
  <c r="L2843" i="1" s="1"/>
  <c r="X2843" i="1" s="1"/>
  <c r="Y2843" i="1" s="1"/>
  <c r="I2843" i="1"/>
  <c r="H2843" i="1"/>
  <c r="G2843" i="1"/>
  <c r="E2843" i="1"/>
  <c r="D2843" i="1"/>
  <c r="C2843" i="1"/>
  <c r="B2843" i="1"/>
  <c r="T2842" i="1"/>
  <c r="W2842" i="1" s="1"/>
  <c r="L2842" i="1"/>
  <c r="J2842" i="1"/>
  <c r="I2842" i="1"/>
  <c r="H2842" i="1"/>
  <c r="G2842" i="1"/>
  <c r="E2842" i="1"/>
  <c r="D2842" i="1"/>
  <c r="C2842" i="1"/>
  <c r="B2842" i="1"/>
  <c r="J2824" i="1"/>
  <c r="L2824" i="1" s="1"/>
  <c r="X2824" i="1" s="1"/>
  <c r="Y2824" i="1" s="1"/>
  <c r="AA2824" i="1" s="1"/>
  <c r="AC2824" i="1" s="1"/>
  <c r="I2824" i="1"/>
  <c r="H2824" i="1"/>
  <c r="G2824" i="1"/>
  <c r="E2824" i="1"/>
  <c r="D2824" i="1"/>
  <c r="C2824" i="1"/>
  <c r="B2824" i="1"/>
  <c r="L2823" i="1"/>
  <c r="X2823" i="1" s="1"/>
  <c r="Y2823" i="1" s="1"/>
  <c r="AA2823" i="1" s="1"/>
  <c r="AC2823" i="1" s="1"/>
  <c r="AC2825" i="1" s="1"/>
  <c r="J2823" i="1"/>
  <c r="I2823" i="1"/>
  <c r="H2823" i="1"/>
  <c r="G2823" i="1"/>
  <c r="E2823" i="1"/>
  <c r="D2823" i="1"/>
  <c r="C2823" i="1"/>
  <c r="B2823" i="1"/>
  <c r="AC2822" i="1"/>
  <c r="J2822" i="1"/>
  <c r="L2822" i="1" s="1"/>
  <c r="X2822" i="1" s="1"/>
  <c r="Y2822" i="1" s="1"/>
  <c r="I2822" i="1"/>
  <c r="H2822" i="1"/>
  <c r="G2822" i="1"/>
  <c r="E2822" i="1"/>
  <c r="D2822" i="1"/>
  <c r="C2822" i="1"/>
  <c r="B2822" i="1"/>
  <c r="AC2804" i="1"/>
  <c r="J2804" i="1"/>
  <c r="L2804" i="1" s="1"/>
  <c r="X2804" i="1" s="1"/>
  <c r="Y2804" i="1" s="1"/>
  <c r="X2803" i="1"/>
  <c r="Y2803" i="1" s="1"/>
  <c r="AA2803" i="1" s="1"/>
  <c r="AC2803" i="1" s="1"/>
  <c r="AC2805" i="1" s="1"/>
  <c r="O2803" i="1"/>
  <c r="L2803" i="1"/>
  <c r="AC2802" i="1"/>
  <c r="W2802" i="1"/>
  <c r="T2802" i="1"/>
  <c r="L2802" i="1"/>
  <c r="X2802" i="1" s="1"/>
  <c r="Y2802" i="1" s="1"/>
  <c r="AC2801" i="1"/>
  <c r="J2801" i="1"/>
  <c r="L2801" i="1" s="1"/>
  <c r="X2801" i="1" s="1"/>
  <c r="Y2801" i="1" s="1"/>
  <c r="H2801" i="1"/>
  <c r="G2801" i="1"/>
  <c r="E2801" i="1"/>
  <c r="D2801" i="1"/>
  <c r="C2801" i="1"/>
  <c r="B2801" i="1"/>
  <c r="J2783" i="1"/>
  <c r="L2783" i="1" s="1"/>
  <c r="X2783" i="1" s="1"/>
  <c r="Y2783" i="1" s="1"/>
  <c r="AA2783" i="1" s="1"/>
  <c r="AC2783" i="1" s="1"/>
  <c r="L2782" i="1"/>
  <c r="X2782" i="1" s="1"/>
  <c r="Y2782" i="1" s="1"/>
  <c r="AA2782" i="1" s="1"/>
  <c r="AC2782" i="1" s="1"/>
  <c r="J2782" i="1"/>
  <c r="J2781" i="1"/>
  <c r="L2781" i="1" s="1"/>
  <c r="X2781" i="1" s="1"/>
  <c r="Y2781" i="1" s="1"/>
  <c r="AA2781" i="1" s="1"/>
  <c r="AC2781" i="1" s="1"/>
  <c r="L2780" i="1"/>
  <c r="X2780" i="1" s="1"/>
  <c r="Y2780" i="1" s="1"/>
  <c r="AA2780" i="1" s="1"/>
  <c r="AC2780" i="1" s="1"/>
  <c r="J2780" i="1"/>
  <c r="J2779" i="1"/>
  <c r="L2779" i="1" s="1"/>
  <c r="X2779" i="1" s="1"/>
  <c r="Y2779" i="1" s="1"/>
  <c r="AA2779" i="1" s="1"/>
  <c r="AC2779" i="1" s="1"/>
  <c r="AC2784" i="1" s="1"/>
  <c r="J2761" i="1"/>
  <c r="L2761" i="1" s="1"/>
  <c r="X2761" i="1" s="1"/>
  <c r="Y2761" i="1" s="1"/>
  <c r="AA2761" i="1" s="1"/>
  <c r="AC2761" i="1" s="1"/>
  <c r="I2761" i="1"/>
  <c r="H2761" i="1"/>
  <c r="G2761" i="1"/>
  <c r="C2761" i="1"/>
  <c r="B2761" i="1"/>
  <c r="W2760" i="1"/>
  <c r="T2760" i="1"/>
  <c r="J2760" i="1"/>
  <c r="L2760" i="1" s="1"/>
  <c r="X2760" i="1" s="1"/>
  <c r="Y2760" i="1" s="1"/>
  <c r="AA2760" i="1" s="1"/>
  <c r="AC2760" i="1" s="1"/>
  <c r="I2760" i="1"/>
  <c r="H2760" i="1"/>
  <c r="G2760" i="1"/>
  <c r="C2760" i="1"/>
  <c r="B2760" i="1"/>
  <c r="AC2759" i="1"/>
  <c r="R2759" i="1"/>
  <c r="AC2758" i="1"/>
  <c r="R2758" i="1"/>
  <c r="R2757" i="1"/>
  <c r="T2756" i="1"/>
  <c r="W2756" i="1" s="1"/>
  <c r="L2756" i="1"/>
  <c r="J2756" i="1"/>
  <c r="I2756" i="1"/>
  <c r="H2756" i="1"/>
  <c r="G2756" i="1"/>
  <c r="E2756" i="1"/>
  <c r="D2756" i="1"/>
  <c r="C2756" i="1"/>
  <c r="B2756" i="1"/>
  <c r="J2738" i="1"/>
  <c r="L2738" i="1" s="1"/>
  <c r="X2738" i="1" s="1"/>
  <c r="Y2738" i="1" s="1"/>
  <c r="AA2738" i="1" s="1"/>
  <c r="AC2738" i="1" s="1"/>
  <c r="AC2739" i="1" s="1"/>
  <c r="I2738" i="1"/>
  <c r="H2738" i="1"/>
  <c r="G2738" i="1"/>
  <c r="E2738" i="1"/>
  <c r="D2738" i="1"/>
  <c r="C2738" i="1"/>
  <c r="B2738" i="1"/>
  <c r="J2720" i="1"/>
  <c r="L2720" i="1" s="1"/>
  <c r="X2720" i="1" s="1"/>
  <c r="Y2720" i="1" s="1"/>
  <c r="AA2720" i="1" s="1"/>
  <c r="AC2720" i="1" s="1"/>
  <c r="AC2721" i="1" s="1"/>
  <c r="I2720" i="1"/>
  <c r="H2720" i="1"/>
  <c r="G2720" i="1"/>
  <c r="E2720" i="1"/>
  <c r="D2720" i="1"/>
  <c r="C2720" i="1"/>
  <c r="B2720" i="1"/>
  <c r="J2702" i="1"/>
  <c r="L2702" i="1" s="1"/>
  <c r="X2702" i="1" s="1"/>
  <c r="Y2702" i="1" s="1"/>
  <c r="AA2702" i="1" s="1"/>
  <c r="AC2702" i="1" s="1"/>
  <c r="I2702" i="1"/>
  <c r="H2702" i="1"/>
  <c r="G2702" i="1"/>
  <c r="E2702" i="1"/>
  <c r="D2702" i="1"/>
  <c r="C2702" i="1"/>
  <c r="B2702" i="1"/>
  <c r="J2701" i="1"/>
  <c r="L2701" i="1" s="1"/>
  <c r="X2701" i="1" s="1"/>
  <c r="Y2701" i="1" s="1"/>
  <c r="AA2701" i="1" s="1"/>
  <c r="AC2701" i="1" s="1"/>
  <c r="AC2703" i="1" s="1"/>
  <c r="I2701" i="1"/>
  <c r="H2701" i="1"/>
  <c r="G2701" i="1"/>
  <c r="E2701" i="1"/>
  <c r="D2701" i="1"/>
  <c r="C2701" i="1"/>
  <c r="B2701" i="1"/>
  <c r="I2683" i="1"/>
  <c r="H2683" i="1"/>
  <c r="G2683" i="1"/>
  <c r="E2683" i="1"/>
  <c r="D2683" i="1"/>
  <c r="C2683" i="1"/>
  <c r="B2683" i="1"/>
  <c r="W2665" i="1"/>
  <c r="T2665" i="1"/>
  <c r="J2665" i="1"/>
  <c r="L2665" i="1" s="1"/>
  <c r="X2665" i="1" s="1"/>
  <c r="Y2665" i="1" s="1"/>
  <c r="AA2665" i="1" s="1"/>
  <c r="AC2665" i="1" s="1"/>
  <c r="I2665" i="1"/>
  <c r="H2665" i="1"/>
  <c r="G2665" i="1"/>
  <c r="E2665" i="1"/>
  <c r="D2665" i="1"/>
  <c r="C2665" i="1"/>
  <c r="B2665" i="1"/>
  <c r="T2664" i="1"/>
  <c r="W2664" i="1" s="1"/>
  <c r="L2664" i="1"/>
  <c r="X2664" i="1" s="1"/>
  <c r="Y2664" i="1" s="1"/>
  <c r="AA2664" i="1" s="1"/>
  <c r="AC2664" i="1" s="1"/>
  <c r="J2664" i="1"/>
  <c r="I2664" i="1"/>
  <c r="H2664" i="1"/>
  <c r="G2664" i="1"/>
  <c r="E2664" i="1"/>
  <c r="D2664" i="1"/>
  <c r="C2664" i="1"/>
  <c r="B2664" i="1"/>
  <c r="T2663" i="1"/>
  <c r="W2663" i="1" s="1"/>
  <c r="L2663" i="1"/>
  <c r="X2663" i="1" s="1"/>
  <c r="Y2663" i="1" s="1"/>
  <c r="AA2663" i="1" s="1"/>
  <c r="AC2663" i="1" s="1"/>
  <c r="J2663" i="1"/>
  <c r="I2663" i="1"/>
  <c r="H2663" i="1"/>
  <c r="G2663" i="1"/>
  <c r="E2663" i="1"/>
  <c r="D2663" i="1"/>
  <c r="C2663" i="1"/>
  <c r="B2663" i="1"/>
  <c r="L2662" i="1"/>
  <c r="X2662" i="1" s="1"/>
  <c r="Y2662" i="1" s="1"/>
  <c r="AA2662" i="1" s="1"/>
  <c r="AC2662" i="1" s="1"/>
  <c r="J2662" i="1"/>
  <c r="I2662" i="1"/>
  <c r="H2662" i="1"/>
  <c r="G2662" i="1"/>
  <c r="E2662" i="1"/>
  <c r="D2662" i="1"/>
  <c r="C2662" i="1"/>
  <c r="B2662" i="1"/>
  <c r="AC2645" i="1"/>
  <c r="T2644" i="1"/>
  <c r="W2644" i="1" s="1"/>
  <c r="J2644" i="1"/>
  <c r="L2644" i="1" s="1"/>
  <c r="I2644" i="1"/>
  <c r="H2644" i="1"/>
  <c r="G2644" i="1"/>
  <c r="E2644" i="1"/>
  <c r="D2644" i="1"/>
  <c r="C2644" i="1"/>
  <c r="B2644" i="1"/>
  <c r="W2643" i="1"/>
  <c r="T2643" i="1"/>
  <c r="J2643" i="1"/>
  <c r="L2643" i="1" s="1"/>
  <c r="X2643" i="1" s="1"/>
  <c r="Y2643" i="1" s="1"/>
  <c r="AA2643" i="1" s="1"/>
  <c r="I2643" i="1"/>
  <c r="H2643" i="1"/>
  <c r="G2643" i="1"/>
  <c r="E2643" i="1"/>
  <c r="D2643" i="1"/>
  <c r="C2643" i="1"/>
  <c r="B2643" i="1"/>
  <c r="J2625" i="1"/>
  <c r="L2625" i="1" s="1"/>
  <c r="X2625" i="1" s="1"/>
  <c r="Y2625" i="1" s="1"/>
  <c r="AA2625" i="1" s="1"/>
  <c r="AC2625" i="1" s="1"/>
  <c r="I2625" i="1"/>
  <c r="H2625" i="1"/>
  <c r="G2625" i="1"/>
  <c r="E2625" i="1"/>
  <c r="D2625" i="1"/>
  <c r="C2625" i="1"/>
  <c r="B2625" i="1"/>
  <c r="J2624" i="1"/>
  <c r="L2624" i="1" s="1"/>
  <c r="X2624" i="1" s="1"/>
  <c r="Y2624" i="1" s="1"/>
  <c r="AA2624" i="1" s="1"/>
  <c r="AC2624" i="1" s="1"/>
  <c r="AC2626" i="1" s="1"/>
  <c r="I2624" i="1"/>
  <c r="H2624" i="1"/>
  <c r="G2624" i="1"/>
  <c r="E2624" i="1"/>
  <c r="D2624" i="1"/>
  <c r="C2624" i="1"/>
  <c r="B2624" i="1"/>
  <c r="T2606" i="1"/>
  <c r="W2606" i="1" s="1"/>
  <c r="J2606" i="1"/>
  <c r="L2606" i="1" s="1"/>
  <c r="I2606" i="1"/>
  <c r="H2606" i="1"/>
  <c r="G2606" i="1"/>
  <c r="E2606" i="1"/>
  <c r="D2606" i="1"/>
  <c r="C2606" i="1"/>
  <c r="B2606" i="1"/>
  <c r="T2588" i="1"/>
  <c r="W2588" i="1" s="1"/>
  <c r="L2588" i="1"/>
  <c r="X2588" i="1" s="1"/>
  <c r="Y2588" i="1" s="1"/>
  <c r="AA2588" i="1" s="1"/>
  <c r="AC2588" i="1" s="1"/>
  <c r="J2588" i="1"/>
  <c r="I2588" i="1"/>
  <c r="H2588" i="1"/>
  <c r="G2588" i="1"/>
  <c r="E2588" i="1"/>
  <c r="D2588" i="1"/>
  <c r="C2588" i="1"/>
  <c r="B2588" i="1"/>
  <c r="L2587" i="1"/>
  <c r="X2587" i="1" s="1"/>
  <c r="Y2587" i="1" s="1"/>
  <c r="AA2587" i="1" s="1"/>
  <c r="AC2587" i="1" s="1"/>
  <c r="J2587" i="1"/>
  <c r="I2587" i="1"/>
  <c r="H2587" i="1"/>
  <c r="G2587" i="1"/>
  <c r="E2587" i="1"/>
  <c r="D2587" i="1"/>
  <c r="C2587" i="1"/>
  <c r="B2587" i="1"/>
  <c r="T2586" i="1"/>
  <c r="W2586" i="1" s="1"/>
  <c r="L2586" i="1"/>
  <c r="X2586" i="1" s="1"/>
  <c r="Y2586" i="1" s="1"/>
  <c r="AA2586" i="1" s="1"/>
  <c r="AC2586" i="1" s="1"/>
  <c r="J2586" i="1"/>
  <c r="I2586" i="1"/>
  <c r="H2586" i="1"/>
  <c r="G2586" i="1"/>
  <c r="E2586" i="1"/>
  <c r="D2586" i="1"/>
  <c r="C2586" i="1"/>
  <c r="B2586" i="1"/>
  <c r="Q2568" i="1"/>
  <c r="T2568" i="1" s="1"/>
  <c r="W2568" i="1" s="1"/>
  <c r="X2568" i="1" s="1"/>
  <c r="Y2568" i="1" s="1"/>
  <c r="AA2568" i="1" s="1"/>
  <c r="AC2568" i="1" s="1"/>
  <c r="O2568" i="1"/>
  <c r="T2567" i="1"/>
  <c r="W2567" i="1" s="1"/>
  <c r="X2567" i="1" s="1"/>
  <c r="Y2567" i="1" s="1"/>
  <c r="AA2567" i="1" s="1"/>
  <c r="AC2567" i="1" s="1"/>
  <c r="O2567" i="1"/>
  <c r="T2566" i="1"/>
  <c r="W2566" i="1" s="1"/>
  <c r="X2566" i="1" s="1"/>
  <c r="Y2566" i="1" s="1"/>
  <c r="AA2566" i="1" s="1"/>
  <c r="AC2566" i="1" s="1"/>
  <c r="O2566" i="1"/>
  <c r="T2565" i="1"/>
  <c r="W2565" i="1" s="1"/>
  <c r="X2565" i="1" s="1"/>
  <c r="Y2565" i="1" s="1"/>
  <c r="AA2565" i="1" s="1"/>
  <c r="AC2565" i="1" s="1"/>
  <c r="O2565" i="1"/>
  <c r="AC2547" i="1"/>
  <c r="W2547" i="1"/>
  <c r="T2547" i="1"/>
  <c r="J2547" i="1"/>
  <c r="L2547" i="1" s="1"/>
  <c r="X2547" i="1" s="1"/>
  <c r="Y2547" i="1" s="1"/>
  <c r="I2547" i="1"/>
  <c r="H2547" i="1"/>
  <c r="G2547" i="1"/>
  <c r="C2547" i="1"/>
  <c r="B2547" i="1"/>
  <c r="T2546" i="1"/>
  <c r="W2546" i="1" s="1"/>
  <c r="L2546" i="1"/>
  <c r="X2546" i="1" s="1"/>
  <c r="Y2546" i="1" s="1"/>
  <c r="AA2546" i="1" s="1"/>
  <c r="AC2546" i="1" s="1"/>
  <c r="T2545" i="1"/>
  <c r="W2545" i="1" s="1"/>
  <c r="X2545" i="1" s="1"/>
  <c r="Y2545" i="1" s="1"/>
  <c r="AA2545" i="1" s="1"/>
  <c r="AC2545" i="1" s="1"/>
  <c r="L2545" i="1"/>
  <c r="L2544" i="1"/>
  <c r="X2544" i="1" s="1"/>
  <c r="Y2544" i="1" s="1"/>
  <c r="AA2544" i="1" s="1"/>
  <c r="AC2544" i="1" s="1"/>
  <c r="J2544" i="1"/>
  <c r="I2544" i="1"/>
  <c r="H2544" i="1"/>
  <c r="G2544" i="1"/>
  <c r="E2544" i="1"/>
  <c r="D2544" i="1"/>
  <c r="C2544" i="1"/>
  <c r="B2544" i="1"/>
  <c r="T2526" i="1"/>
  <c r="W2526" i="1" s="1"/>
  <c r="J2526" i="1"/>
  <c r="L2526" i="1" s="1"/>
  <c r="X2526" i="1" s="1"/>
  <c r="Y2526" i="1" s="1"/>
  <c r="AA2526" i="1" s="1"/>
  <c r="AC2526" i="1" s="1"/>
  <c r="AC2525" i="1"/>
  <c r="T2525" i="1"/>
  <c r="W2525" i="1" s="1"/>
  <c r="L2525" i="1"/>
  <c r="X2525" i="1" s="1"/>
  <c r="Y2525" i="1" s="1"/>
  <c r="J2525" i="1"/>
  <c r="J2524" i="1"/>
  <c r="L2524" i="1" s="1"/>
  <c r="X2524" i="1" s="1"/>
  <c r="Y2524" i="1" s="1"/>
  <c r="AA2524" i="1" s="1"/>
  <c r="AC2524" i="1" s="1"/>
  <c r="AC2527" i="1" s="1"/>
  <c r="I2524" i="1"/>
  <c r="H2524" i="1"/>
  <c r="G2524" i="1"/>
  <c r="E2524" i="1"/>
  <c r="D2524" i="1"/>
  <c r="C2524" i="1"/>
  <c r="B2524" i="1"/>
  <c r="J2506" i="1"/>
  <c r="L2506" i="1" s="1"/>
  <c r="X2506" i="1" s="1"/>
  <c r="Y2506" i="1" s="1"/>
  <c r="AA2506" i="1" s="1"/>
  <c r="AC2506" i="1" s="1"/>
  <c r="I2506" i="1"/>
  <c r="H2506" i="1"/>
  <c r="G2506" i="1"/>
  <c r="E2506" i="1"/>
  <c r="D2506" i="1"/>
  <c r="C2506" i="1"/>
  <c r="B2506" i="1"/>
  <c r="T2505" i="1"/>
  <c r="W2505" i="1" s="1"/>
  <c r="L2505" i="1"/>
  <c r="J2505" i="1"/>
  <c r="I2505" i="1"/>
  <c r="H2505" i="1"/>
  <c r="G2505" i="1"/>
  <c r="E2505" i="1"/>
  <c r="D2505" i="1"/>
  <c r="C2505" i="1"/>
  <c r="B2505" i="1"/>
  <c r="T2487" i="1"/>
  <c r="W2487" i="1" s="1"/>
  <c r="X2487" i="1" s="1"/>
  <c r="Y2487" i="1" s="1"/>
  <c r="AA2487" i="1" s="1"/>
  <c r="AC2487" i="1" s="1"/>
  <c r="AC2488" i="1" s="1"/>
  <c r="J2469" i="1"/>
  <c r="L2469" i="1" s="1"/>
  <c r="X2469" i="1" s="1"/>
  <c r="Y2469" i="1" s="1"/>
  <c r="AA2469" i="1" s="1"/>
  <c r="AC2469" i="1" s="1"/>
  <c r="I2469" i="1"/>
  <c r="H2469" i="1"/>
  <c r="G2469" i="1"/>
  <c r="E2469" i="1"/>
  <c r="D2469" i="1"/>
  <c r="C2469" i="1"/>
  <c r="B2469" i="1"/>
  <c r="AC2468" i="1"/>
  <c r="AC2470" i="1" s="1"/>
  <c r="J2468" i="1"/>
  <c r="L2468" i="1" s="1"/>
  <c r="X2468" i="1" s="1"/>
  <c r="Y2468" i="1" s="1"/>
  <c r="I2468" i="1"/>
  <c r="H2468" i="1"/>
  <c r="G2468" i="1"/>
  <c r="E2468" i="1"/>
  <c r="D2468" i="1"/>
  <c r="C2468" i="1"/>
  <c r="B2468" i="1"/>
  <c r="T2450" i="1"/>
  <c r="W2450" i="1" s="1"/>
  <c r="L2450" i="1"/>
  <c r="AC2449" i="1"/>
  <c r="W2449" i="1"/>
  <c r="X2449" i="1" s="1"/>
  <c r="Y2449" i="1" s="1"/>
  <c r="T2449" i="1"/>
  <c r="L2449" i="1"/>
  <c r="AC2448" i="1"/>
  <c r="J2448" i="1"/>
  <c r="L2448" i="1" s="1"/>
  <c r="X2448" i="1" s="1"/>
  <c r="Y2448" i="1" s="1"/>
  <c r="I2448" i="1"/>
  <c r="H2448" i="1"/>
  <c r="G2448" i="1"/>
  <c r="E2448" i="1"/>
  <c r="D2448" i="1"/>
  <c r="C2448" i="1"/>
  <c r="B2448" i="1"/>
  <c r="T2430" i="1"/>
  <c r="W2430" i="1" s="1"/>
  <c r="J2430" i="1"/>
  <c r="L2430" i="1" s="1"/>
  <c r="X2430" i="1" s="1"/>
  <c r="Y2430" i="1" s="1"/>
  <c r="AA2430" i="1" s="1"/>
  <c r="AC2430" i="1" s="1"/>
  <c r="I2430" i="1"/>
  <c r="H2430" i="1"/>
  <c r="G2430" i="1"/>
  <c r="E2430" i="1"/>
  <c r="D2430" i="1"/>
  <c r="C2430" i="1"/>
  <c r="B2430" i="1"/>
  <c r="L2429" i="1"/>
  <c r="X2429" i="1" s="1"/>
  <c r="Y2429" i="1" s="1"/>
  <c r="AA2429" i="1" s="1"/>
  <c r="AC2429" i="1" s="1"/>
  <c r="J2429" i="1"/>
  <c r="I2429" i="1"/>
  <c r="H2429" i="1"/>
  <c r="G2429" i="1"/>
  <c r="E2429" i="1"/>
  <c r="D2429" i="1"/>
  <c r="C2429" i="1"/>
  <c r="B2429" i="1"/>
  <c r="J2428" i="1"/>
  <c r="L2428" i="1" s="1"/>
  <c r="X2428" i="1" s="1"/>
  <c r="Y2428" i="1" s="1"/>
  <c r="AA2428" i="1" s="1"/>
  <c r="AC2428" i="1" s="1"/>
  <c r="I2428" i="1"/>
  <c r="H2428" i="1"/>
  <c r="G2428" i="1"/>
  <c r="E2428" i="1"/>
  <c r="D2428" i="1"/>
  <c r="C2428" i="1"/>
  <c r="B2428" i="1"/>
  <c r="J2427" i="1"/>
  <c r="L2427" i="1" s="1"/>
  <c r="X2427" i="1" s="1"/>
  <c r="Y2427" i="1" s="1"/>
  <c r="AA2427" i="1" s="1"/>
  <c r="AC2427" i="1" s="1"/>
  <c r="I2427" i="1"/>
  <c r="H2427" i="1"/>
  <c r="G2427" i="1"/>
  <c r="E2427" i="1"/>
  <c r="D2427" i="1"/>
  <c r="C2427" i="1"/>
  <c r="B2427" i="1"/>
  <c r="J2426" i="1"/>
  <c r="L2426" i="1" s="1"/>
  <c r="X2426" i="1" s="1"/>
  <c r="Y2426" i="1" s="1"/>
  <c r="AA2426" i="1" s="1"/>
  <c r="AC2426" i="1" s="1"/>
  <c r="I2426" i="1"/>
  <c r="H2426" i="1"/>
  <c r="G2426" i="1"/>
  <c r="E2426" i="1"/>
  <c r="D2426" i="1"/>
  <c r="C2426" i="1"/>
  <c r="B2426" i="1"/>
  <c r="J2425" i="1"/>
  <c r="L2425" i="1" s="1"/>
  <c r="X2425" i="1" s="1"/>
  <c r="Y2425" i="1" s="1"/>
  <c r="AA2425" i="1" s="1"/>
  <c r="AC2425" i="1" s="1"/>
  <c r="I2425" i="1"/>
  <c r="H2425" i="1"/>
  <c r="G2425" i="1"/>
  <c r="E2425" i="1"/>
  <c r="D2425" i="1"/>
  <c r="C2425" i="1"/>
  <c r="B2425" i="1"/>
  <c r="AC2424" i="1"/>
  <c r="J2424" i="1"/>
  <c r="L2424" i="1" s="1"/>
  <c r="X2424" i="1" s="1"/>
  <c r="Y2424" i="1" s="1"/>
  <c r="I2424" i="1"/>
  <c r="H2424" i="1"/>
  <c r="G2424" i="1"/>
  <c r="E2424" i="1"/>
  <c r="D2424" i="1"/>
  <c r="C2424" i="1"/>
  <c r="B2424" i="1"/>
  <c r="AC2423" i="1"/>
  <c r="J2423" i="1"/>
  <c r="L2423" i="1" s="1"/>
  <c r="X2423" i="1" s="1"/>
  <c r="Y2423" i="1" s="1"/>
  <c r="I2423" i="1"/>
  <c r="H2423" i="1"/>
  <c r="G2423" i="1"/>
  <c r="E2423" i="1"/>
  <c r="D2423" i="1"/>
  <c r="C2423" i="1"/>
  <c r="B2423" i="1"/>
  <c r="X2422" i="1"/>
  <c r="Y2422" i="1" s="1"/>
  <c r="AA2422" i="1" s="1"/>
  <c r="AC2422" i="1" s="1"/>
  <c r="L2422" i="1"/>
  <c r="AC2421" i="1"/>
  <c r="Y2421" i="1"/>
  <c r="X2421" i="1"/>
  <c r="L2421" i="1"/>
  <c r="J2421" i="1"/>
  <c r="I2421" i="1"/>
  <c r="H2421" i="1"/>
  <c r="G2421" i="1"/>
  <c r="E2421" i="1"/>
  <c r="D2421" i="1"/>
  <c r="C2421" i="1"/>
  <c r="B2421" i="1"/>
  <c r="AC2420" i="1"/>
  <c r="J2420" i="1"/>
  <c r="L2420" i="1" s="1"/>
  <c r="X2420" i="1" s="1"/>
  <c r="Y2420" i="1" s="1"/>
  <c r="I2420" i="1"/>
  <c r="H2420" i="1"/>
  <c r="G2420" i="1"/>
  <c r="E2420" i="1"/>
  <c r="D2420" i="1"/>
  <c r="C2420" i="1"/>
  <c r="B2420" i="1"/>
  <c r="AC2419" i="1"/>
  <c r="J2419" i="1"/>
  <c r="L2419" i="1" s="1"/>
  <c r="X2419" i="1" s="1"/>
  <c r="Y2419" i="1" s="1"/>
  <c r="I2419" i="1"/>
  <c r="H2419" i="1"/>
  <c r="G2419" i="1"/>
  <c r="E2419" i="1"/>
  <c r="D2419" i="1"/>
  <c r="C2419" i="1"/>
  <c r="B2419" i="1"/>
  <c r="AC2418" i="1"/>
  <c r="J2418" i="1"/>
  <c r="L2418" i="1" s="1"/>
  <c r="X2418" i="1" s="1"/>
  <c r="Y2418" i="1" s="1"/>
  <c r="I2418" i="1"/>
  <c r="H2418" i="1"/>
  <c r="G2418" i="1"/>
  <c r="E2418" i="1"/>
  <c r="D2418" i="1"/>
  <c r="C2418" i="1"/>
  <c r="B2418" i="1"/>
  <c r="L2400" i="1"/>
  <c r="X2400" i="1" s="1"/>
  <c r="Y2400" i="1" s="1"/>
  <c r="AA2400" i="1" s="1"/>
  <c r="AC2400" i="1" s="1"/>
  <c r="J2400" i="1"/>
  <c r="I2400" i="1"/>
  <c r="H2400" i="1"/>
  <c r="G2400" i="1"/>
  <c r="E2400" i="1"/>
  <c r="D2400" i="1"/>
  <c r="C2400" i="1"/>
  <c r="B2400" i="1"/>
  <c r="J2399" i="1"/>
  <c r="L2399" i="1" s="1"/>
  <c r="X2399" i="1" s="1"/>
  <c r="Y2399" i="1" s="1"/>
  <c r="AA2399" i="1" s="1"/>
  <c r="AC2399" i="1" s="1"/>
  <c r="AC2401" i="1" s="1"/>
  <c r="I2399" i="1"/>
  <c r="H2399" i="1"/>
  <c r="G2399" i="1"/>
  <c r="E2399" i="1"/>
  <c r="D2399" i="1"/>
  <c r="C2399" i="1"/>
  <c r="B2399" i="1"/>
  <c r="J2381" i="1"/>
  <c r="L2381" i="1" s="1"/>
  <c r="X2381" i="1" s="1"/>
  <c r="Y2381" i="1" s="1"/>
  <c r="AA2381" i="1" s="1"/>
  <c r="AC2381" i="1" s="1"/>
  <c r="AC2382" i="1" s="1"/>
  <c r="I2381" i="1"/>
  <c r="H2381" i="1"/>
  <c r="G2381" i="1"/>
  <c r="E2381" i="1"/>
  <c r="D2381" i="1"/>
  <c r="C2381" i="1"/>
  <c r="B2381" i="1"/>
  <c r="J2363" i="1"/>
  <c r="L2363" i="1" s="1"/>
  <c r="X2363" i="1" s="1"/>
  <c r="Y2363" i="1" s="1"/>
  <c r="AA2363" i="1" s="1"/>
  <c r="AC2363" i="1" s="1"/>
  <c r="I2363" i="1"/>
  <c r="H2363" i="1"/>
  <c r="G2363" i="1"/>
  <c r="C2363" i="1"/>
  <c r="B2363" i="1"/>
  <c r="J2362" i="1"/>
  <c r="L2362" i="1" s="1"/>
  <c r="X2362" i="1" s="1"/>
  <c r="Y2362" i="1" s="1"/>
  <c r="AA2362" i="1" s="1"/>
  <c r="AC2362" i="1" s="1"/>
  <c r="I2362" i="1"/>
  <c r="H2362" i="1"/>
  <c r="G2362" i="1"/>
  <c r="E2362" i="1"/>
  <c r="D2362" i="1"/>
  <c r="C2362" i="1"/>
  <c r="B2362" i="1"/>
  <c r="J2361" i="1"/>
  <c r="L2361" i="1" s="1"/>
  <c r="X2361" i="1" s="1"/>
  <c r="Y2361" i="1" s="1"/>
  <c r="AA2361" i="1" s="1"/>
  <c r="AC2361" i="1" s="1"/>
  <c r="I2361" i="1"/>
  <c r="H2361" i="1"/>
  <c r="G2361" i="1"/>
  <c r="E2361" i="1"/>
  <c r="D2361" i="1"/>
  <c r="C2361" i="1"/>
  <c r="B2361" i="1"/>
  <c r="L2360" i="1"/>
  <c r="X2360" i="1" s="1"/>
  <c r="Y2360" i="1" s="1"/>
  <c r="AA2360" i="1" s="1"/>
  <c r="AC2360" i="1" s="1"/>
  <c r="J2360" i="1"/>
  <c r="I2360" i="1"/>
  <c r="H2360" i="1"/>
  <c r="G2360" i="1"/>
  <c r="E2360" i="1"/>
  <c r="D2360" i="1"/>
  <c r="C2360" i="1"/>
  <c r="B2360" i="1"/>
  <c r="J2342" i="1"/>
  <c r="L2342" i="1" s="1"/>
  <c r="X2342" i="1" s="1"/>
  <c r="Y2342" i="1" s="1"/>
  <c r="AA2342" i="1" s="1"/>
  <c r="AC2342" i="1" s="1"/>
  <c r="I2342" i="1"/>
  <c r="H2342" i="1"/>
  <c r="G2342" i="1"/>
  <c r="E2342" i="1"/>
  <c r="D2342" i="1"/>
  <c r="C2342" i="1"/>
  <c r="B2342" i="1"/>
  <c r="AC2341" i="1"/>
  <c r="T2341" i="1"/>
  <c r="W2341" i="1" s="1"/>
  <c r="J2341" i="1"/>
  <c r="L2341" i="1" s="1"/>
  <c r="X2341" i="1" s="1"/>
  <c r="Y2341" i="1" s="1"/>
  <c r="I2341" i="1"/>
  <c r="H2341" i="1"/>
  <c r="G2341" i="1"/>
  <c r="E2341" i="1"/>
  <c r="D2341" i="1"/>
  <c r="C2341" i="1"/>
  <c r="B2341" i="1"/>
  <c r="AC2340" i="1"/>
  <c r="AC2343" i="1" s="1"/>
  <c r="T2340" i="1"/>
  <c r="W2340" i="1" s="1"/>
  <c r="J2340" i="1"/>
  <c r="L2340" i="1" s="1"/>
  <c r="X2340" i="1" s="1"/>
  <c r="Y2340" i="1" s="1"/>
  <c r="I2340" i="1"/>
  <c r="H2340" i="1"/>
  <c r="G2340" i="1"/>
  <c r="E2340" i="1"/>
  <c r="D2340" i="1"/>
  <c r="C2340" i="1"/>
  <c r="B2340" i="1"/>
  <c r="J2322" i="1"/>
  <c r="L2322" i="1" s="1"/>
  <c r="X2322" i="1" s="1"/>
  <c r="Y2322" i="1" s="1"/>
  <c r="AA2322" i="1" s="1"/>
  <c r="AC2322" i="1" s="1"/>
  <c r="AC2323" i="1" s="1"/>
  <c r="I2322" i="1"/>
  <c r="H2322" i="1"/>
  <c r="G2322" i="1"/>
  <c r="E2322" i="1"/>
  <c r="D2322" i="1"/>
  <c r="C2322" i="1"/>
  <c r="B2322" i="1"/>
  <c r="J2303" i="1"/>
  <c r="L2303" i="1" s="1"/>
  <c r="X2303" i="1" s="1"/>
  <c r="Y2303" i="1" s="1"/>
  <c r="AA2303" i="1" s="1"/>
  <c r="AC2303" i="1" s="1"/>
  <c r="AC2305" i="1" s="1"/>
  <c r="I2303" i="1"/>
  <c r="H2303" i="1"/>
  <c r="G2303" i="1"/>
  <c r="E2303" i="1"/>
  <c r="D2303" i="1"/>
  <c r="C2303" i="1"/>
  <c r="B2303" i="1"/>
  <c r="W2285" i="1"/>
  <c r="T2285" i="1"/>
  <c r="J2285" i="1"/>
  <c r="L2285" i="1" s="1"/>
  <c r="X2285" i="1" s="1"/>
  <c r="Y2285" i="1" s="1"/>
  <c r="AA2285" i="1" s="1"/>
  <c r="AC2285" i="1" s="1"/>
  <c r="AC2286" i="1" s="1"/>
  <c r="I2285" i="1"/>
  <c r="H2285" i="1"/>
  <c r="G2285" i="1"/>
  <c r="E2285" i="1"/>
  <c r="D2285" i="1"/>
  <c r="C2285" i="1"/>
  <c r="B2285" i="1"/>
  <c r="AC2267" i="1"/>
  <c r="W2267" i="1"/>
  <c r="Y2267" i="1" s="1"/>
  <c r="T2267" i="1"/>
  <c r="J2267" i="1"/>
  <c r="L2267" i="1" s="1"/>
  <c r="X2267" i="1" s="1"/>
  <c r="I2267" i="1"/>
  <c r="H2267" i="1"/>
  <c r="G2267" i="1"/>
  <c r="E2267" i="1"/>
  <c r="D2267" i="1"/>
  <c r="C2267" i="1"/>
  <c r="B2267" i="1"/>
  <c r="J2266" i="1"/>
  <c r="L2266" i="1" s="1"/>
  <c r="X2266" i="1" s="1"/>
  <c r="Y2266" i="1" s="1"/>
  <c r="AA2266" i="1" s="1"/>
  <c r="AC2266" i="1" s="1"/>
  <c r="I2266" i="1"/>
  <c r="H2266" i="1"/>
  <c r="G2266" i="1"/>
  <c r="E2266" i="1"/>
  <c r="D2266" i="1"/>
  <c r="C2266" i="1"/>
  <c r="B2266" i="1"/>
  <c r="J2265" i="1"/>
  <c r="L2265" i="1" s="1"/>
  <c r="X2265" i="1" s="1"/>
  <c r="Y2265" i="1" s="1"/>
  <c r="AA2265" i="1" s="1"/>
  <c r="AC2265" i="1" s="1"/>
  <c r="I2265" i="1"/>
  <c r="H2265" i="1"/>
  <c r="G2265" i="1"/>
  <c r="E2265" i="1"/>
  <c r="D2265" i="1"/>
  <c r="C2265" i="1"/>
  <c r="B2265" i="1"/>
  <c r="J2264" i="1"/>
  <c r="L2264" i="1" s="1"/>
  <c r="X2264" i="1" s="1"/>
  <c r="Y2264" i="1" s="1"/>
  <c r="AA2264" i="1" s="1"/>
  <c r="AC2264" i="1" s="1"/>
  <c r="I2264" i="1"/>
  <c r="H2264" i="1"/>
  <c r="G2264" i="1"/>
  <c r="E2264" i="1"/>
  <c r="D2264" i="1"/>
  <c r="C2264" i="1"/>
  <c r="B2264" i="1"/>
  <c r="J2263" i="1"/>
  <c r="L2263" i="1" s="1"/>
  <c r="X2263" i="1" s="1"/>
  <c r="Y2263" i="1" s="1"/>
  <c r="AA2263" i="1" s="1"/>
  <c r="AC2263" i="1" s="1"/>
  <c r="I2263" i="1"/>
  <c r="H2263" i="1"/>
  <c r="G2263" i="1"/>
  <c r="E2263" i="1"/>
  <c r="D2263" i="1"/>
  <c r="C2263" i="1"/>
  <c r="B2263" i="1"/>
  <c r="J2262" i="1"/>
  <c r="L2262" i="1" s="1"/>
  <c r="X2262" i="1" s="1"/>
  <c r="Y2262" i="1" s="1"/>
  <c r="AA2262" i="1" s="1"/>
  <c r="AC2262" i="1" s="1"/>
  <c r="I2262" i="1"/>
  <c r="H2262" i="1"/>
  <c r="G2262" i="1"/>
  <c r="E2262" i="1"/>
  <c r="D2262" i="1"/>
  <c r="C2262" i="1"/>
  <c r="B2262" i="1"/>
  <c r="L2261" i="1"/>
  <c r="X2261" i="1" s="1"/>
  <c r="Y2261" i="1" s="1"/>
  <c r="AA2261" i="1" s="1"/>
  <c r="AC2261" i="1" s="1"/>
  <c r="J2261" i="1"/>
  <c r="I2261" i="1"/>
  <c r="H2261" i="1"/>
  <c r="G2261" i="1"/>
  <c r="E2261" i="1"/>
  <c r="D2261" i="1"/>
  <c r="C2261" i="1"/>
  <c r="B2261" i="1"/>
  <c r="J2260" i="1"/>
  <c r="L2260" i="1" s="1"/>
  <c r="X2260" i="1" s="1"/>
  <c r="Y2260" i="1" s="1"/>
  <c r="AA2260" i="1" s="1"/>
  <c r="AC2260" i="1" s="1"/>
  <c r="I2260" i="1"/>
  <c r="H2260" i="1"/>
  <c r="G2260" i="1"/>
  <c r="E2260" i="1"/>
  <c r="D2260" i="1"/>
  <c r="C2260" i="1"/>
  <c r="B2260" i="1"/>
  <c r="J2259" i="1"/>
  <c r="L2259" i="1" s="1"/>
  <c r="X2259" i="1" s="1"/>
  <c r="Y2259" i="1" s="1"/>
  <c r="AA2259" i="1" s="1"/>
  <c r="AC2259" i="1" s="1"/>
  <c r="I2259" i="1"/>
  <c r="H2259" i="1"/>
  <c r="G2259" i="1"/>
  <c r="E2259" i="1"/>
  <c r="D2259" i="1"/>
  <c r="C2259" i="1"/>
  <c r="B2259" i="1"/>
  <c r="J2258" i="1"/>
  <c r="L2258" i="1" s="1"/>
  <c r="X2258" i="1" s="1"/>
  <c r="Y2258" i="1" s="1"/>
  <c r="AA2258" i="1" s="1"/>
  <c r="AC2258" i="1" s="1"/>
  <c r="I2258" i="1"/>
  <c r="H2258" i="1"/>
  <c r="G2258" i="1"/>
  <c r="E2258" i="1"/>
  <c r="D2258" i="1"/>
  <c r="C2258" i="1"/>
  <c r="B2258" i="1"/>
  <c r="J2257" i="1"/>
  <c r="L2257" i="1" s="1"/>
  <c r="X2257" i="1" s="1"/>
  <c r="Y2257" i="1" s="1"/>
  <c r="AA2257" i="1" s="1"/>
  <c r="AC2257" i="1" s="1"/>
  <c r="I2257" i="1"/>
  <c r="H2257" i="1"/>
  <c r="G2257" i="1"/>
  <c r="E2257" i="1"/>
  <c r="D2257" i="1"/>
  <c r="C2257" i="1"/>
  <c r="B2257" i="1"/>
  <c r="J2256" i="1"/>
  <c r="L2256" i="1" s="1"/>
  <c r="X2256" i="1" s="1"/>
  <c r="Y2256" i="1" s="1"/>
  <c r="AA2256" i="1" s="1"/>
  <c r="AC2256" i="1" s="1"/>
  <c r="AC2268" i="1" s="1"/>
  <c r="I2256" i="1"/>
  <c r="H2256" i="1"/>
  <c r="G2256" i="1"/>
  <c r="E2256" i="1"/>
  <c r="D2256" i="1"/>
  <c r="C2256" i="1"/>
  <c r="B2256" i="1"/>
  <c r="L2238" i="1"/>
  <c r="X2238" i="1" s="1"/>
  <c r="Y2238" i="1" s="1"/>
  <c r="AA2238" i="1" s="1"/>
  <c r="AC2238" i="1" s="1"/>
  <c r="J2238" i="1"/>
  <c r="I2238" i="1"/>
  <c r="H2238" i="1"/>
  <c r="G2238" i="1"/>
  <c r="E2238" i="1"/>
  <c r="D2238" i="1"/>
  <c r="C2238" i="1"/>
  <c r="B2238" i="1"/>
  <c r="L2237" i="1"/>
  <c r="X2237" i="1" s="1"/>
  <c r="Y2237" i="1" s="1"/>
  <c r="AA2237" i="1" s="1"/>
  <c r="AC2237" i="1" s="1"/>
  <c r="J2237" i="1"/>
  <c r="I2237" i="1"/>
  <c r="H2237" i="1"/>
  <c r="G2237" i="1"/>
  <c r="E2237" i="1"/>
  <c r="D2237" i="1"/>
  <c r="C2237" i="1"/>
  <c r="B2237" i="1"/>
  <c r="J2236" i="1"/>
  <c r="L2236" i="1" s="1"/>
  <c r="X2236" i="1" s="1"/>
  <c r="Y2236" i="1" s="1"/>
  <c r="AA2236" i="1" s="1"/>
  <c r="AC2236" i="1" s="1"/>
  <c r="I2236" i="1"/>
  <c r="H2236" i="1"/>
  <c r="G2236" i="1"/>
  <c r="E2236" i="1"/>
  <c r="D2236" i="1"/>
  <c r="C2236" i="1"/>
  <c r="B2236" i="1"/>
  <c r="T2218" i="1"/>
  <c r="W2218" i="1" s="1"/>
  <c r="J2218" i="1"/>
  <c r="L2218" i="1" s="1"/>
  <c r="X2218" i="1" s="1"/>
  <c r="Y2218" i="1" s="1"/>
  <c r="AA2218" i="1" s="1"/>
  <c r="AC2218" i="1" s="1"/>
  <c r="I2218" i="1"/>
  <c r="H2218" i="1"/>
  <c r="G2218" i="1"/>
  <c r="E2218" i="1"/>
  <c r="D2218" i="1"/>
  <c r="C2218" i="1"/>
  <c r="B2218" i="1"/>
  <c r="W2217" i="1"/>
  <c r="T2217" i="1"/>
  <c r="J2217" i="1"/>
  <c r="L2217" i="1" s="1"/>
  <c r="X2217" i="1" s="1"/>
  <c r="Y2217" i="1" s="1"/>
  <c r="AA2217" i="1" s="1"/>
  <c r="AC2217" i="1" s="1"/>
  <c r="I2217" i="1"/>
  <c r="H2217" i="1"/>
  <c r="G2217" i="1"/>
  <c r="E2217" i="1"/>
  <c r="D2217" i="1"/>
  <c r="C2217" i="1"/>
  <c r="B2217" i="1"/>
  <c r="T2216" i="1"/>
  <c r="W2216" i="1" s="1"/>
  <c r="J2216" i="1"/>
  <c r="L2216" i="1" s="1"/>
  <c r="I2216" i="1"/>
  <c r="H2216" i="1"/>
  <c r="G2216" i="1"/>
  <c r="E2216" i="1"/>
  <c r="D2216" i="1"/>
  <c r="C2216" i="1"/>
  <c r="B2216" i="1"/>
  <c r="W2198" i="1"/>
  <c r="T2198" i="1"/>
  <c r="J2198" i="1"/>
  <c r="L2198" i="1" s="1"/>
  <c r="X2198" i="1" s="1"/>
  <c r="Y2198" i="1" s="1"/>
  <c r="AA2198" i="1" s="1"/>
  <c r="AC2198" i="1" s="1"/>
  <c r="I2198" i="1"/>
  <c r="H2198" i="1"/>
  <c r="G2198" i="1"/>
  <c r="E2198" i="1"/>
  <c r="D2198" i="1"/>
  <c r="C2198" i="1"/>
  <c r="B2198" i="1"/>
  <c r="T2197" i="1"/>
  <c r="W2197" i="1" s="1"/>
  <c r="J2197" i="1"/>
  <c r="L2197" i="1" s="1"/>
  <c r="X2197" i="1" s="1"/>
  <c r="Y2197" i="1" s="1"/>
  <c r="AA2197" i="1" s="1"/>
  <c r="AC2197" i="1" s="1"/>
  <c r="AC2199" i="1" s="1"/>
  <c r="I2197" i="1"/>
  <c r="H2197" i="1"/>
  <c r="G2197" i="1"/>
  <c r="E2197" i="1"/>
  <c r="D2197" i="1"/>
  <c r="C2197" i="1"/>
  <c r="B2197" i="1"/>
  <c r="W2179" i="1"/>
  <c r="T2179" i="1"/>
  <c r="J2179" i="1"/>
  <c r="L2179" i="1" s="1"/>
  <c r="X2179" i="1" s="1"/>
  <c r="Y2179" i="1" s="1"/>
  <c r="AA2179" i="1" s="1"/>
  <c r="AC2179" i="1" s="1"/>
  <c r="AC2180" i="1" s="1"/>
  <c r="I2179" i="1"/>
  <c r="H2179" i="1"/>
  <c r="G2179" i="1"/>
  <c r="E2179" i="1"/>
  <c r="D2179" i="1"/>
  <c r="C2179" i="1"/>
  <c r="B2179" i="1"/>
  <c r="T2161" i="1"/>
  <c r="W2161" i="1" s="1"/>
  <c r="J2161" i="1"/>
  <c r="L2161" i="1" s="1"/>
  <c r="X2161" i="1" s="1"/>
  <c r="Y2161" i="1" s="1"/>
  <c r="AA2161" i="1" s="1"/>
  <c r="AC2161" i="1" s="1"/>
  <c r="I2161" i="1"/>
  <c r="H2161" i="1"/>
  <c r="G2161" i="1"/>
  <c r="E2161" i="1"/>
  <c r="D2161" i="1"/>
  <c r="C2161" i="1"/>
  <c r="B2161" i="1"/>
  <c r="W2160" i="1"/>
  <c r="T2160" i="1"/>
  <c r="J2160" i="1"/>
  <c r="L2160" i="1" s="1"/>
  <c r="X2160" i="1" s="1"/>
  <c r="Y2160" i="1" s="1"/>
  <c r="AA2160" i="1" s="1"/>
  <c r="AC2160" i="1" s="1"/>
  <c r="I2160" i="1"/>
  <c r="H2160" i="1"/>
  <c r="G2160" i="1"/>
  <c r="E2160" i="1"/>
  <c r="D2160" i="1"/>
  <c r="C2160" i="1"/>
  <c r="B2160" i="1"/>
  <c r="T2159" i="1"/>
  <c r="W2159" i="1" s="1"/>
  <c r="J2159" i="1"/>
  <c r="L2159" i="1" s="1"/>
  <c r="X2159" i="1" s="1"/>
  <c r="Y2159" i="1" s="1"/>
  <c r="AA2159" i="1" s="1"/>
  <c r="AC2159" i="1" s="1"/>
  <c r="I2159" i="1"/>
  <c r="H2159" i="1"/>
  <c r="G2159" i="1"/>
  <c r="E2159" i="1"/>
  <c r="D2159" i="1"/>
  <c r="C2159" i="1"/>
  <c r="B2159" i="1"/>
  <c r="L2141" i="1"/>
  <c r="X2141" i="1" s="1"/>
  <c r="Y2141" i="1" s="1"/>
  <c r="AA2141" i="1" s="1"/>
  <c r="AC2141" i="1" s="1"/>
  <c r="AC2142" i="1" s="1"/>
  <c r="J2141" i="1"/>
  <c r="I2141" i="1"/>
  <c r="H2141" i="1"/>
  <c r="G2141" i="1"/>
  <c r="E2141" i="1"/>
  <c r="D2141" i="1"/>
  <c r="C2141" i="1"/>
  <c r="B2141" i="1"/>
  <c r="J2123" i="1"/>
  <c r="L2123" i="1" s="1"/>
  <c r="X2123" i="1" s="1"/>
  <c r="Y2123" i="1" s="1"/>
  <c r="AA2123" i="1" s="1"/>
  <c r="AC2123" i="1" s="1"/>
  <c r="AC2124" i="1" s="1"/>
  <c r="I2123" i="1"/>
  <c r="H2123" i="1"/>
  <c r="G2123" i="1"/>
  <c r="E2123" i="1"/>
  <c r="D2123" i="1"/>
  <c r="C2123" i="1"/>
  <c r="B2123" i="1"/>
  <c r="T2105" i="1"/>
  <c r="W2105" i="1" s="1"/>
  <c r="L2105" i="1"/>
  <c r="X2105" i="1" s="1"/>
  <c r="Y2105" i="1" s="1"/>
  <c r="AA2105" i="1" s="1"/>
  <c r="AC2105" i="1" s="1"/>
  <c r="AC2106" i="1" s="1"/>
  <c r="J2105" i="1"/>
  <c r="I2105" i="1"/>
  <c r="H2105" i="1"/>
  <c r="G2105" i="1"/>
  <c r="E2105" i="1"/>
  <c r="D2105" i="1"/>
  <c r="C2105" i="1"/>
  <c r="B2105" i="1"/>
  <c r="T2086" i="1"/>
  <c r="W2086" i="1" s="1"/>
  <c r="J2086" i="1"/>
  <c r="L2086" i="1" s="1"/>
  <c r="X2086" i="1" s="1"/>
  <c r="Y2086" i="1" s="1"/>
  <c r="AA2086" i="1" s="1"/>
  <c r="AC2086" i="1" s="1"/>
  <c r="T2085" i="1"/>
  <c r="W2085" i="1" s="1"/>
  <c r="J2085" i="1"/>
  <c r="L2085" i="1" s="1"/>
  <c r="X2085" i="1" s="1"/>
  <c r="Y2085" i="1" s="1"/>
  <c r="AA2085" i="1" s="1"/>
  <c r="AC2085" i="1" s="1"/>
  <c r="T2084" i="1"/>
  <c r="W2084" i="1" s="1"/>
  <c r="J2084" i="1"/>
  <c r="L2084" i="1" s="1"/>
  <c r="X2084" i="1" s="1"/>
  <c r="Y2084" i="1" s="1"/>
  <c r="AA2084" i="1" s="1"/>
  <c r="AC2084" i="1" s="1"/>
  <c r="T2083" i="1"/>
  <c r="W2083" i="1" s="1"/>
  <c r="X2083" i="1" s="1"/>
  <c r="Y2083" i="1" s="1"/>
  <c r="AA2083" i="1" s="1"/>
  <c r="AC2083" i="1" s="1"/>
  <c r="L2083" i="1"/>
  <c r="AC2082" i="1"/>
  <c r="J2082" i="1"/>
  <c r="L2082" i="1" s="1"/>
  <c r="X2082" i="1" s="1"/>
  <c r="Y2082" i="1" s="1"/>
  <c r="I2082" i="1"/>
  <c r="H2082" i="1"/>
  <c r="G2082" i="1"/>
  <c r="E2082" i="1"/>
  <c r="D2082" i="1"/>
  <c r="C2082" i="1"/>
  <c r="B2082" i="1"/>
  <c r="AC2081" i="1"/>
  <c r="T2081" i="1"/>
  <c r="W2081" i="1" s="1"/>
  <c r="J2081" i="1"/>
  <c r="L2081" i="1" s="1"/>
  <c r="X2081" i="1" s="1"/>
  <c r="Y2081" i="1" s="1"/>
  <c r="I2081" i="1"/>
  <c r="H2081" i="1"/>
  <c r="G2081" i="1"/>
  <c r="E2081" i="1"/>
  <c r="D2081" i="1"/>
  <c r="C2081" i="1"/>
  <c r="B2081" i="1"/>
  <c r="J2063" i="1"/>
  <c r="L2063" i="1" s="1"/>
  <c r="X2063" i="1" s="1"/>
  <c r="Y2063" i="1" s="1"/>
  <c r="AA2063" i="1" s="1"/>
  <c r="AC2063" i="1" s="1"/>
  <c r="I2063" i="1"/>
  <c r="H2063" i="1"/>
  <c r="G2063" i="1"/>
  <c r="E2063" i="1"/>
  <c r="D2063" i="1"/>
  <c r="C2063" i="1"/>
  <c r="B2063" i="1"/>
  <c r="I2045" i="1"/>
  <c r="H2045" i="1"/>
  <c r="G2045" i="1"/>
  <c r="E2045" i="1"/>
  <c r="D2045" i="1"/>
  <c r="C2045" i="1"/>
  <c r="B2045" i="1"/>
  <c r="I2044" i="1"/>
  <c r="H2044" i="1"/>
  <c r="G2044" i="1"/>
  <c r="E2044" i="1"/>
  <c r="D2044" i="1"/>
  <c r="C2044" i="1"/>
  <c r="B2044" i="1"/>
  <c r="I2043" i="1"/>
  <c r="H2043" i="1"/>
  <c r="G2043" i="1"/>
  <c r="J2043" i="1" s="1"/>
  <c r="L2043" i="1" s="1"/>
  <c r="X2043" i="1" s="1"/>
  <c r="Y2043" i="1" s="1"/>
  <c r="AA2043" i="1" s="1"/>
  <c r="AC2043" i="1" s="1"/>
  <c r="E2043" i="1"/>
  <c r="D2043" i="1"/>
  <c r="C2043" i="1"/>
  <c r="B2043" i="1"/>
  <c r="I2042" i="1"/>
  <c r="H2042" i="1"/>
  <c r="G2042" i="1"/>
  <c r="J2042" i="1" s="1"/>
  <c r="L2042" i="1" s="1"/>
  <c r="X2042" i="1" s="1"/>
  <c r="Y2042" i="1" s="1"/>
  <c r="AA2042" i="1" s="1"/>
  <c r="AC2042" i="1" s="1"/>
  <c r="E2042" i="1"/>
  <c r="D2042" i="1"/>
  <c r="C2042" i="1"/>
  <c r="B2042" i="1"/>
  <c r="I2041" i="1"/>
  <c r="H2041" i="1"/>
  <c r="G2041" i="1"/>
  <c r="E2041" i="1"/>
  <c r="D2041" i="1"/>
  <c r="C2041" i="1"/>
  <c r="B2041" i="1"/>
  <c r="I2040" i="1"/>
  <c r="H2040" i="1"/>
  <c r="G2040" i="1"/>
  <c r="E2040" i="1"/>
  <c r="D2040" i="1"/>
  <c r="C2040" i="1"/>
  <c r="B2040" i="1"/>
  <c r="I2039" i="1"/>
  <c r="H2039" i="1"/>
  <c r="G2039" i="1"/>
  <c r="E2039" i="1"/>
  <c r="D2039" i="1"/>
  <c r="C2039" i="1"/>
  <c r="B2039" i="1"/>
  <c r="I2038" i="1"/>
  <c r="H2038" i="1"/>
  <c r="J2038" i="1" s="1"/>
  <c r="L2038" i="1" s="1"/>
  <c r="X2038" i="1" s="1"/>
  <c r="Y2038" i="1" s="1"/>
  <c r="AA2038" i="1" s="1"/>
  <c r="AC2038" i="1" s="1"/>
  <c r="G2038" i="1"/>
  <c r="E2038" i="1"/>
  <c r="D2038" i="1"/>
  <c r="C2038" i="1"/>
  <c r="B2038" i="1"/>
  <c r="I2037" i="1"/>
  <c r="H2037" i="1"/>
  <c r="G2037" i="1"/>
  <c r="E2037" i="1"/>
  <c r="D2037" i="1"/>
  <c r="C2037" i="1"/>
  <c r="B2037" i="1"/>
  <c r="I2036" i="1"/>
  <c r="H2036" i="1"/>
  <c r="G2036" i="1"/>
  <c r="E2036" i="1"/>
  <c r="D2036" i="1"/>
  <c r="C2036" i="1"/>
  <c r="B2036" i="1"/>
  <c r="I2035" i="1"/>
  <c r="H2035" i="1"/>
  <c r="G2035" i="1"/>
  <c r="E2035" i="1"/>
  <c r="D2035" i="1"/>
  <c r="C2035" i="1"/>
  <c r="B2035" i="1"/>
  <c r="I2034" i="1"/>
  <c r="H2034" i="1"/>
  <c r="G2034" i="1"/>
  <c r="J2034" i="1" s="1"/>
  <c r="L2034" i="1" s="1"/>
  <c r="X2034" i="1" s="1"/>
  <c r="Y2034" i="1" s="1"/>
  <c r="AA2034" i="1" s="1"/>
  <c r="AC2034" i="1" s="1"/>
  <c r="E2034" i="1"/>
  <c r="D2034" i="1"/>
  <c r="C2034" i="1"/>
  <c r="B2034" i="1"/>
  <c r="I2033" i="1"/>
  <c r="H2033" i="1"/>
  <c r="G2033" i="1"/>
  <c r="E2033" i="1"/>
  <c r="D2033" i="1"/>
  <c r="C2033" i="1"/>
  <c r="B2033" i="1"/>
  <c r="I2032" i="1"/>
  <c r="H2032" i="1"/>
  <c r="G2032" i="1"/>
  <c r="E2032" i="1"/>
  <c r="D2032" i="1"/>
  <c r="C2032" i="1"/>
  <c r="B2032" i="1"/>
  <c r="I2031" i="1"/>
  <c r="H2031" i="1"/>
  <c r="G2031" i="1"/>
  <c r="E2031" i="1"/>
  <c r="D2031" i="1"/>
  <c r="C2031" i="1"/>
  <c r="B2031" i="1"/>
  <c r="I2030" i="1"/>
  <c r="H2030" i="1"/>
  <c r="J2030" i="1" s="1"/>
  <c r="L2030" i="1" s="1"/>
  <c r="X2030" i="1" s="1"/>
  <c r="Y2030" i="1" s="1"/>
  <c r="AA2030" i="1" s="1"/>
  <c r="AC2030" i="1" s="1"/>
  <c r="G2030" i="1"/>
  <c r="E2030" i="1"/>
  <c r="D2030" i="1"/>
  <c r="C2030" i="1"/>
  <c r="B2030" i="1"/>
  <c r="I2029" i="1"/>
  <c r="H2029" i="1"/>
  <c r="G2029" i="1"/>
  <c r="E2029" i="1"/>
  <c r="D2029" i="1"/>
  <c r="C2029" i="1"/>
  <c r="B2029" i="1"/>
  <c r="I2028" i="1"/>
  <c r="H2028" i="1"/>
  <c r="G2028" i="1"/>
  <c r="E2028" i="1"/>
  <c r="D2028" i="1"/>
  <c r="C2028" i="1"/>
  <c r="B2028" i="1"/>
  <c r="I2027" i="1"/>
  <c r="H2027" i="1"/>
  <c r="G2027" i="1"/>
  <c r="E2027" i="1"/>
  <c r="D2027" i="1"/>
  <c r="C2027" i="1"/>
  <c r="B2027" i="1"/>
  <c r="I2026" i="1"/>
  <c r="H2026" i="1"/>
  <c r="G2026" i="1"/>
  <c r="J2026" i="1" s="1"/>
  <c r="L2026" i="1" s="1"/>
  <c r="X2026" i="1" s="1"/>
  <c r="Y2026" i="1" s="1"/>
  <c r="AA2026" i="1" s="1"/>
  <c r="AC2026" i="1" s="1"/>
  <c r="E2026" i="1"/>
  <c r="D2026" i="1"/>
  <c r="C2026" i="1"/>
  <c r="B2026" i="1"/>
  <c r="I2025" i="1"/>
  <c r="H2025" i="1"/>
  <c r="G2025" i="1"/>
  <c r="E2025" i="1"/>
  <c r="D2025" i="1"/>
  <c r="C2025" i="1"/>
  <c r="B2025" i="1"/>
  <c r="I2024" i="1"/>
  <c r="H2024" i="1"/>
  <c r="G2024" i="1"/>
  <c r="E2024" i="1"/>
  <c r="D2024" i="1"/>
  <c r="C2024" i="1"/>
  <c r="B2024" i="1"/>
  <c r="I2023" i="1"/>
  <c r="H2023" i="1"/>
  <c r="G2023" i="1"/>
  <c r="E2023" i="1"/>
  <c r="D2023" i="1"/>
  <c r="C2023" i="1"/>
  <c r="B2023" i="1"/>
  <c r="I2022" i="1"/>
  <c r="H2022" i="1"/>
  <c r="J2022" i="1" s="1"/>
  <c r="L2022" i="1" s="1"/>
  <c r="X2022" i="1" s="1"/>
  <c r="Y2022" i="1" s="1"/>
  <c r="AA2022" i="1" s="1"/>
  <c r="AC2022" i="1" s="1"/>
  <c r="G2022" i="1"/>
  <c r="E2022" i="1"/>
  <c r="D2022" i="1"/>
  <c r="C2022" i="1"/>
  <c r="B2022" i="1"/>
  <c r="I2021" i="1"/>
  <c r="H2021" i="1"/>
  <c r="G2021" i="1"/>
  <c r="J2021" i="1" s="1"/>
  <c r="L2021" i="1" s="1"/>
  <c r="X2021" i="1" s="1"/>
  <c r="Y2021" i="1" s="1"/>
  <c r="AA2021" i="1" s="1"/>
  <c r="AC2021" i="1" s="1"/>
  <c r="E2021" i="1"/>
  <c r="D2021" i="1"/>
  <c r="C2021" i="1"/>
  <c r="B2021" i="1"/>
  <c r="AC2020" i="1"/>
  <c r="I2020" i="1"/>
  <c r="H2020" i="1"/>
  <c r="G2020" i="1"/>
  <c r="E2020" i="1"/>
  <c r="D2020" i="1"/>
  <c r="C2020" i="1"/>
  <c r="B2020" i="1"/>
  <c r="AC2002" i="1"/>
  <c r="J2002" i="1"/>
  <c r="L2002" i="1" s="1"/>
  <c r="X2002" i="1" s="1"/>
  <c r="Y2002" i="1" s="1"/>
  <c r="B2002" i="1"/>
  <c r="J2001" i="1"/>
  <c r="L2001" i="1" s="1"/>
  <c r="X2001" i="1" s="1"/>
  <c r="Y2001" i="1" s="1"/>
  <c r="AA2001" i="1" s="1"/>
  <c r="AC2001" i="1" s="1"/>
  <c r="I2001" i="1"/>
  <c r="H2001" i="1"/>
  <c r="G2001" i="1"/>
  <c r="E2001" i="1"/>
  <c r="D2001" i="1"/>
  <c r="C2001" i="1"/>
  <c r="B2001" i="1"/>
  <c r="W2000" i="1"/>
  <c r="T2000" i="1"/>
  <c r="L2000" i="1"/>
  <c r="X2000" i="1" s="1"/>
  <c r="Y2000" i="1" s="1"/>
  <c r="AA2000" i="1" s="1"/>
  <c r="AC2000" i="1" s="1"/>
  <c r="J2000" i="1"/>
  <c r="I2000" i="1"/>
  <c r="H2000" i="1"/>
  <c r="G2000" i="1"/>
  <c r="E2000" i="1"/>
  <c r="D2000" i="1"/>
  <c r="C2000" i="1"/>
  <c r="B2000" i="1"/>
  <c r="T1999" i="1"/>
  <c r="W1999" i="1" s="1"/>
  <c r="J1999" i="1"/>
  <c r="L1999" i="1" s="1"/>
  <c r="X1999" i="1" s="1"/>
  <c r="Y1999" i="1" s="1"/>
  <c r="AA1999" i="1" s="1"/>
  <c r="AC1999" i="1" s="1"/>
  <c r="I1999" i="1"/>
  <c r="H1999" i="1"/>
  <c r="G1999" i="1"/>
  <c r="E1999" i="1"/>
  <c r="D1999" i="1"/>
  <c r="C1999" i="1"/>
  <c r="B1999" i="1"/>
  <c r="W1998" i="1"/>
  <c r="T1998" i="1"/>
  <c r="J1998" i="1"/>
  <c r="L1998" i="1" s="1"/>
  <c r="I1998" i="1"/>
  <c r="H1998" i="1"/>
  <c r="G1998" i="1"/>
  <c r="E1998" i="1"/>
  <c r="D1998" i="1"/>
  <c r="C1998" i="1"/>
  <c r="B1998" i="1"/>
  <c r="T1997" i="1"/>
  <c r="W1997" i="1" s="1"/>
  <c r="J1997" i="1"/>
  <c r="L1997" i="1" s="1"/>
  <c r="X1997" i="1" s="1"/>
  <c r="Y1997" i="1" s="1"/>
  <c r="AA1997" i="1" s="1"/>
  <c r="AC1997" i="1" s="1"/>
  <c r="I1997" i="1"/>
  <c r="H1997" i="1"/>
  <c r="G1997" i="1"/>
  <c r="E1997" i="1"/>
  <c r="D1997" i="1"/>
  <c r="C1997" i="1"/>
  <c r="B1997" i="1"/>
  <c r="AC1979" i="1"/>
  <c r="L1979" i="1"/>
  <c r="X1979" i="1" s="1"/>
  <c r="Y1979" i="1" s="1"/>
  <c r="AA1979" i="1" s="1"/>
  <c r="J1979" i="1"/>
  <c r="L1978" i="1"/>
  <c r="X1978" i="1" s="1"/>
  <c r="Y1978" i="1" s="1"/>
  <c r="AA1978" i="1" s="1"/>
  <c r="AC1978" i="1" s="1"/>
  <c r="J1978" i="1"/>
  <c r="L1977" i="1"/>
  <c r="X1977" i="1" s="1"/>
  <c r="Y1977" i="1" s="1"/>
  <c r="AA1977" i="1" s="1"/>
  <c r="AC1977" i="1" s="1"/>
  <c r="J1977" i="1"/>
  <c r="J1976" i="1"/>
  <c r="L1976" i="1" s="1"/>
  <c r="X1976" i="1" s="1"/>
  <c r="Y1976" i="1" s="1"/>
  <c r="AA1976" i="1" s="1"/>
  <c r="AC1976" i="1" s="1"/>
  <c r="L1975" i="1"/>
  <c r="X1975" i="1" s="1"/>
  <c r="Y1975" i="1" s="1"/>
  <c r="AA1975" i="1" s="1"/>
  <c r="AC1975" i="1" s="1"/>
  <c r="J1975" i="1"/>
  <c r="J1974" i="1"/>
  <c r="L1974" i="1" s="1"/>
  <c r="X1974" i="1" s="1"/>
  <c r="Y1974" i="1" s="1"/>
  <c r="AA1974" i="1" s="1"/>
  <c r="AC1974" i="1" s="1"/>
  <c r="AC1973" i="1"/>
  <c r="L1973" i="1"/>
  <c r="X1973" i="1" s="1"/>
  <c r="Y1973" i="1" s="1"/>
  <c r="AA1973" i="1" s="1"/>
  <c r="J1973" i="1"/>
  <c r="T1972" i="1"/>
  <c r="W1972" i="1" s="1"/>
  <c r="L1972" i="1"/>
  <c r="J1971" i="1"/>
  <c r="L1971" i="1" s="1"/>
  <c r="X1971" i="1" s="1"/>
  <c r="Y1971" i="1" s="1"/>
  <c r="AA1971" i="1" s="1"/>
  <c r="AC1971" i="1" s="1"/>
  <c r="AC1970" i="1"/>
  <c r="J1970" i="1"/>
  <c r="L1970" i="1" s="1"/>
  <c r="X1970" i="1" s="1"/>
  <c r="Y1970" i="1" s="1"/>
  <c r="I1970" i="1"/>
  <c r="H1970" i="1"/>
  <c r="G1970" i="1"/>
  <c r="E1970" i="1"/>
  <c r="D1970" i="1"/>
  <c r="C1970" i="1"/>
  <c r="B1970" i="1"/>
  <c r="J1969" i="1"/>
  <c r="L1969" i="1" s="1"/>
  <c r="X1969" i="1" s="1"/>
  <c r="Y1969" i="1" s="1"/>
  <c r="AA1969" i="1" s="1"/>
  <c r="AC1969" i="1" s="1"/>
  <c r="I1969" i="1"/>
  <c r="H1969" i="1"/>
  <c r="G1969" i="1"/>
  <c r="E1969" i="1"/>
  <c r="D1969" i="1"/>
  <c r="C1969" i="1"/>
  <c r="B1969" i="1"/>
  <c r="Y1951" i="1"/>
  <c r="AA1951" i="1" s="1"/>
  <c r="AC1951" i="1" s="1"/>
  <c r="AC1952" i="1" s="1"/>
  <c r="J1951" i="1"/>
  <c r="L1951" i="1" s="1"/>
  <c r="X1951" i="1" s="1"/>
  <c r="R1933" i="1"/>
  <c r="R1932" i="1"/>
  <c r="W1931" i="1"/>
  <c r="X1931" i="1" s="1"/>
  <c r="Y1931" i="1" s="1"/>
  <c r="Y1932" i="1" s="1"/>
  <c r="AA1932" i="1" s="1"/>
  <c r="AC1932" i="1" s="1"/>
  <c r="T1931" i="1"/>
  <c r="R1930" i="1"/>
  <c r="Y1929" i="1"/>
  <c r="AA1929" i="1" s="1"/>
  <c r="AC1929" i="1" s="1"/>
  <c r="R1929" i="1"/>
  <c r="W1928" i="1"/>
  <c r="X1928" i="1" s="1"/>
  <c r="Y1928" i="1" s="1"/>
  <c r="Y1930" i="1" s="1"/>
  <c r="AA1930" i="1" s="1"/>
  <c r="AC1930" i="1" s="1"/>
  <c r="T1928" i="1"/>
  <c r="W1909" i="1"/>
  <c r="T1909" i="1"/>
  <c r="L1909" i="1"/>
  <c r="T1908" i="1"/>
  <c r="W1908" i="1" s="1"/>
  <c r="L1908" i="1"/>
  <c r="J1907" i="1"/>
  <c r="L1907" i="1" s="1"/>
  <c r="X1907" i="1" s="1"/>
  <c r="Y1907" i="1" s="1"/>
  <c r="AA1907" i="1" s="1"/>
  <c r="AC1907" i="1" s="1"/>
  <c r="I1907" i="1"/>
  <c r="H1907" i="1"/>
  <c r="G1907" i="1"/>
  <c r="E1907" i="1"/>
  <c r="D1907" i="1"/>
  <c r="C1907" i="1"/>
  <c r="B1907" i="1"/>
  <c r="X1889" i="1"/>
  <c r="Y1889" i="1" s="1"/>
  <c r="AA1889" i="1" s="1"/>
  <c r="AC1889" i="1" s="1"/>
  <c r="T1889" i="1"/>
  <c r="W1889" i="1" s="1"/>
  <c r="J1889" i="1"/>
  <c r="L1889" i="1" s="1"/>
  <c r="I1889" i="1"/>
  <c r="H1889" i="1"/>
  <c r="G1889" i="1"/>
  <c r="C1889" i="1"/>
  <c r="B1889" i="1"/>
  <c r="J1888" i="1"/>
  <c r="L1888" i="1" s="1"/>
  <c r="X1888" i="1" s="1"/>
  <c r="Y1888" i="1" s="1"/>
  <c r="AA1888" i="1" s="1"/>
  <c r="AC1888" i="1" s="1"/>
  <c r="I1888" i="1"/>
  <c r="H1888" i="1"/>
  <c r="G1888" i="1"/>
  <c r="E1888" i="1"/>
  <c r="D1888" i="1"/>
  <c r="C1888" i="1"/>
  <c r="B1888" i="1"/>
  <c r="J1887" i="1"/>
  <c r="L1887" i="1" s="1"/>
  <c r="X1887" i="1" s="1"/>
  <c r="Y1887" i="1" s="1"/>
  <c r="AA1887" i="1" s="1"/>
  <c r="AC1887" i="1" s="1"/>
  <c r="I1887" i="1"/>
  <c r="H1887" i="1"/>
  <c r="G1887" i="1"/>
  <c r="E1887" i="1"/>
  <c r="D1887" i="1"/>
  <c r="C1887" i="1"/>
  <c r="B1887" i="1"/>
  <c r="L1886" i="1"/>
  <c r="X1886" i="1" s="1"/>
  <c r="Y1886" i="1" s="1"/>
  <c r="AA1886" i="1" s="1"/>
  <c r="AC1886" i="1" s="1"/>
  <c r="J1886" i="1"/>
  <c r="I1886" i="1"/>
  <c r="H1886" i="1"/>
  <c r="G1886" i="1"/>
  <c r="E1886" i="1"/>
  <c r="D1886" i="1"/>
  <c r="C1886" i="1"/>
  <c r="B1886" i="1"/>
  <c r="AC1868" i="1"/>
  <c r="J1868" i="1"/>
  <c r="L1868" i="1" s="1"/>
  <c r="X1868" i="1" s="1"/>
  <c r="Y1868" i="1" s="1"/>
  <c r="I1868" i="1"/>
  <c r="H1868" i="1"/>
  <c r="G1868" i="1"/>
  <c r="E1868" i="1"/>
  <c r="D1868" i="1"/>
  <c r="C1868" i="1"/>
  <c r="B1868" i="1"/>
  <c r="T1867" i="1"/>
  <c r="W1867" i="1" s="1"/>
  <c r="J1867" i="1"/>
  <c r="L1867" i="1" s="1"/>
  <c r="X1867" i="1" s="1"/>
  <c r="Y1867" i="1" s="1"/>
  <c r="AA1867" i="1" s="1"/>
  <c r="AC1867" i="1" s="1"/>
  <c r="I1867" i="1"/>
  <c r="H1867" i="1"/>
  <c r="G1867" i="1"/>
  <c r="E1867" i="1"/>
  <c r="D1867" i="1"/>
  <c r="C1867" i="1"/>
  <c r="B1867" i="1"/>
  <c r="AC1866" i="1"/>
  <c r="AC1869" i="1" s="1"/>
  <c r="T1866" i="1"/>
  <c r="W1866" i="1" s="1"/>
  <c r="J1866" i="1"/>
  <c r="L1866" i="1" s="1"/>
  <c r="X1866" i="1" s="1"/>
  <c r="Y1866" i="1" s="1"/>
  <c r="I1866" i="1"/>
  <c r="H1866" i="1"/>
  <c r="G1866" i="1"/>
  <c r="E1866" i="1"/>
  <c r="D1866" i="1"/>
  <c r="C1866" i="1"/>
  <c r="B1866" i="1"/>
  <c r="J1848" i="1"/>
  <c r="L1848" i="1" s="1"/>
  <c r="X1848" i="1" s="1"/>
  <c r="Y1848" i="1" s="1"/>
  <c r="AA1848" i="1" s="1"/>
  <c r="AC1848" i="1" s="1"/>
  <c r="I1848" i="1"/>
  <c r="H1848" i="1"/>
  <c r="G1848" i="1"/>
  <c r="E1848" i="1"/>
  <c r="D1848" i="1"/>
  <c r="C1848" i="1"/>
  <c r="B1848" i="1"/>
  <c r="T1847" i="1"/>
  <c r="W1847" i="1" s="1"/>
  <c r="J1847" i="1"/>
  <c r="L1847" i="1" s="1"/>
  <c r="X1847" i="1" s="1"/>
  <c r="Y1847" i="1" s="1"/>
  <c r="AA1847" i="1" s="1"/>
  <c r="AC1847" i="1" s="1"/>
  <c r="I1847" i="1"/>
  <c r="H1847" i="1"/>
  <c r="G1847" i="1"/>
  <c r="E1847" i="1"/>
  <c r="D1847" i="1"/>
  <c r="C1847" i="1"/>
  <c r="B1847" i="1"/>
  <c r="W1829" i="1"/>
  <c r="T1829" i="1"/>
  <c r="J1829" i="1"/>
  <c r="L1829" i="1" s="1"/>
  <c r="I1829" i="1"/>
  <c r="H1829" i="1"/>
  <c r="G1829" i="1"/>
  <c r="E1829" i="1"/>
  <c r="D1829" i="1"/>
  <c r="C1829" i="1"/>
  <c r="B1829" i="1"/>
  <c r="T1828" i="1"/>
  <c r="W1828" i="1" s="1"/>
  <c r="J1828" i="1"/>
  <c r="L1828" i="1" s="1"/>
  <c r="X1828" i="1" s="1"/>
  <c r="Y1828" i="1" s="1"/>
  <c r="AA1828" i="1" s="1"/>
  <c r="AC1828" i="1" s="1"/>
  <c r="I1828" i="1"/>
  <c r="H1828" i="1"/>
  <c r="G1828" i="1"/>
  <c r="E1828" i="1"/>
  <c r="D1828" i="1"/>
  <c r="C1828" i="1"/>
  <c r="B1828" i="1"/>
  <c r="W1827" i="1"/>
  <c r="T1827" i="1"/>
  <c r="J1827" i="1"/>
  <c r="L1827" i="1" s="1"/>
  <c r="X1827" i="1" s="1"/>
  <c r="Y1827" i="1" s="1"/>
  <c r="AA1827" i="1" s="1"/>
  <c r="AC1827" i="1" s="1"/>
  <c r="I1827" i="1"/>
  <c r="H1827" i="1"/>
  <c r="G1827" i="1"/>
  <c r="E1827" i="1"/>
  <c r="D1827" i="1"/>
  <c r="C1827" i="1"/>
  <c r="B1827" i="1"/>
  <c r="T1826" i="1"/>
  <c r="W1826" i="1" s="1"/>
  <c r="J1826" i="1"/>
  <c r="L1826" i="1" s="1"/>
  <c r="X1826" i="1" s="1"/>
  <c r="Y1826" i="1" s="1"/>
  <c r="AA1826" i="1" s="1"/>
  <c r="AC1826" i="1" s="1"/>
  <c r="I1826" i="1"/>
  <c r="H1826" i="1"/>
  <c r="G1826" i="1"/>
  <c r="E1826" i="1"/>
  <c r="D1826" i="1"/>
  <c r="C1826" i="1"/>
  <c r="B1826" i="1"/>
  <c r="AC1808" i="1"/>
  <c r="R1808" i="1"/>
  <c r="AC1807" i="1"/>
  <c r="R1807" i="1"/>
  <c r="R1806" i="1"/>
  <c r="T1805" i="1"/>
  <c r="W1805" i="1" s="1"/>
  <c r="L1805" i="1"/>
  <c r="X1805" i="1" s="1"/>
  <c r="Y1805" i="1" s="1"/>
  <c r="J1805" i="1"/>
  <c r="I1805" i="1"/>
  <c r="H1805" i="1"/>
  <c r="G1805" i="1"/>
  <c r="E1805" i="1"/>
  <c r="D1805" i="1"/>
  <c r="C1805" i="1"/>
  <c r="B1805" i="1"/>
  <c r="AC1787" i="1"/>
  <c r="R1787" i="1"/>
  <c r="R1786" i="1"/>
  <c r="T1784" i="1"/>
  <c r="W1784" i="1" s="1"/>
  <c r="J1784" i="1"/>
  <c r="L1784" i="1" s="1"/>
  <c r="X1784" i="1" s="1"/>
  <c r="Y1784" i="1" s="1"/>
  <c r="I1784" i="1"/>
  <c r="H1784" i="1"/>
  <c r="G1784" i="1"/>
  <c r="E1784" i="1"/>
  <c r="D1784" i="1"/>
  <c r="C1784" i="1"/>
  <c r="B1784" i="1"/>
  <c r="T1783" i="1"/>
  <c r="W1783" i="1" s="1"/>
  <c r="J1783" i="1"/>
  <c r="L1783" i="1" s="1"/>
  <c r="I1783" i="1"/>
  <c r="H1783" i="1"/>
  <c r="G1783" i="1"/>
  <c r="E1783" i="1"/>
  <c r="D1783" i="1"/>
  <c r="C1783" i="1"/>
  <c r="B1783" i="1"/>
  <c r="W1782" i="1"/>
  <c r="T1782" i="1"/>
  <c r="L1782" i="1"/>
  <c r="J1782" i="1"/>
  <c r="I1782" i="1"/>
  <c r="H1782" i="1"/>
  <c r="G1782" i="1"/>
  <c r="E1782" i="1"/>
  <c r="D1782" i="1"/>
  <c r="C1782" i="1"/>
  <c r="B1782" i="1"/>
  <c r="T1781" i="1"/>
  <c r="W1781" i="1" s="1"/>
  <c r="J1781" i="1"/>
  <c r="L1781" i="1" s="1"/>
  <c r="X1781" i="1" s="1"/>
  <c r="Y1781" i="1" s="1"/>
  <c r="AA1781" i="1" s="1"/>
  <c r="AC1781" i="1" s="1"/>
  <c r="I1781" i="1"/>
  <c r="H1781" i="1"/>
  <c r="G1781" i="1"/>
  <c r="E1781" i="1"/>
  <c r="D1781" i="1"/>
  <c r="C1781" i="1"/>
  <c r="B1781" i="1"/>
  <c r="W1763" i="1"/>
  <c r="T1763" i="1"/>
  <c r="J1763" i="1"/>
  <c r="L1763" i="1" s="1"/>
  <c r="I1763" i="1"/>
  <c r="H1763" i="1"/>
  <c r="G1763" i="1"/>
  <c r="E1763" i="1"/>
  <c r="D1763" i="1"/>
  <c r="C1763" i="1"/>
  <c r="B1763" i="1"/>
  <c r="AC1744" i="1"/>
  <c r="R1744" i="1"/>
  <c r="AC1743" i="1"/>
  <c r="R1743" i="1"/>
  <c r="R1742" i="1"/>
  <c r="T1741" i="1"/>
  <c r="W1741" i="1" s="1"/>
  <c r="J1741" i="1"/>
  <c r="L1741" i="1" s="1"/>
  <c r="X1741" i="1" s="1"/>
  <c r="Y1741" i="1" s="1"/>
  <c r="I1741" i="1"/>
  <c r="H1741" i="1"/>
  <c r="G1741" i="1"/>
  <c r="E1741" i="1"/>
  <c r="D1741" i="1"/>
  <c r="C1741" i="1"/>
  <c r="B1741" i="1"/>
  <c r="T1723" i="1"/>
  <c r="W1723" i="1" s="1"/>
  <c r="L1723" i="1"/>
  <c r="X1723" i="1" s="1"/>
  <c r="Y1723" i="1" s="1"/>
  <c r="AA1723" i="1" s="1"/>
  <c r="AC1723" i="1" s="1"/>
  <c r="J1722" i="1"/>
  <c r="L1722" i="1" s="1"/>
  <c r="I1722" i="1"/>
  <c r="H1722" i="1"/>
  <c r="G1722" i="1"/>
  <c r="E1722" i="1"/>
  <c r="D1722" i="1"/>
  <c r="C1722" i="1"/>
  <c r="B1722" i="1"/>
  <c r="AC1721" i="1"/>
  <c r="T1721" i="1"/>
  <c r="W1721" i="1" s="1"/>
  <c r="J1721" i="1"/>
  <c r="L1721" i="1" s="1"/>
  <c r="X1721" i="1" s="1"/>
  <c r="Y1721" i="1" s="1"/>
  <c r="I1721" i="1"/>
  <c r="H1721" i="1"/>
  <c r="G1721" i="1"/>
  <c r="E1721" i="1"/>
  <c r="D1721" i="1"/>
  <c r="C1721" i="1"/>
  <c r="B1721" i="1"/>
  <c r="AC1720" i="1"/>
  <c r="T1720" i="1"/>
  <c r="W1720" i="1" s="1"/>
  <c r="J1720" i="1"/>
  <c r="L1720" i="1" s="1"/>
  <c r="I1720" i="1"/>
  <c r="H1720" i="1"/>
  <c r="G1720" i="1"/>
  <c r="E1720" i="1"/>
  <c r="D1720" i="1"/>
  <c r="C1720" i="1"/>
  <c r="B1720" i="1"/>
  <c r="AC1719" i="1"/>
  <c r="T1719" i="1"/>
  <c r="W1719" i="1" s="1"/>
  <c r="J1719" i="1"/>
  <c r="L1719" i="1" s="1"/>
  <c r="X1719" i="1" s="1"/>
  <c r="Y1719" i="1" s="1"/>
  <c r="I1719" i="1"/>
  <c r="H1719" i="1"/>
  <c r="G1719" i="1"/>
  <c r="E1719" i="1"/>
  <c r="D1719" i="1"/>
  <c r="C1719" i="1"/>
  <c r="B1719" i="1"/>
  <c r="W1718" i="1"/>
  <c r="T1718" i="1"/>
  <c r="L1718" i="1"/>
  <c r="X1718" i="1" s="1"/>
  <c r="Y1718" i="1" s="1"/>
  <c r="AA1718" i="1" s="1"/>
  <c r="AC1718" i="1" s="1"/>
  <c r="AA1717" i="1"/>
  <c r="AC1717" i="1" s="1"/>
  <c r="T1717" i="1"/>
  <c r="W1717" i="1" s="1"/>
  <c r="L1717" i="1"/>
  <c r="X1717" i="1" s="1"/>
  <c r="Y1717" i="1" s="1"/>
  <c r="T1716" i="1"/>
  <c r="W1716" i="1" s="1"/>
  <c r="L1716" i="1"/>
  <c r="J1715" i="1"/>
  <c r="L1715" i="1" s="1"/>
  <c r="X1715" i="1" s="1"/>
  <c r="Y1715" i="1" s="1"/>
  <c r="AA1715" i="1" s="1"/>
  <c r="AC1715" i="1" s="1"/>
  <c r="I1715" i="1"/>
  <c r="H1715" i="1"/>
  <c r="G1715" i="1"/>
  <c r="E1715" i="1"/>
  <c r="D1715" i="1"/>
  <c r="C1715" i="1"/>
  <c r="B1715" i="1"/>
  <c r="L1714" i="1"/>
  <c r="X1714" i="1" s="1"/>
  <c r="Y1714" i="1" s="1"/>
  <c r="AA1714" i="1" s="1"/>
  <c r="AC1714" i="1" s="1"/>
  <c r="J1714" i="1"/>
  <c r="I1714" i="1"/>
  <c r="H1714" i="1"/>
  <c r="G1714" i="1"/>
  <c r="E1714" i="1"/>
  <c r="D1714" i="1"/>
  <c r="C1714" i="1"/>
  <c r="B1714" i="1"/>
  <c r="J1713" i="1"/>
  <c r="L1713" i="1" s="1"/>
  <c r="X1713" i="1" s="1"/>
  <c r="Y1713" i="1" s="1"/>
  <c r="AA1713" i="1" s="1"/>
  <c r="AC1713" i="1" s="1"/>
  <c r="I1713" i="1"/>
  <c r="H1713" i="1"/>
  <c r="G1713" i="1"/>
  <c r="E1713" i="1"/>
  <c r="D1713" i="1"/>
  <c r="C1713" i="1"/>
  <c r="B1713" i="1"/>
  <c r="L1712" i="1"/>
  <c r="X1712" i="1" s="1"/>
  <c r="Y1712" i="1" s="1"/>
  <c r="AA1712" i="1" s="1"/>
  <c r="AC1712" i="1" s="1"/>
  <c r="J1712" i="1"/>
  <c r="I1712" i="1"/>
  <c r="H1712" i="1"/>
  <c r="G1712" i="1"/>
  <c r="E1712" i="1"/>
  <c r="D1712" i="1"/>
  <c r="C1712" i="1"/>
  <c r="B1712" i="1"/>
  <c r="Y1694" i="1"/>
  <c r="AA1694" i="1" s="1"/>
  <c r="AC1694" i="1" s="1"/>
  <c r="T1694" i="1"/>
  <c r="W1694" i="1" s="1"/>
  <c r="X1694" i="1" s="1"/>
  <c r="AC1693" i="1"/>
  <c r="J1693" i="1"/>
  <c r="L1693" i="1" s="1"/>
  <c r="X1693" i="1" s="1"/>
  <c r="Y1693" i="1" s="1"/>
  <c r="I1693" i="1"/>
  <c r="H1693" i="1"/>
  <c r="G1693" i="1"/>
  <c r="E1693" i="1"/>
  <c r="D1693" i="1"/>
  <c r="C1693" i="1"/>
  <c r="B1693" i="1"/>
  <c r="AC1692" i="1"/>
  <c r="T1692" i="1"/>
  <c r="W1692" i="1" s="1"/>
  <c r="J1692" i="1"/>
  <c r="L1692" i="1" s="1"/>
  <c r="I1692" i="1"/>
  <c r="H1692" i="1"/>
  <c r="G1692" i="1"/>
  <c r="E1692" i="1"/>
  <c r="D1692" i="1"/>
  <c r="C1692" i="1"/>
  <c r="B1692" i="1"/>
  <c r="W1674" i="1"/>
  <c r="T1674" i="1"/>
  <c r="J1674" i="1"/>
  <c r="L1674" i="1" s="1"/>
  <c r="X1674" i="1" s="1"/>
  <c r="Y1674" i="1" s="1"/>
  <c r="AA1674" i="1" s="1"/>
  <c r="AC1674" i="1" s="1"/>
  <c r="I1674" i="1"/>
  <c r="H1674" i="1"/>
  <c r="G1674" i="1"/>
  <c r="C1674" i="1"/>
  <c r="B1674" i="1"/>
  <c r="AC1673" i="1"/>
  <c r="R1673" i="1"/>
  <c r="R1672" i="1"/>
  <c r="T1671" i="1"/>
  <c r="W1671" i="1" s="1"/>
  <c r="J1671" i="1"/>
  <c r="L1671" i="1" s="1"/>
  <c r="X1671" i="1" s="1"/>
  <c r="Y1671" i="1" s="1"/>
  <c r="I1671" i="1"/>
  <c r="H1671" i="1"/>
  <c r="G1671" i="1"/>
  <c r="E1671" i="1"/>
  <c r="D1671" i="1"/>
  <c r="C1671" i="1"/>
  <c r="B1671" i="1"/>
  <c r="W1670" i="1"/>
  <c r="T1670" i="1"/>
  <c r="J1670" i="1"/>
  <c r="L1670" i="1" s="1"/>
  <c r="X1670" i="1" s="1"/>
  <c r="Y1670" i="1" s="1"/>
  <c r="AA1670" i="1" s="1"/>
  <c r="AC1670" i="1" s="1"/>
  <c r="I1670" i="1"/>
  <c r="H1670" i="1"/>
  <c r="G1670" i="1"/>
  <c r="E1670" i="1"/>
  <c r="D1670" i="1"/>
  <c r="C1670" i="1"/>
  <c r="B1670" i="1"/>
  <c r="W1669" i="1"/>
  <c r="T1669" i="1"/>
  <c r="J1669" i="1"/>
  <c r="L1669" i="1" s="1"/>
  <c r="X1669" i="1" s="1"/>
  <c r="Y1669" i="1" s="1"/>
  <c r="AA1669" i="1" s="1"/>
  <c r="AC1669" i="1" s="1"/>
  <c r="I1669" i="1"/>
  <c r="H1669" i="1"/>
  <c r="G1669" i="1"/>
  <c r="E1669" i="1"/>
  <c r="D1669" i="1"/>
  <c r="C1669" i="1"/>
  <c r="B1669" i="1"/>
  <c r="T1668" i="1"/>
  <c r="W1668" i="1" s="1"/>
  <c r="L1668" i="1"/>
  <c r="J1668" i="1"/>
  <c r="I1668" i="1"/>
  <c r="H1668" i="1"/>
  <c r="G1668" i="1"/>
  <c r="E1668" i="1"/>
  <c r="D1668" i="1"/>
  <c r="C1668" i="1"/>
  <c r="B1668" i="1"/>
  <c r="J1667" i="1"/>
  <c r="L1667" i="1" s="1"/>
  <c r="X1667" i="1" s="1"/>
  <c r="Y1667" i="1" s="1"/>
  <c r="I1667" i="1"/>
  <c r="H1667" i="1"/>
  <c r="G1667" i="1"/>
  <c r="E1667" i="1"/>
  <c r="D1667" i="1"/>
  <c r="C1667" i="1"/>
  <c r="B1667" i="1"/>
  <c r="T1649" i="1"/>
  <c r="W1649" i="1" s="1"/>
  <c r="L1649" i="1"/>
  <c r="J1648" i="1"/>
  <c r="L1648" i="1" s="1"/>
  <c r="X1648" i="1" s="1"/>
  <c r="Y1648" i="1" s="1"/>
  <c r="AA1648" i="1" s="1"/>
  <c r="AC1648" i="1" s="1"/>
  <c r="I1648" i="1"/>
  <c r="H1648" i="1"/>
  <c r="G1648" i="1"/>
  <c r="E1648" i="1"/>
  <c r="D1648" i="1"/>
  <c r="C1648" i="1"/>
  <c r="B1648" i="1"/>
  <c r="T1647" i="1"/>
  <c r="W1647" i="1" s="1"/>
  <c r="L1647" i="1"/>
  <c r="J1647" i="1"/>
  <c r="I1647" i="1"/>
  <c r="H1647" i="1"/>
  <c r="G1647" i="1"/>
  <c r="E1647" i="1"/>
  <c r="D1647" i="1"/>
  <c r="C1647" i="1"/>
  <c r="B1647" i="1"/>
  <c r="T1646" i="1"/>
  <c r="W1646" i="1" s="1"/>
  <c r="J1646" i="1"/>
  <c r="L1646" i="1" s="1"/>
  <c r="I1646" i="1"/>
  <c r="H1646" i="1"/>
  <c r="G1646" i="1"/>
  <c r="E1646" i="1"/>
  <c r="D1646" i="1"/>
  <c r="C1646" i="1"/>
  <c r="B1646" i="1"/>
  <c r="T1628" i="1"/>
  <c r="W1628" i="1" s="1"/>
  <c r="X1628" i="1" s="1"/>
  <c r="Y1628" i="1" s="1"/>
  <c r="AA1628" i="1" s="1"/>
  <c r="AC1628" i="1" s="1"/>
  <c r="J1627" i="1"/>
  <c r="L1627" i="1" s="1"/>
  <c r="X1627" i="1" s="1"/>
  <c r="Y1627" i="1" s="1"/>
  <c r="AA1627" i="1" s="1"/>
  <c r="AC1627" i="1" s="1"/>
  <c r="I1627" i="1"/>
  <c r="H1627" i="1"/>
  <c r="G1627" i="1"/>
  <c r="E1627" i="1"/>
  <c r="D1627" i="1"/>
  <c r="C1627" i="1"/>
  <c r="B1627" i="1"/>
  <c r="AC1626" i="1"/>
  <c r="W1626" i="1"/>
  <c r="T1626" i="1"/>
  <c r="J1626" i="1"/>
  <c r="L1626" i="1" s="1"/>
  <c r="I1626" i="1"/>
  <c r="H1626" i="1"/>
  <c r="G1626" i="1"/>
  <c r="E1626" i="1"/>
  <c r="D1626" i="1"/>
  <c r="C1626" i="1"/>
  <c r="B1626" i="1"/>
  <c r="AC1625" i="1"/>
  <c r="T1625" i="1"/>
  <c r="W1625" i="1" s="1"/>
  <c r="L1625" i="1"/>
  <c r="X1625" i="1" s="1"/>
  <c r="Y1625" i="1" s="1"/>
  <c r="J1625" i="1"/>
  <c r="I1625" i="1"/>
  <c r="H1625" i="1"/>
  <c r="G1625" i="1"/>
  <c r="E1625" i="1"/>
  <c r="D1625" i="1"/>
  <c r="C1625" i="1"/>
  <c r="B1625" i="1"/>
  <c r="AC1624" i="1"/>
  <c r="W1624" i="1"/>
  <c r="T1624" i="1"/>
  <c r="J1624" i="1"/>
  <c r="L1624" i="1" s="1"/>
  <c r="X1624" i="1" s="1"/>
  <c r="Y1624" i="1" s="1"/>
  <c r="I1624" i="1"/>
  <c r="H1624" i="1"/>
  <c r="G1624" i="1"/>
  <c r="E1624" i="1"/>
  <c r="D1624" i="1"/>
  <c r="C1624" i="1"/>
  <c r="B1624" i="1"/>
  <c r="T1623" i="1"/>
  <c r="W1623" i="1" s="1"/>
  <c r="J1623" i="1"/>
  <c r="L1623" i="1" s="1"/>
  <c r="I1623" i="1"/>
  <c r="H1623" i="1"/>
  <c r="G1623" i="1"/>
  <c r="E1623" i="1"/>
  <c r="D1623" i="1"/>
  <c r="C1623" i="1"/>
  <c r="B1623" i="1"/>
  <c r="T1622" i="1"/>
  <c r="W1622" i="1" s="1"/>
  <c r="L1622" i="1"/>
  <c r="X1622" i="1" s="1"/>
  <c r="Y1622" i="1" s="1"/>
  <c r="AA1622" i="1" s="1"/>
  <c r="AC1622" i="1" s="1"/>
  <c r="J1622" i="1"/>
  <c r="I1622" i="1"/>
  <c r="H1622" i="1"/>
  <c r="G1622" i="1"/>
  <c r="E1622" i="1"/>
  <c r="D1622" i="1"/>
  <c r="C1622" i="1"/>
  <c r="B1622" i="1"/>
  <c r="T1621" i="1"/>
  <c r="W1621" i="1" s="1"/>
  <c r="J1621" i="1"/>
  <c r="L1621" i="1" s="1"/>
  <c r="X1621" i="1" s="1"/>
  <c r="Y1621" i="1" s="1"/>
  <c r="AA1621" i="1" s="1"/>
  <c r="AC1621" i="1" s="1"/>
  <c r="I1621" i="1"/>
  <c r="H1621" i="1"/>
  <c r="G1621" i="1"/>
  <c r="E1621" i="1"/>
  <c r="D1621" i="1"/>
  <c r="C1621" i="1"/>
  <c r="B1621" i="1"/>
  <c r="W1620" i="1"/>
  <c r="T1620" i="1"/>
  <c r="J1620" i="1"/>
  <c r="L1620" i="1" s="1"/>
  <c r="I1620" i="1"/>
  <c r="H1620" i="1"/>
  <c r="G1620" i="1"/>
  <c r="E1620" i="1"/>
  <c r="D1620" i="1"/>
  <c r="C1620" i="1"/>
  <c r="B1620" i="1"/>
  <c r="J1619" i="1"/>
  <c r="L1619" i="1" s="1"/>
  <c r="X1619" i="1" s="1"/>
  <c r="Y1619" i="1" s="1"/>
  <c r="AA1619" i="1" s="1"/>
  <c r="AC1619" i="1" s="1"/>
  <c r="I1619" i="1"/>
  <c r="H1619" i="1"/>
  <c r="G1619" i="1"/>
  <c r="E1619" i="1"/>
  <c r="D1619" i="1"/>
  <c r="C1619" i="1"/>
  <c r="B1619" i="1"/>
  <c r="L1618" i="1"/>
  <c r="X1618" i="1" s="1"/>
  <c r="Y1618" i="1" s="1"/>
  <c r="AA1618" i="1" s="1"/>
  <c r="AC1618" i="1" s="1"/>
  <c r="J1618" i="1"/>
  <c r="I1618" i="1"/>
  <c r="H1618" i="1"/>
  <c r="G1618" i="1"/>
  <c r="E1618" i="1"/>
  <c r="D1618" i="1"/>
  <c r="C1618" i="1"/>
  <c r="B1618" i="1"/>
  <c r="J1617" i="1"/>
  <c r="L1617" i="1" s="1"/>
  <c r="X1617" i="1" s="1"/>
  <c r="Y1617" i="1" s="1"/>
  <c r="AA1617" i="1" s="1"/>
  <c r="AC1617" i="1" s="1"/>
  <c r="I1617" i="1"/>
  <c r="H1617" i="1"/>
  <c r="G1617" i="1"/>
  <c r="E1617" i="1"/>
  <c r="D1617" i="1"/>
  <c r="C1617" i="1"/>
  <c r="B1617" i="1"/>
  <c r="J1616" i="1"/>
  <c r="L1616" i="1" s="1"/>
  <c r="X1616" i="1" s="1"/>
  <c r="Y1616" i="1" s="1"/>
  <c r="AA1616" i="1" s="1"/>
  <c r="AC1616" i="1" s="1"/>
  <c r="I1616" i="1"/>
  <c r="H1616" i="1"/>
  <c r="G1616" i="1"/>
  <c r="E1616" i="1"/>
  <c r="D1616" i="1"/>
  <c r="C1616" i="1"/>
  <c r="B1616" i="1"/>
  <c r="T1615" i="1"/>
  <c r="W1615" i="1" s="1"/>
  <c r="X1615" i="1" s="1"/>
  <c r="Y1615" i="1" s="1"/>
  <c r="AA1615" i="1" s="1"/>
  <c r="AC1615" i="1" s="1"/>
  <c r="L1615" i="1"/>
  <c r="J1614" i="1"/>
  <c r="L1614" i="1" s="1"/>
  <c r="X1614" i="1" s="1"/>
  <c r="Y1614" i="1" s="1"/>
  <c r="AA1614" i="1" s="1"/>
  <c r="AC1614" i="1" s="1"/>
  <c r="I1614" i="1"/>
  <c r="H1614" i="1"/>
  <c r="G1614" i="1"/>
  <c r="E1614" i="1"/>
  <c r="D1614" i="1"/>
  <c r="C1614" i="1"/>
  <c r="B1614" i="1"/>
  <c r="X1596" i="1"/>
  <c r="Y1596" i="1" s="1"/>
  <c r="AA1596" i="1" s="1"/>
  <c r="AC1596" i="1" s="1"/>
  <c r="J1596" i="1"/>
  <c r="L1596" i="1" s="1"/>
  <c r="I1596" i="1"/>
  <c r="H1596" i="1"/>
  <c r="G1596" i="1"/>
  <c r="E1596" i="1"/>
  <c r="D1596" i="1"/>
  <c r="C1596" i="1"/>
  <c r="B1596" i="1"/>
  <c r="J1595" i="1"/>
  <c r="L1595" i="1" s="1"/>
  <c r="X1595" i="1" s="1"/>
  <c r="Y1595" i="1" s="1"/>
  <c r="AA1595" i="1" s="1"/>
  <c r="AC1595" i="1" s="1"/>
  <c r="I1595" i="1"/>
  <c r="H1595" i="1"/>
  <c r="G1595" i="1"/>
  <c r="E1595" i="1"/>
  <c r="D1595" i="1"/>
  <c r="C1595" i="1"/>
  <c r="B1595" i="1"/>
  <c r="J1594" i="1"/>
  <c r="L1594" i="1" s="1"/>
  <c r="X1594" i="1" s="1"/>
  <c r="Y1594" i="1" s="1"/>
  <c r="AA1594" i="1" s="1"/>
  <c r="AC1594" i="1" s="1"/>
  <c r="I1594" i="1"/>
  <c r="H1594" i="1"/>
  <c r="G1594" i="1"/>
  <c r="E1594" i="1"/>
  <c r="D1594" i="1"/>
  <c r="C1594" i="1"/>
  <c r="B1594" i="1"/>
  <c r="L1593" i="1"/>
  <c r="X1593" i="1" s="1"/>
  <c r="Y1593" i="1" s="1"/>
  <c r="AA1593" i="1" s="1"/>
  <c r="AC1593" i="1" s="1"/>
  <c r="J1593" i="1"/>
  <c r="I1593" i="1"/>
  <c r="H1593" i="1"/>
  <c r="G1593" i="1"/>
  <c r="E1593" i="1"/>
  <c r="D1593" i="1"/>
  <c r="C1593" i="1"/>
  <c r="B1593" i="1"/>
  <c r="J1592" i="1"/>
  <c r="L1592" i="1" s="1"/>
  <c r="X1592" i="1" s="1"/>
  <c r="Y1592" i="1" s="1"/>
  <c r="AA1592" i="1" s="1"/>
  <c r="AC1592" i="1" s="1"/>
  <c r="I1592" i="1"/>
  <c r="H1592" i="1"/>
  <c r="G1592" i="1"/>
  <c r="E1592" i="1"/>
  <c r="D1592" i="1"/>
  <c r="C1592" i="1"/>
  <c r="B1592" i="1"/>
  <c r="T1591" i="1"/>
  <c r="W1591" i="1" s="1"/>
  <c r="L1591" i="1"/>
  <c r="X1591" i="1" s="1"/>
  <c r="Y1591" i="1" s="1"/>
  <c r="AA1591" i="1" s="1"/>
  <c r="AC1591" i="1" s="1"/>
  <c r="X1590" i="1"/>
  <c r="Y1590" i="1" s="1"/>
  <c r="AA1590" i="1" s="1"/>
  <c r="AC1590" i="1" s="1"/>
  <c r="T1590" i="1"/>
  <c r="W1590" i="1" s="1"/>
  <c r="L1590" i="1"/>
  <c r="J1589" i="1"/>
  <c r="L1589" i="1" s="1"/>
  <c r="I1589" i="1"/>
  <c r="H1589" i="1"/>
  <c r="G1589" i="1"/>
  <c r="E1589" i="1"/>
  <c r="D1589" i="1"/>
  <c r="C1589" i="1"/>
  <c r="B1589" i="1"/>
  <c r="T1588" i="1"/>
  <c r="W1588" i="1" s="1"/>
  <c r="J1588" i="1"/>
  <c r="L1588" i="1" s="1"/>
  <c r="X1588" i="1" s="1"/>
  <c r="Y1588" i="1" s="1"/>
  <c r="AA1588" i="1" s="1"/>
  <c r="AC1588" i="1" s="1"/>
  <c r="I1588" i="1"/>
  <c r="H1588" i="1"/>
  <c r="G1588" i="1"/>
  <c r="E1588" i="1"/>
  <c r="D1588" i="1"/>
  <c r="C1588" i="1"/>
  <c r="B1588" i="1"/>
  <c r="W1587" i="1"/>
  <c r="T1587" i="1"/>
  <c r="J1587" i="1"/>
  <c r="L1587" i="1" s="1"/>
  <c r="X1587" i="1" s="1"/>
  <c r="Y1587" i="1" s="1"/>
  <c r="AA1587" i="1" s="1"/>
  <c r="AC1587" i="1" s="1"/>
  <c r="I1587" i="1"/>
  <c r="H1587" i="1"/>
  <c r="G1587" i="1"/>
  <c r="E1587" i="1"/>
  <c r="D1587" i="1"/>
  <c r="C1587" i="1"/>
  <c r="B1587" i="1"/>
  <c r="T1586" i="1"/>
  <c r="W1586" i="1" s="1"/>
  <c r="X1586" i="1" s="1"/>
  <c r="Y1586" i="1" s="1"/>
  <c r="AA1586" i="1" s="1"/>
  <c r="AC1586" i="1" s="1"/>
  <c r="L1586" i="1"/>
  <c r="T1585" i="1"/>
  <c r="W1585" i="1" s="1"/>
  <c r="L1585" i="1"/>
  <c r="X1585" i="1" s="1"/>
  <c r="Y1585" i="1" s="1"/>
  <c r="AA1585" i="1" s="1"/>
  <c r="AC1585" i="1" s="1"/>
  <c r="X1584" i="1"/>
  <c r="Y1584" i="1" s="1"/>
  <c r="AA1584" i="1" s="1"/>
  <c r="AC1584" i="1" s="1"/>
  <c r="T1584" i="1"/>
  <c r="W1584" i="1" s="1"/>
  <c r="L1584" i="1"/>
  <c r="AC1583" i="1"/>
  <c r="W1583" i="1"/>
  <c r="X1583" i="1" s="1"/>
  <c r="Y1583" i="1" s="1"/>
  <c r="AA1583" i="1" s="1"/>
  <c r="T1583" i="1"/>
  <c r="L1583" i="1"/>
  <c r="J1582" i="1"/>
  <c r="L1582" i="1" s="1"/>
  <c r="I1582" i="1"/>
  <c r="H1582" i="1"/>
  <c r="G1582" i="1"/>
  <c r="E1582" i="1"/>
  <c r="D1582" i="1"/>
  <c r="C1582" i="1"/>
  <c r="B1582" i="1"/>
  <c r="AC1564" i="1"/>
  <c r="R1564" i="1"/>
  <c r="AC1563" i="1"/>
  <c r="R1563" i="1"/>
  <c r="R1562" i="1"/>
  <c r="T1561" i="1"/>
  <c r="W1561" i="1" s="1"/>
  <c r="J1561" i="1"/>
  <c r="L1561" i="1" s="1"/>
  <c r="I1561" i="1"/>
  <c r="H1561" i="1"/>
  <c r="G1561" i="1"/>
  <c r="E1561" i="1"/>
  <c r="D1561" i="1"/>
  <c r="C1561" i="1"/>
  <c r="B1561" i="1"/>
  <c r="T1543" i="1"/>
  <c r="W1543" i="1" s="1"/>
  <c r="J1543" i="1"/>
  <c r="L1543" i="1" s="1"/>
  <c r="I1543" i="1"/>
  <c r="H1543" i="1"/>
  <c r="G1543" i="1"/>
  <c r="E1543" i="1"/>
  <c r="D1543" i="1"/>
  <c r="C1543" i="1"/>
  <c r="B1543" i="1"/>
  <c r="T1542" i="1"/>
  <c r="W1542" i="1" s="1"/>
  <c r="L1542" i="1"/>
  <c r="X1542" i="1" s="1"/>
  <c r="Y1542" i="1" s="1"/>
  <c r="AA1542" i="1" s="1"/>
  <c r="AC1542" i="1" s="1"/>
  <c r="J1542" i="1"/>
  <c r="I1542" i="1"/>
  <c r="H1542" i="1"/>
  <c r="G1542" i="1"/>
  <c r="E1542" i="1"/>
  <c r="D1542" i="1"/>
  <c r="C1542" i="1"/>
  <c r="B1542" i="1"/>
  <c r="T1541" i="1"/>
  <c r="W1541" i="1" s="1"/>
  <c r="J1541" i="1"/>
  <c r="L1541" i="1" s="1"/>
  <c r="X1541" i="1" s="1"/>
  <c r="Y1541" i="1" s="1"/>
  <c r="AA1541" i="1" s="1"/>
  <c r="AC1541" i="1" s="1"/>
  <c r="I1541" i="1"/>
  <c r="H1541" i="1"/>
  <c r="G1541" i="1"/>
  <c r="E1541" i="1"/>
  <c r="D1541" i="1"/>
  <c r="C1541" i="1"/>
  <c r="B1541" i="1"/>
  <c r="AC1540" i="1"/>
  <c r="T1540" i="1"/>
  <c r="W1540" i="1" s="1"/>
  <c r="J1540" i="1"/>
  <c r="L1540" i="1" s="1"/>
  <c r="X1540" i="1" s="1"/>
  <c r="Y1540" i="1" s="1"/>
  <c r="I1540" i="1"/>
  <c r="H1540" i="1"/>
  <c r="G1540" i="1"/>
  <c r="E1540" i="1"/>
  <c r="D1540" i="1"/>
  <c r="C1540" i="1"/>
  <c r="B1540" i="1"/>
  <c r="T1539" i="1"/>
  <c r="W1539" i="1" s="1"/>
  <c r="J1539" i="1"/>
  <c r="L1539" i="1" s="1"/>
  <c r="I1539" i="1"/>
  <c r="H1539" i="1"/>
  <c r="G1539" i="1"/>
  <c r="E1539" i="1"/>
  <c r="D1539" i="1"/>
  <c r="C1539" i="1"/>
  <c r="B1539" i="1"/>
  <c r="T1538" i="1"/>
  <c r="W1538" i="1" s="1"/>
  <c r="J1538" i="1"/>
  <c r="L1538" i="1" s="1"/>
  <c r="I1538" i="1"/>
  <c r="H1538" i="1"/>
  <c r="G1538" i="1"/>
  <c r="E1538" i="1"/>
  <c r="D1538" i="1"/>
  <c r="C1538" i="1"/>
  <c r="B1538" i="1"/>
  <c r="L1520" i="1"/>
  <c r="X1520" i="1" s="1"/>
  <c r="Y1520" i="1" s="1"/>
  <c r="AA1520" i="1" s="1"/>
  <c r="AC1520" i="1" s="1"/>
  <c r="AA1519" i="1"/>
  <c r="AC1519" i="1" s="1"/>
  <c r="T1519" i="1"/>
  <c r="W1519" i="1" s="1"/>
  <c r="X1519" i="1" s="1"/>
  <c r="Y1519" i="1" s="1"/>
  <c r="T1518" i="1"/>
  <c r="W1518" i="1" s="1"/>
  <c r="J1518" i="1"/>
  <c r="L1518" i="1" s="1"/>
  <c r="X1518" i="1" s="1"/>
  <c r="Y1518" i="1" s="1"/>
  <c r="AA1518" i="1" s="1"/>
  <c r="AC1518" i="1" s="1"/>
  <c r="I1518" i="1"/>
  <c r="H1518" i="1"/>
  <c r="G1518" i="1"/>
  <c r="E1518" i="1"/>
  <c r="D1518" i="1"/>
  <c r="C1518" i="1"/>
  <c r="B1518" i="1"/>
  <c r="AC1517" i="1"/>
  <c r="W1517" i="1"/>
  <c r="T1517" i="1"/>
  <c r="J1517" i="1"/>
  <c r="L1517" i="1" s="1"/>
  <c r="X1517" i="1" s="1"/>
  <c r="Y1517" i="1" s="1"/>
  <c r="AA1517" i="1" s="1"/>
  <c r="I1517" i="1"/>
  <c r="H1517" i="1"/>
  <c r="G1517" i="1"/>
  <c r="E1517" i="1"/>
  <c r="D1517" i="1"/>
  <c r="C1517" i="1"/>
  <c r="B1517" i="1"/>
  <c r="X1499" i="1"/>
  <c r="Y1499" i="1" s="1"/>
  <c r="AA1499" i="1" s="1"/>
  <c r="AC1499" i="1" s="1"/>
  <c r="T1499" i="1"/>
  <c r="W1499" i="1" s="1"/>
  <c r="L1499" i="1"/>
  <c r="W1498" i="1"/>
  <c r="X1498" i="1" s="1"/>
  <c r="Y1498" i="1" s="1"/>
  <c r="AA1498" i="1" s="1"/>
  <c r="AC1498" i="1" s="1"/>
  <c r="T1498" i="1"/>
  <c r="L1498" i="1"/>
  <c r="T1497" i="1"/>
  <c r="W1497" i="1" s="1"/>
  <c r="X1497" i="1" s="1"/>
  <c r="Y1497" i="1" s="1"/>
  <c r="AA1497" i="1" s="1"/>
  <c r="AC1497" i="1" s="1"/>
  <c r="L1497" i="1"/>
  <c r="T1496" i="1"/>
  <c r="W1496" i="1" s="1"/>
  <c r="L1496" i="1"/>
  <c r="X1496" i="1" s="1"/>
  <c r="Y1496" i="1" s="1"/>
  <c r="AA1496" i="1" s="1"/>
  <c r="AC1496" i="1" s="1"/>
  <c r="X1495" i="1"/>
  <c r="Y1495" i="1" s="1"/>
  <c r="AA1495" i="1" s="1"/>
  <c r="AC1495" i="1" s="1"/>
  <c r="T1495" i="1"/>
  <c r="W1495" i="1" s="1"/>
  <c r="L1495" i="1"/>
  <c r="AC1494" i="1"/>
  <c r="W1494" i="1"/>
  <c r="X1494" i="1" s="1"/>
  <c r="Y1494" i="1" s="1"/>
  <c r="AA1494" i="1" s="1"/>
  <c r="T1494" i="1"/>
  <c r="L1494" i="1"/>
  <c r="AA1493" i="1"/>
  <c r="AC1493" i="1" s="1"/>
  <c r="T1493" i="1"/>
  <c r="W1493" i="1" s="1"/>
  <c r="X1493" i="1" s="1"/>
  <c r="Y1493" i="1" s="1"/>
  <c r="L1493" i="1"/>
  <c r="T1492" i="1"/>
  <c r="W1492" i="1" s="1"/>
  <c r="L1492" i="1"/>
  <c r="T1491" i="1"/>
  <c r="W1491" i="1" s="1"/>
  <c r="X1491" i="1" s="1"/>
  <c r="Y1491" i="1" s="1"/>
  <c r="AA1491" i="1" s="1"/>
  <c r="AC1491" i="1" s="1"/>
  <c r="L1491" i="1"/>
  <c r="AC1490" i="1"/>
  <c r="W1490" i="1"/>
  <c r="X1490" i="1" s="1"/>
  <c r="Y1490" i="1" s="1"/>
  <c r="AA1490" i="1" s="1"/>
  <c r="T1490" i="1"/>
  <c r="L1490" i="1"/>
  <c r="AA1489" i="1"/>
  <c r="AC1489" i="1" s="1"/>
  <c r="T1489" i="1"/>
  <c r="W1489" i="1" s="1"/>
  <c r="X1489" i="1" s="1"/>
  <c r="Y1489" i="1" s="1"/>
  <c r="L1489" i="1"/>
  <c r="T1488" i="1"/>
  <c r="W1488" i="1" s="1"/>
  <c r="L1488" i="1"/>
  <c r="T1487" i="1"/>
  <c r="W1487" i="1" s="1"/>
  <c r="X1487" i="1" s="1"/>
  <c r="Y1487" i="1" s="1"/>
  <c r="AA1487" i="1" s="1"/>
  <c r="AC1487" i="1" s="1"/>
  <c r="L1487" i="1"/>
  <c r="W1486" i="1"/>
  <c r="X1486" i="1" s="1"/>
  <c r="Y1486" i="1" s="1"/>
  <c r="AA1486" i="1" s="1"/>
  <c r="AC1486" i="1" s="1"/>
  <c r="T1486" i="1"/>
  <c r="L1486" i="1"/>
  <c r="T1485" i="1"/>
  <c r="W1485" i="1" s="1"/>
  <c r="X1485" i="1" s="1"/>
  <c r="Y1485" i="1" s="1"/>
  <c r="AA1485" i="1" s="1"/>
  <c r="AC1485" i="1" s="1"/>
  <c r="L1485" i="1"/>
  <c r="T1484" i="1"/>
  <c r="W1484" i="1" s="1"/>
  <c r="L1484" i="1"/>
  <c r="X1484" i="1" s="1"/>
  <c r="Y1484" i="1" s="1"/>
  <c r="AA1484" i="1" s="1"/>
  <c r="AC1484" i="1" s="1"/>
  <c r="X1483" i="1"/>
  <c r="Y1483" i="1" s="1"/>
  <c r="AA1483" i="1" s="1"/>
  <c r="AC1483" i="1" s="1"/>
  <c r="T1483" i="1"/>
  <c r="W1483" i="1" s="1"/>
  <c r="L1483" i="1"/>
  <c r="L1482" i="1"/>
  <c r="X1482" i="1" s="1"/>
  <c r="Y1482" i="1" s="1"/>
  <c r="AA1482" i="1" s="1"/>
  <c r="AC1482" i="1" s="1"/>
  <c r="J1482" i="1"/>
  <c r="I1482" i="1"/>
  <c r="H1482" i="1"/>
  <c r="G1482" i="1"/>
  <c r="E1482" i="1"/>
  <c r="D1482" i="1"/>
  <c r="C1482" i="1"/>
  <c r="B1482" i="1"/>
  <c r="X1481" i="1"/>
  <c r="Y1481" i="1" s="1"/>
  <c r="AA1481" i="1" s="1"/>
  <c r="AC1481" i="1" s="1"/>
  <c r="T1481" i="1"/>
  <c r="W1481" i="1" s="1"/>
  <c r="L1481" i="1"/>
  <c r="AC1480" i="1"/>
  <c r="W1480" i="1"/>
  <c r="X1480" i="1" s="1"/>
  <c r="Y1480" i="1" s="1"/>
  <c r="AA1480" i="1" s="1"/>
  <c r="T1480" i="1"/>
  <c r="L1480" i="1"/>
  <c r="T1479" i="1"/>
  <c r="W1479" i="1" s="1"/>
  <c r="L1479" i="1"/>
  <c r="T1478" i="1"/>
  <c r="W1478" i="1" s="1"/>
  <c r="L1478" i="1"/>
  <c r="T1477" i="1"/>
  <c r="W1477" i="1" s="1"/>
  <c r="X1477" i="1" s="1"/>
  <c r="Y1477" i="1" s="1"/>
  <c r="AA1477" i="1" s="1"/>
  <c r="AC1477" i="1" s="1"/>
  <c r="L1477" i="1"/>
  <c r="AC1476" i="1"/>
  <c r="W1476" i="1"/>
  <c r="X1476" i="1" s="1"/>
  <c r="Y1476" i="1" s="1"/>
  <c r="AA1476" i="1" s="1"/>
  <c r="T1476" i="1"/>
  <c r="L1476" i="1"/>
  <c r="AC1475" i="1"/>
  <c r="T1475" i="1"/>
  <c r="W1475" i="1" s="1"/>
  <c r="L1475" i="1"/>
  <c r="X1475" i="1" s="1"/>
  <c r="Y1475" i="1" s="1"/>
  <c r="J1474" i="1"/>
  <c r="L1474" i="1" s="1"/>
  <c r="I1474" i="1"/>
  <c r="H1474" i="1"/>
  <c r="G1474" i="1"/>
  <c r="E1474" i="1"/>
  <c r="D1474" i="1"/>
  <c r="C1474" i="1"/>
  <c r="B1474" i="1"/>
  <c r="W1456" i="1"/>
  <c r="X1456" i="1" s="1"/>
  <c r="Y1456" i="1" s="1"/>
  <c r="AA1456" i="1" s="1"/>
  <c r="AC1456" i="1" s="1"/>
  <c r="T1456" i="1"/>
  <c r="Y1455" i="1"/>
  <c r="AA1455" i="1" s="1"/>
  <c r="AC1455" i="1" s="1"/>
  <c r="T1455" i="1"/>
  <c r="W1455" i="1" s="1"/>
  <c r="X1455" i="1" s="1"/>
  <c r="W1454" i="1"/>
  <c r="X1454" i="1" s="1"/>
  <c r="Y1454" i="1" s="1"/>
  <c r="AA1454" i="1" s="1"/>
  <c r="AC1454" i="1" s="1"/>
  <c r="T1454" i="1"/>
  <c r="T1453" i="1"/>
  <c r="W1453" i="1" s="1"/>
  <c r="L1453" i="1"/>
  <c r="X1453" i="1" s="1"/>
  <c r="Y1453" i="1" s="1"/>
  <c r="AA1453" i="1" s="1"/>
  <c r="AC1453" i="1" s="1"/>
  <c r="J1453" i="1"/>
  <c r="I1453" i="1"/>
  <c r="H1453" i="1"/>
  <c r="G1453" i="1"/>
  <c r="E1453" i="1"/>
  <c r="D1453" i="1"/>
  <c r="C1453" i="1"/>
  <c r="B1453" i="1"/>
  <c r="W1452" i="1"/>
  <c r="T1452" i="1"/>
  <c r="J1452" i="1"/>
  <c r="L1452" i="1" s="1"/>
  <c r="X1452" i="1" s="1"/>
  <c r="Y1452" i="1" s="1"/>
  <c r="AA1452" i="1" s="1"/>
  <c r="AC1452" i="1" s="1"/>
  <c r="I1452" i="1"/>
  <c r="H1452" i="1"/>
  <c r="G1452" i="1"/>
  <c r="E1452" i="1"/>
  <c r="D1452" i="1"/>
  <c r="C1452" i="1"/>
  <c r="B1452" i="1"/>
  <c r="W1451" i="1"/>
  <c r="T1451" i="1"/>
  <c r="J1451" i="1"/>
  <c r="L1451" i="1" s="1"/>
  <c r="X1451" i="1" s="1"/>
  <c r="Y1451" i="1" s="1"/>
  <c r="AA1451" i="1" s="1"/>
  <c r="AC1451" i="1" s="1"/>
  <c r="I1451" i="1"/>
  <c r="H1451" i="1"/>
  <c r="G1451" i="1"/>
  <c r="E1451" i="1"/>
  <c r="D1451" i="1"/>
  <c r="C1451" i="1"/>
  <c r="B1451" i="1"/>
  <c r="T1450" i="1"/>
  <c r="W1450" i="1" s="1"/>
  <c r="J1450" i="1"/>
  <c r="L1450" i="1" s="1"/>
  <c r="I1450" i="1"/>
  <c r="H1450" i="1"/>
  <c r="G1450" i="1"/>
  <c r="E1450" i="1"/>
  <c r="D1450" i="1"/>
  <c r="C1450" i="1"/>
  <c r="B1450" i="1"/>
  <c r="T1449" i="1"/>
  <c r="W1449" i="1" s="1"/>
  <c r="L1449" i="1"/>
  <c r="X1449" i="1" s="1"/>
  <c r="Y1449" i="1" s="1"/>
  <c r="AA1449" i="1" s="1"/>
  <c r="AC1449" i="1" s="1"/>
  <c r="J1449" i="1"/>
  <c r="I1449" i="1"/>
  <c r="H1449" i="1"/>
  <c r="G1449" i="1"/>
  <c r="E1449" i="1"/>
  <c r="D1449" i="1"/>
  <c r="C1449" i="1"/>
  <c r="B1449" i="1"/>
  <c r="W1448" i="1"/>
  <c r="T1448" i="1"/>
  <c r="J1448" i="1"/>
  <c r="L1448" i="1" s="1"/>
  <c r="X1448" i="1" s="1"/>
  <c r="Y1448" i="1" s="1"/>
  <c r="AA1448" i="1" s="1"/>
  <c r="AC1448" i="1" s="1"/>
  <c r="I1448" i="1"/>
  <c r="H1448" i="1"/>
  <c r="G1448" i="1"/>
  <c r="E1448" i="1"/>
  <c r="D1448" i="1"/>
  <c r="C1448" i="1"/>
  <c r="B1448" i="1"/>
  <c r="W1447" i="1"/>
  <c r="T1447" i="1"/>
  <c r="J1447" i="1"/>
  <c r="L1447" i="1" s="1"/>
  <c r="I1447" i="1"/>
  <c r="H1447" i="1"/>
  <c r="G1447" i="1"/>
  <c r="E1447" i="1"/>
  <c r="D1447" i="1"/>
  <c r="C1447" i="1"/>
  <c r="B1447" i="1"/>
  <c r="T1446" i="1"/>
  <c r="W1446" i="1" s="1"/>
  <c r="J1446" i="1"/>
  <c r="L1446" i="1" s="1"/>
  <c r="X1446" i="1" s="1"/>
  <c r="Y1446" i="1" s="1"/>
  <c r="AA1446" i="1" s="1"/>
  <c r="AC1446" i="1" s="1"/>
  <c r="I1446" i="1"/>
  <c r="H1446" i="1"/>
  <c r="G1446" i="1"/>
  <c r="E1446" i="1"/>
  <c r="D1446" i="1"/>
  <c r="C1446" i="1"/>
  <c r="B1446" i="1"/>
  <c r="T1445" i="1"/>
  <c r="W1445" i="1" s="1"/>
  <c r="L1445" i="1"/>
  <c r="J1445" i="1"/>
  <c r="I1445" i="1"/>
  <c r="H1445" i="1"/>
  <c r="G1445" i="1"/>
  <c r="E1445" i="1"/>
  <c r="D1445" i="1"/>
  <c r="C1445" i="1"/>
  <c r="B1445" i="1"/>
  <c r="W1444" i="1"/>
  <c r="T1444" i="1"/>
  <c r="J1444" i="1"/>
  <c r="L1444" i="1" s="1"/>
  <c r="X1444" i="1" s="1"/>
  <c r="Y1444" i="1" s="1"/>
  <c r="AA1444" i="1" s="1"/>
  <c r="AC1444" i="1" s="1"/>
  <c r="I1444" i="1"/>
  <c r="H1444" i="1"/>
  <c r="G1444" i="1"/>
  <c r="E1444" i="1"/>
  <c r="D1444" i="1"/>
  <c r="C1444" i="1"/>
  <c r="B1444" i="1"/>
  <c r="W1443" i="1"/>
  <c r="T1443" i="1"/>
  <c r="J1443" i="1"/>
  <c r="L1443" i="1" s="1"/>
  <c r="I1443" i="1"/>
  <c r="H1443" i="1"/>
  <c r="G1443" i="1"/>
  <c r="E1443" i="1"/>
  <c r="D1443" i="1"/>
  <c r="C1443" i="1"/>
  <c r="B1443" i="1"/>
  <c r="T1442" i="1"/>
  <c r="W1442" i="1" s="1"/>
  <c r="J1442" i="1"/>
  <c r="L1442" i="1" s="1"/>
  <c r="X1442" i="1" s="1"/>
  <c r="Y1442" i="1" s="1"/>
  <c r="AA1442" i="1" s="1"/>
  <c r="AC1442" i="1" s="1"/>
  <c r="I1442" i="1"/>
  <c r="H1442" i="1"/>
  <c r="G1442" i="1"/>
  <c r="E1442" i="1"/>
  <c r="D1442" i="1"/>
  <c r="C1442" i="1"/>
  <c r="B1442" i="1"/>
  <c r="T1441" i="1"/>
  <c r="W1441" i="1" s="1"/>
  <c r="L1441" i="1"/>
  <c r="J1441" i="1"/>
  <c r="I1441" i="1"/>
  <c r="H1441" i="1"/>
  <c r="G1441" i="1"/>
  <c r="E1441" i="1"/>
  <c r="D1441" i="1"/>
  <c r="C1441" i="1"/>
  <c r="B1441" i="1"/>
  <c r="W1440" i="1"/>
  <c r="T1440" i="1"/>
  <c r="J1440" i="1"/>
  <c r="L1440" i="1" s="1"/>
  <c r="X1440" i="1" s="1"/>
  <c r="Y1440" i="1" s="1"/>
  <c r="AA1440" i="1" s="1"/>
  <c r="AC1440" i="1" s="1"/>
  <c r="I1440" i="1"/>
  <c r="H1440" i="1"/>
  <c r="G1440" i="1"/>
  <c r="E1440" i="1"/>
  <c r="D1440" i="1"/>
  <c r="C1440" i="1"/>
  <c r="B1440" i="1"/>
  <c r="W1439" i="1"/>
  <c r="T1439" i="1"/>
  <c r="J1439" i="1"/>
  <c r="L1439" i="1" s="1"/>
  <c r="X1439" i="1" s="1"/>
  <c r="Y1439" i="1" s="1"/>
  <c r="AA1439" i="1" s="1"/>
  <c r="AC1439" i="1" s="1"/>
  <c r="I1439" i="1"/>
  <c r="H1439" i="1"/>
  <c r="G1439" i="1"/>
  <c r="E1439" i="1"/>
  <c r="D1439" i="1"/>
  <c r="C1439" i="1"/>
  <c r="B1439" i="1"/>
  <c r="T1438" i="1"/>
  <c r="W1438" i="1" s="1"/>
  <c r="J1438" i="1"/>
  <c r="L1438" i="1" s="1"/>
  <c r="I1438" i="1"/>
  <c r="H1438" i="1"/>
  <c r="G1438" i="1"/>
  <c r="E1438" i="1"/>
  <c r="D1438" i="1"/>
  <c r="C1438" i="1"/>
  <c r="B1438" i="1"/>
  <c r="T1437" i="1"/>
  <c r="W1437" i="1" s="1"/>
  <c r="J1437" i="1"/>
  <c r="L1437" i="1" s="1"/>
  <c r="X1437" i="1" s="1"/>
  <c r="Y1437" i="1" s="1"/>
  <c r="AA1437" i="1" s="1"/>
  <c r="AC1437" i="1" s="1"/>
  <c r="I1437" i="1"/>
  <c r="H1437" i="1"/>
  <c r="G1437" i="1"/>
  <c r="E1437" i="1"/>
  <c r="D1437" i="1"/>
  <c r="C1437" i="1"/>
  <c r="B1437" i="1"/>
  <c r="T1436" i="1"/>
  <c r="W1436" i="1" s="1"/>
  <c r="J1436" i="1"/>
  <c r="L1436" i="1" s="1"/>
  <c r="X1436" i="1" s="1"/>
  <c r="Y1436" i="1" s="1"/>
  <c r="AA1436" i="1" s="1"/>
  <c r="AC1436" i="1" s="1"/>
  <c r="I1436" i="1"/>
  <c r="H1436" i="1"/>
  <c r="G1436" i="1"/>
  <c r="E1436" i="1"/>
  <c r="D1436" i="1"/>
  <c r="C1436" i="1"/>
  <c r="B1436" i="1"/>
  <c r="W1435" i="1"/>
  <c r="T1435" i="1"/>
  <c r="J1435" i="1"/>
  <c r="L1435" i="1" s="1"/>
  <c r="I1435" i="1"/>
  <c r="H1435" i="1"/>
  <c r="G1435" i="1"/>
  <c r="E1435" i="1"/>
  <c r="D1435" i="1"/>
  <c r="C1435" i="1"/>
  <c r="B1435" i="1"/>
  <c r="AC1417" i="1"/>
  <c r="W1417" i="1"/>
  <c r="X1417" i="1" s="1"/>
  <c r="Y1417" i="1" s="1"/>
  <c r="T1417" i="1"/>
  <c r="J1416" i="1"/>
  <c r="L1416" i="1" s="1"/>
  <c r="Y1416" i="1" s="1"/>
  <c r="X1415" i="1"/>
  <c r="Y1415" i="1" s="1"/>
  <c r="AA1415" i="1" s="1"/>
  <c r="AC1415" i="1" s="1"/>
  <c r="T1415" i="1"/>
  <c r="W1415" i="1" s="1"/>
  <c r="L1415" i="1"/>
  <c r="L1414" i="1"/>
  <c r="X1414" i="1" s="1"/>
  <c r="Y1414" i="1" s="1"/>
  <c r="AA1414" i="1" s="1"/>
  <c r="AC1414" i="1" s="1"/>
  <c r="I1413" i="1"/>
  <c r="H1413" i="1"/>
  <c r="G1413" i="1"/>
  <c r="C1413" i="1"/>
  <c r="B1413" i="1"/>
  <c r="W1412" i="1"/>
  <c r="T1412" i="1"/>
  <c r="L1412" i="1"/>
  <c r="T1411" i="1"/>
  <c r="W1411" i="1" s="1"/>
  <c r="X1411" i="1" s="1"/>
  <c r="Y1411" i="1" s="1"/>
  <c r="AA1411" i="1" s="1"/>
  <c r="AC1411" i="1" s="1"/>
  <c r="L1411" i="1"/>
  <c r="W1410" i="1"/>
  <c r="T1410" i="1"/>
  <c r="L1410" i="1"/>
  <c r="X1410" i="1" s="1"/>
  <c r="Y1410" i="1" s="1"/>
  <c r="AA1410" i="1" s="1"/>
  <c r="AC1410" i="1" s="1"/>
  <c r="T1409" i="1"/>
  <c r="W1409" i="1" s="1"/>
  <c r="X1409" i="1" s="1"/>
  <c r="Y1409" i="1" s="1"/>
  <c r="AA1409" i="1" s="1"/>
  <c r="AC1409" i="1" s="1"/>
  <c r="L1409" i="1"/>
  <c r="W1408" i="1"/>
  <c r="T1408" i="1"/>
  <c r="L1408" i="1"/>
  <c r="X1408" i="1" s="1"/>
  <c r="Y1408" i="1" s="1"/>
  <c r="AA1408" i="1" s="1"/>
  <c r="AC1408" i="1" s="1"/>
  <c r="AA1407" i="1"/>
  <c r="AC1407" i="1" s="1"/>
  <c r="T1407" i="1"/>
  <c r="W1407" i="1" s="1"/>
  <c r="X1407" i="1" s="1"/>
  <c r="Y1407" i="1" s="1"/>
  <c r="L1407" i="1"/>
  <c r="J1406" i="1"/>
  <c r="L1406" i="1" s="1"/>
  <c r="X1406" i="1" s="1"/>
  <c r="Y1406" i="1" s="1"/>
  <c r="AA1406" i="1" s="1"/>
  <c r="AC1406" i="1" s="1"/>
  <c r="I1406" i="1"/>
  <c r="H1406" i="1"/>
  <c r="G1406" i="1"/>
  <c r="E1406" i="1"/>
  <c r="D1406" i="1"/>
  <c r="C1406" i="1"/>
  <c r="B1406" i="1"/>
  <c r="T1388" i="1"/>
  <c r="W1388" i="1" s="1"/>
  <c r="X1388" i="1" s="1"/>
  <c r="Y1388" i="1" s="1"/>
  <c r="AA1388" i="1" s="1"/>
  <c r="AC1388" i="1" s="1"/>
  <c r="L1388" i="1"/>
  <c r="W1387" i="1"/>
  <c r="T1387" i="1"/>
  <c r="L1387" i="1"/>
  <c r="T1386" i="1"/>
  <c r="W1386" i="1" s="1"/>
  <c r="X1386" i="1" s="1"/>
  <c r="Y1386" i="1" s="1"/>
  <c r="AA1386" i="1" s="1"/>
  <c r="AC1386" i="1" s="1"/>
  <c r="L1386" i="1"/>
  <c r="J1385" i="1"/>
  <c r="L1385" i="1" s="1"/>
  <c r="I1385" i="1"/>
  <c r="H1385" i="1"/>
  <c r="G1385" i="1"/>
  <c r="C1385" i="1"/>
  <c r="B1385" i="1"/>
  <c r="X1384" i="1"/>
  <c r="Y1384" i="1" s="1"/>
  <c r="AA1384" i="1" s="1"/>
  <c r="AC1384" i="1" s="1"/>
  <c r="T1384" i="1"/>
  <c r="W1384" i="1" s="1"/>
  <c r="L1384" i="1"/>
  <c r="W1383" i="1"/>
  <c r="T1383" i="1"/>
  <c r="L1383" i="1"/>
  <c r="J1382" i="1"/>
  <c r="L1382" i="1" s="1"/>
  <c r="I1382" i="1"/>
  <c r="H1382" i="1"/>
  <c r="G1382" i="1"/>
  <c r="E1382" i="1"/>
  <c r="D1382" i="1"/>
  <c r="C1382" i="1"/>
  <c r="B1382" i="1"/>
  <c r="W1365" i="1"/>
  <c r="T1365" i="1"/>
  <c r="J1365" i="1"/>
  <c r="L1365" i="1" s="1"/>
  <c r="X1365" i="1" s="1"/>
  <c r="Y1365" i="1" s="1"/>
  <c r="AA1365" i="1" s="1"/>
  <c r="AC1365" i="1" s="1"/>
  <c r="I1365" i="1"/>
  <c r="H1365" i="1"/>
  <c r="G1365" i="1"/>
  <c r="E1365" i="1"/>
  <c r="D1365" i="1"/>
  <c r="C1365" i="1"/>
  <c r="B1365" i="1"/>
  <c r="X1364" i="1"/>
  <c r="Y1364" i="1" s="1"/>
  <c r="AA1364" i="1" s="1"/>
  <c r="AC1364" i="1" s="1"/>
  <c r="T1364" i="1"/>
  <c r="W1364" i="1" s="1"/>
  <c r="J1364" i="1"/>
  <c r="L1364" i="1" s="1"/>
  <c r="I1364" i="1"/>
  <c r="H1364" i="1"/>
  <c r="G1364" i="1"/>
  <c r="E1364" i="1"/>
  <c r="D1364" i="1"/>
  <c r="C1364" i="1"/>
  <c r="B1364" i="1"/>
  <c r="AC1363" i="1"/>
  <c r="J1363" i="1"/>
  <c r="L1363" i="1" s="1"/>
  <c r="X1363" i="1" s="1"/>
  <c r="Y1363" i="1" s="1"/>
  <c r="AC1360" i="1"/>
  <c r="L1360" i="1"/>
  <c r="X1360" i="1" s="1"/>
  <c r="Y1360" i="1" s="1"/>
  <c r="AC1359" i="1"/>
  <c r="W1359" i="1"/>
  <c r="T1359" i="1"/>
  <c r="L1359" i="1"/>
  <c r="AC1358" i="1"/>
  <c r="Y1358" i="1"/>
  <c r="W1358" i="1"/>
  <c r="T1358" i="1"/>
  <c r="L1358" i="1"/>
  <c r="X1358" i="1" s="1"/>
  <c r="AC1357" i="1"/>
  <c r="W1357" i="1"/>
  <c r="T1357" i="1"/>
  <c r="L1357" i="1"/>
  <c r="AC1356" i="1"/>
  <c r="Y1356" i="1"/>
  <c r="L1356" i="1"/>
  <c r="X1356" i="1" s="1"/>
  <c r="J1355" i="1"/>
  <c r="L1355" i="1" s="1"/>
  <c r="I1355" i="1"/>
  <c r="H1355" i="1"/>
  <c r="G1355" i="1"/>
  <c r="E1355" i="1"/>
  <c r="D1355" i="1"/>
  <c r="C1355" i="1"/>
  <c r="B1355" i="1"/>
  <c r="L1354" i="1"/>
  <c r="X1354" i="1" s="1"/>
  <c r="Y1354" i="1" s="1"/>
  <c r="AA1354" i="1" s="1"/>
  <c r="AC1354" i="1" s="1"/>
  <c r="J1354" i="1"/>
  <c r="I1354" i="1"/>
  <c r="H1354" i="1"/>
  <c r="G1354" i="1"/>
  <c r="E1354" i="1"/>
  <c r="D1354" i="1"/>
  <c r="C1354" i="1"/>
  <c r="B1354" i="1"/>
  <c r="AC1336" i="1"/>
  <c r="L1336" i="1"/>
  <c r="X1336" i="1" s="1"/>
  <c r="Y1336" i="1" s="1"/>
  <c r="J1336" i="1"/>
  <c r="I1336" i="1"/>
  <c r="H1336" i="1"/>
  <c r="G1336" i="1"/>
  <c r="E1336" i="1"/>
  <c r="D1336" i="1"/>
  <c r="C1336" i="1"/>
  <c r="B1336" i="1"/>
  <c r="T1335" i="1"/>
  <c r="W1335" i="1" s="1"/>
  <c r="J1335" i="1"/>
  <c r="L1335" i="1" s="1"/>
  <c r="I1335" i="1"/>
  <c r="H1335" i="1"/>
  <c r="G1335" i="1"/>
  <c r="E1335" i="1"/>
  <c r="D1335" i="1"/>
  <c r="C1335" i="1"/>
  <c r="B1335" i="1"/>
  <c r="W1334" i="1"/>
  <c r="T1334" i="1"/>
  <c r="L1334" i="1"/>
  <c r="X1334" i="1" s="1"/>
  <c r="Y1334" i="1" s="1"/>
  <c r="AA1334" i="1" s="1"/>
  <c r="AC1334" i="1" s="1"/>
  <c r="J1334" i="1"/>
  <c r="I1334" i="1"/>
  <c r="H1334" i="1"/>
  <c r="G1334" i="1"/>
  <c r="E1334" i="1"/>
  <c r="D1334" i="1"/>
  <c r="C1334" i="1"/>
  <c r="B1334" i="1"/>
  <c r="T1333" i="1"/>
  <c r="W1333" i="1" s="1"/>
  <c r="J1333" i="1"/>
  <c r="L1333" i="1" s="1"/>
  <c r="X1333" i="1" s="1"/>
  <c r="Y1333" i="1" s="1"/>
  <c r="AA1333" i="1" s="1"/>
  <c r="AC1333" i="1" s="1"/>
  <c r="I1333" i="1"/>
  <c r="H1333" i="1"/>
  <c r="G1333" i="1"/>
  <c r="E1333" i="1"/>
  <c r="D1333" i="1"/>
  <c r="C1333" i="1"/>
  <c r="B1333" i="1"/>
  <c r="W1332" i="1"/>
  <c r="T1332" i="1"/>
  <c r="L1332" i="1"/>
  <c r="J1332" i="1"/>
  <c r="I1332" i="1"/>
  <c r="H1332" i="1"/>
  <c r="G1332" i="1"/>
  <c r="E1332" i="1"/>
  <c r="D1332" i="1"/>
  <c r="C1332" i="1"/>
  <c r="B1332" i="1"/>
  <c r="AC1331" i="1"/>
  <c r="AC1329" i="1"/>
  <c r="AC1328" i="1"/>
  <c r="T1328" i="1"/>
  <c r="W1328" i="1" s="1"/>
  <c r="X1328" i="1" s="1"/>
  <c r="Y1328" i="1" s="1"/>
  <c r="J1328" i="1"/>
  <c r="L1328" i="1" s="1"/>
  <c r="I1328" i="1"/>
  <c r="H1328" i="1"/>
  <c r="G1328" i="1"/>
  <c r="E1328" i="1"/>
  <c r="D1328" i="1"/>
  <c r="C1328" i="1"/>
  <c r="B1328" i="1"/>
  <c r="AC1327" i="1"/>
  <c r="T1327" i="1"/>
  <c r="W1327" i="1" s="1"/>
  <c r="J1327" i="1"/>
  <c r="L1327" i="1" s="1"/>
  <c r="X1327" i="1" s="1"/>
  <c r="Y1327" i="1" s="1"/>
  <c r="I1327" i="1"/>
  <c r="H1327" i="1"/>
  <c r="G1327" i="1"/>
  <c r="E1327" i="1"/>
  <c r="D1327" i="1"/>
  <c r="C1327" i="1"/>
  <c r="B1327" i="1"/>
  <c r="W1326" i="1"/>
  <c r="T1326" i="1"/>
  <c r="J1326" i="1"/>
  <c r="L1326" i="1" s="1"/>
  <c r="X1326" i="1" s="1"/>
  <c r="Y1326" i="1" s="1"/>
  <c r="AA1326" i="1" s="1"/>
  <c r="AC1326" i="1" s="1"/>
  <c r="I1326" i="1"/>
  <c r="H1326" i="1"/>
  <c r="G1326" i="1"/>
  <c r="E1326" i="1"/>
  <c r="D1326" i="1"/>
  <c r="C1326" i="1"/>
  <c r="B1326" i="1"/>
  <c r="T1325" i="1"/>
  <c r="W1325" i="1" s="1"/>
  <c r="J1325" i="1"/>
  <c r="L1325" i="1" s="1"/>
  <c r="I1325" i="1"/>
  <c r="H1325" i="1"/>
  <c r="G1325" i="1"/>
  <c r="E1325" i="1"/>
  <c r="D1325" i="1"/>
  <c r="C1325" i="1"/>
  <c r="B1325" i="1"/>
  <c r="AC1324" i="1"/>
  <c r="J1324" i="1"/>
  <c r="L1324" i="1" s="1"/>
  <c r="X1324" i="1" s="1"/>
  <c r="Y1324" i="1" s="1"/>
  <c r="I1324" i="1"/>
  <c r="H1324" i="1"/>
  <c r="G1324" i="1"/>
  <c r="E1324" i="1"/>
  <c r="D1324" i="1"/>
  <c r="C1324" i="1"/>
  <c r="B1324" i="1"/>
  <c r="W1323" i="1"/>
  <c r="T1323" i="1"/>
  <c r="J1323" i="1"/>
  <c r="L1323" i="1" s="1"/>
  <c r="I1323" i="1"/>
  <c r="H1323" i="1"/>
  <c r="G1323" i="1"/>
  <c r="E1323" i="1"/>
  <c r="D1323" i="1"/>
  <c r="C1323" i="1"/>
  <c r="B1323" i="1"/>
  <c r="T1305" i="1"/>
  <c r="W1305" i="1" s="1"/>
  <c r="X1305" i="1" s="1"/>
  <c r="Y1305" i="1" s="1"/>
  <c r="AA1305" i="1" s="1"/>
  <c r="AC1305" i="1" s="1"/>
  <c r="AA1304" i="1"/>
  <c r="AC1304" i="1" s="1"/>
  <c r="J1304" i="1"/>
  <c r="L1304" i="1" s="1"/>
  <c r="X1304" i="1" s="1"/>
  <c r="Y1304" i="1" s="1"/>
  <c r="I1304" i="1"/>
  <c r="H1304" i="1"/>
  <c r="G1304" i="1"/>
  <c r="E1304" i="1"/>
  <c r="D1304" i="1"/>
  <c r="C1304" i="1"/>
  <c r="B1304" i="1"/>
  <c r="J1303" i="1"/>
  <c r="L1303" i="1" s="1"/>
  <c r="X1303" i="1" s="1"/>
  <c r="Y1303" i="1" s="1"/>
  <c r="AA1303" i="1" s="1"/>
  <c r="AC1303" i="1" s="1"/>
  <c r="I1303" i="1"/>
  <c r="H1303" i="1"/>
  <c r="G1303" i="1"/>
  <c r="E1303" i="1"/>
  <c r="D1303" i="1"/>
  <c r="C1303" i="1"/>
  <c r="B1303" i="1"/>
  <c r="J1302" i="1"/>
  <c r="L1302" i="1" s="1"/>
  <c r="X1302" i="1" s="1"/>
  <c r="Y1302" i="1" s="1"/>
  <c r="AA1302" i="1" s="1"/>
  <c r="AC1302" i="1" s="1"/>
  <c r="I1302" i="1"/>
  <c r="H1302" i="1"/>
  <c r="G1302" i="1"/>
  <c r="E1302" i="1"/>
  <c r="D1302" i="1"/>
  <c r="C1302" i="1"/>
  <c r="B1302" i="1"/>
  <c r="J1301" i="1"/>
  <c r="L1301" i="1" s="1"/>
  <c r="X1301" i="1" s="1"/>
  <c r="Y1301" i="1" s="1"/>
  <c r="AA1301" i="1" s="1"/>
  <c r="AC1301" i="1" s="1"/>
  <c r="I1301" i="1"/>
  <c r="H1301" i="1"/>
  <c r="G1301" i="1"/>
  <c r="E1301" i="1"/>
  <c r="D1301" i="1"/>
  <c r="C1301" i="1"/>
  <c r="B1301" i="1"/>
  <c r="AC1300" i="1"/>
  <c r="T1300" i="1"/>
  <c r="W1300" i="1" s="1"/>
  <c r="J1300" i="1"/>
  <c r="L1300" i="1" s="1"/>
  <c r="X1300" i="1" s="1"/>
  <c r="Y1300" i="1" s="1"/>
  <c r="I1300" i="1"/>
  <c r="H1300" i="1"/>
  <c r="G1300" i="1"/>
  <c r="E1300" i="1"/>
  <c r="D1300" i="1"/>
  <c r="C1300" i="1"/>
  <c r="B1300" i="1"/>
  <c r="AA1282" i="1"/>
  <c r="AC1282" i="1" s="1"/>
  <c r="T1282" i="1"/>
  <c r="W1282" i="1" s="1"/>
  <c r="X1282" i="1" s="1"/>
  <c r="Y1282" i="1" s="1"/>
  <c r="AC1281" i="1"/>
  <c r="R1281" i="1"/>
  <c r="R1280" i="1"/>
  <c r="T1279" i="1"/>
  <c r="W1279" i="1" s="1"/>
  <c r="J1279" i="1"/>
  <c r="L1279" i="1" s="1"/>
  <c r="I1279" i="1"/>
  <c r="H1279" i="1"/>
  <c r="G1279" i="1"/>
  <c r="E1279" i="1"/>
  <c r="D1279" i="1"/>
  <c r="C1279" i="1"/>
  <c r="B1279" i="1"/>
  <c r="AC1261" i="1"/>
  <c r="R1261" i="1"/>
  <c r="R1260" i="1"/>
  <c r="AC1259" i="1"/>
  <c r="X1259" i="1"/>
  <c r="Y1259" i="1" s="1"/>
  <c r="Y1260" i="1" s="1"/>
  <c r="AA1260" i="1" s="1"/>
  <c r="AC1260" i="1" s="1"/>
  <c r="W1259" i="1"/>
  <c r="T1259" i="1"/>
  <c r="T1258" i="1"/>
  <c r="W1258" i="1" s="1"/>
  <c r="J1258" i="1"/>
  <c r="L1258" i="1" s="1"/>
  <c r="I1258" i="1"/>
  <c r="H1258" i="1"/>
  <c r="G1258" i="1"/>
  <c r="E1258" i="1"/>
  <c r="D1258" i="1"/>
  <c r="C1258" i="1"/>
  <c r="B1258" i="1"/>
  <c r="W1257" i="1"/>
  <c r="T1257" i="1"/>
  <c r="L1257" i="1"/>
  <c r="X1257" i="1" s="1"/>
  <c r="Y1257" i="1" s="1"/>
  <c r="AA1257" i="1" s="1"/>
  <c r="AC1257" i="1" s="1"/>
  <c r="J1257" i="1"/>
  <c r="I1257" i="1"/>
  <c r="H1257" i="1"/>
  <c r="G1257" i="1"/>
  <c r="E1257" i="1"/>
  <c r="D1257" i="1"/>
  <c r="C1257" i="1"/>
  <c r="B1257" i="1"/>
  <c r="T1239" i="1"/>
  <c r="W1239" i="1" s="1"/>
  <c r="J1239" i="1"/>
  <c r="L1239" i="1" s="1"/>
  <c r="X1239" i="1" s="1"/>
  <c r="Y1239" i="1" s="1"/>
  <c r="AA1239" i="1" s="1"/>
  <c r="AC1239" i="1" s="1"/>
  <c r="I1239" i="1"/>
  <c r="H1239" i="1"/>
  <c r="G1239" i="1"/>
  <c r="E1239" i="1"/>
  <c r="D1239" i="1"/>
  <c r="C1239" i="1"/>
  <c r="B1239" i="1"/>
  <c r="W1238" i="1"/>
  <c r="T1238" i="1"/>
  <c r="J1238" i="1"/>
  <c r="L1238" i="1" s="1"/>
  <c r="X1238" i="1" s="1"/>
  <c r="Y1238" i="1" s="1"/>
  <c r="AA1238" i="1" s="1"/>
  <c r="AC1238" i="1" s="1"/>
  <c r="I1238" i="1"/>
  <c r="H1238" i="1"/>
  <c r="G1238" i="1"/>
  <c r="E1238" i="1"/>
  <c r="D1238" i="1"/>
  <c r="C1238" i="1"/>
  <c r="B1238" i="1"/>
  <c r="T1218" i="1"/>
  <c r="W1218" i="1" s="1"/>
  <c r="J1218" i="1"/>
  <c r="L1218" i="1" s="1"/>
  <c r="I1218" i="1"/>
  <c r="H1218" i="1"/>
  <c r="G1218" i="1"/>
  <c r="E1218" i="1"/>
  <c r="D1218" i="1"/>
  <c r="C1218" i="1"/>
  <c r="B1218" i="1"/>
  <c r="AC1217" i="1"/>
  <c r="T1217" i="1"/>
  <c r="W1217" i="1" s="1"/>
  <c r="J1217" i="1"/>
  <c r="L1217" i="1" s="1"/>
  <c r="X1217" i="1" s="1"/>
  <c r="Y1217" i="1" s="1"/>
  <c r="I1217" i="1"/>
  <c r="H1217" i="1"/>
  <c r="G1217" i="1"/>
  <c r="E1217" i="1"/>
  <c r="D1217" i="1"/>
  <c r="C1217" i="1"/>
  <c r="B1217" i="1"/>
  <c r="W1216" i="1"/>
  <c r="T1216" i="1"/>
  <c r="L1216" i="1"/>
  <c r="X1216" i="1" s="1"/>
  <c r="Y1216" i="1" s="1"/>
  <c r="AA1216" i="1" s="1"/>
  <c r="AC1216" i="1" s="1"/>
  <c r="J1216" i="1"/>
  <c r="I1216" i="1"/>
  <c r="H1216" i="1"/>
  <c r="G1216" i="1"/>
  <c r="E1216" i="1"/>
  <c r="D1216" i="1"/>
  <c r="C1216" i="1"/>
  <c r="B1216" i="1"/>
  <c r="T1215" i="1"/>
  <c r="W1215" i="1" s="1"/>
  <c r="J1215" i="1"/>
  <c r="L1215" i="1" s="1"/>
  <c r="I1215" i="1"/>
  <c r="H1215" i="1"/>
  <c r="G1215" i="1"/>
  <c r="E1215" i="1"/>
  <c r="D1215" i="1"/>
  <c r="C1215" i="1"/>
  <c r="B1215" i="1"/>
  <c r="W1196" i="1"/>
  <c r="T1196" i="1"/>
  <c r="J1196" i="1"/>
  <c r="L1196" i="1" s="1"/>
  <c r="I1196" i="1"/>
  <c r="H1196" i="1"/>
  <c r="G1196" i="1"/>
  <c r="E1196" i="1"/>
  <c r="D1196" i="1"/>
  <c r="C1196" i="1"/>
  <c r="B1196" i="1"/>
  <c r="T1195" i="1"/>
  <c r="W1195" i="1" s="1"/>
  <c r="J1195" i="1"/>
  <c r="L1195" i="1" s="1"/>
  <c r="X1195" i="1" s="1"/>
  <c r="Y1195" i="1" s="1"/>
  <c r="AA1195" i="1" s="1"/>
  <c r="AC1195" i="1" s="1"/>
  <c r="I1195" i="1"/>
  <c r="H1195" i="1"/>
  <c r="G1195" i="1"/>
  <c r="E1195" i="1"/>
  <c r="D1195" i="1"/>
  <c r="C1195" i="1"/>
  <c r="B1195" i="1"/>
  <c r="T1194" i="1"/>
  <c r="W1194" i="1" s="1"/>
  <c r="L1194" i="1"/>
  <c r="J1194" i="1"/>
  <c r="I1194" i="1"/>
  <c r="H1194" i="1"/>
  <c r="G1194" i="1"/>
  <c r="E1194" i="1"/>
  <c r="D1194" i="1"/>
  <c r="C1194" i="1"/>
  <c r="B1194" i="1"/>
  <c r="AC1193" i="1"/>
  <c r="W1193" i="1"/>
  <c r="T1193" i="1"/>
  <c r="L1193" i="1"/>
  <c r="J1193" i="1"/>
  <c r="I1193" i="1"/>
  <c r="H1193" i="1"/>
  <c r="G1193" i="1"/>
  <c r="E1193" i="1"/>
  <c r="D1193" i="1"/>
  <c r="C1193" i="1"/>
  <c r="B1193" i="1"/>
  <c r="T1192" i="1"/>
  <c r="W1192" i="1" s="1"/>
  <c r="L1192" i="1"/>
  <c r="X1192" i="1" s="1"/>
  <c r="Y1192" i="1" s="1"/>
  <c r="AA1192" i="1" s="1"/>
  <c r="AC1192" i="1" s="1"/>
  <c r="J1192" i="1"/>
  <c r="I1192" i="1"/>
  <c r="H1192" i="1"/>
  <c r="G1192" i="1"/>
  <c r="E1192" i="1"/>
  <c r="D1192" i="1"/>
  <c r="C1192" i="1"/>
  <c r="B1192" i="1"/>
  <c r="W1191" i="1"/>
  <c r="T1191" i="1"/>
  <c r="J1191" i="1"/>
  <c r="L1191" i="1" s="1"/>
  <c r="X1191" i="1" s="1"/>
  <c r="Y1191" i="1" s="1"/>
  <c r="AA1191" i="1" s="1"/>
  <c r="AC1191" i="1" s="1"/>
  <c r="I1191" i="1"/>
  <c r="H1191" i="1"/>
  <c r="G1191" i="1"/>
  <c r="E1191" i="1"/>
  <c r="D1191" i="1"/>
  <c r="C1191" i="1"/>
  <c r="B1191" i="1"/>
  <c r="W1190" i="1"/>
  <c r="T1190" i="1"/>
  <c r="J1190" i="1"/>
  <c r="L1190" i="1" s="1"/>
  <c r="X1190" i="1" s="1"/>
  <c r="Y1190" i="1" s="1"/>
  <c r="AA1190" i="1" s="1"/>
  <c r="AC1190" i="1" s="1"/>
  <c r="I1190" i="1"/>
  <c r="H1190" i="1"/>
  <c r="G1190" i="1"/>
  <c r="E1190" i="1"/>
  <c r="D1190" i="1"/>
  <c r="C1190" i="1"/>
  <c r="B1190" i="1"/>
  <c r="W1189" i="1"/>
  <c r="T1189" i="1"/>
  <c r="J1189" i="1"/>
  <c r="L1189" i="1" s="1"/>
  <c r="X1189" i="1" s="1"/>
  <c r="Y1189" i="1" s="1"/>
  <c r="AA1189" i="1" s="1"/>
  <c r="AC1189" i="1" s="1"/>
  <c r="I1189" i="1"/>
  <c r="H1189" i="1"/>
  <c r="G1189" i="1"/>
  <c r="E1189" i="1"/>
  <c r="D1189" i="1"/>
  <c r="C1189" i="1"/>
  <c r="B1189" i="1"/>
  <c r="AC1170" i="1"/>
  <c r="R1170" i="1"/>
  <c r="AC1169" i="1"/>
  <c r="R1169" i="1"/>
  <c r="R1168" i="1"/>
  <c r="T1167" i="1"/>
  <c r="W1167" i="1" s="1"/>
  <c r="J1167" i="1"/>
  <c r="L1167" i="1" s="1"/>
  <c r="X1167" i="1" s="1"/>
  <c r="Y1167" i="1" s="1"/>
  <c r="I1167" i="1"/>
  <c r="H1167" i="1"/>
  <c r="G1167" i="1"/>
  <c r="E1167" i="1"/>
  <c r="D1167" i="1"/>
  <c r="C1167" i="1"/>
  <c r="B1167" i="1"/>
  <c r="T1147" i="1"/>
  <c r="W1147" i="1" s="1"/>
  <c r="J1147" i="1"/>
  <c r="L1147" i="1" s="1"/>
  <c r="X1147" i="1" s="1"/>
  <c r="Y1147" i="1" s="1"/>
  <c r="AA1147" i="1" s="1"/>
  <c r="AC1147" i="1" s="1"/>
  <c r="I1147" i="1"/>
  <c r="H1147" i="1"/>
  <c r="G1147" i="1"/>
  <c r="E1147" i="1"/>
  <c r="D1147" i="1"/>
  <c r="C1147" i="1"/>
  <c r="B1147" i="1"/>
  <c r="AC1128" i="1"/>
  <c r="R1128" i="1"/>
  <c r="AC1127" i="1"/>
  <c r="R1127" i="1"/>
  <c r="R1126" i="1"/>
  <c r="T1125" i="1"/>
  <c r="W1125" i="1" s="1"/>
  <c r="J1125" i="1"/>
  <c r="L1125" i="1" s="1"/>
  <c r="X1125" i="1" s="1"/>
  <c r="Y1125" i="1" s="1"/>
  <c r="I1125" i="1"/>
  <c r="H1125" i="1"/>
  <c r="G1125" i="1"/>
  <c r="E1125" i="1"/>
  <c r="D1125" i="1"/>
  <c r="C1125" i="1"/>
  <c r="B1125" i="1"/>
  <c r="AC1106" i="1"/>
  <c r="R1106" i="1"/>
  <c r="AC1105" i="1"/>
  <c r="R1105" i="1"/>
  <c r="R1104" i="1"/>
  <c r="T1103" i="1"/>
  <c r="W1103" i="1" s="1"/>
  <c r="J1103" i="1"/>
  <c r="L1103" i="1" s="1"/>
  <c r="I1103" i="1"/>
  <c r="H1103" i="1"/>
  <c r="G1103" i="1"/>
  <c r="E1103" i="1"/>
  <c r="D1103" i="1"/>
  <c r="C1103" i="1"/>
  <c r="B1103" i="1"/>
  <c r="L1102" i="1"/>
  <c r="J1102" i="1"/>
  <c r="I1102" i="1"/>
  <c r="H1102" i="1"/>
  <c r="G1102" i="1"/>
  <c r="E1102" i="1"/>
  <c r="D1102" i="1"/>
  <c r="C1102" i="1"/>
  <c r="B1102" i="1"/>
  <c r="T1101" i="1"/>
  <c r="W1101" i="1" s="1"/>
  <c r="J1101" i="1"/>
  <c r="L1101" i="1" s="1"/>
  <c r="X1101" i="1" s="1"/>
  <c r="Y1101" i="1" s="1"/>
  <c r="AA1101" i="1" s="1"/>
  <c r="AC1101" i="1" s="1"/>
  <c r="J1100" i="1"/>
  <c r="L1100" i="1" s="1"/>
  <c r="X1103" i="1" s="1"/>
  <c r="Y1103" i="1" s="1"/>
  <c r="I1100" i="1"/>
  <c r="H1100" i="1"/>
  <c r="G1100" i="1"/>
  <c r="E1100" i="1"/>
  <c r="D1100" i="1"/>
  <c r="C1100" i="1"/>
  <c r="B1100" i="1"/>
  <c r="T1081" i="1"/>
  <c r="L1081" i="1"/>
  <c r="X1081" i="1" s="1"/>
  <c r="Y1081" i="1" s="1"/>
  <c r="AA1081" i="1" s="1"/>
  <c r="AC1081" i="1" s="1"/>
  <c r="AC1080" i="1"/>
  <c r="W1080" i="1"/>
  <c r="T1080" i="1"/>
  <c r="L1080" i="1"/>
  <c r="X1080" i="1" s="1"/>
  <c r="Y1080" i="1" s="1"/>
  <c r="AA1080" i="1" s="1"/>
  <c r="AC1079" i="1"/>
  <c r="R1079" i="1"/>
  <c r="AC1078" i="1"/>
  <c r="R1078" i="1"/>
  <c r="R1077" i="1"/>
  <c r="L1077" i="1"/>
  <c r="W1076" i="1"/>
  <c r="X1076" i="1" s="1"/>
  <c r="Y1076" i="1" s="1"/>
  <c r="T1076" i="1"/>
  <c r="J1076" i="1"/>
  <c r="L1076" i="1" s="1"/>
  <c r="I1076" i="1"/>
  <c r="H1076" i="1"/>
  <c r="G1076" i="1"/>
  <c r="E1076" i="1"/>
  <c r="D1076" i="1"/>
  <c r="C1076" i="1"/>
  <c r="B1076" i="1"/>
  <c r="AC1057" i="1"/>
  <c r="R1057" i="1"/>
  <c r="AC1056" i="1"/>
  <c r="R1056" i="1"/>
  <c r="R1055" i="1"/>
  <c r="T1054" i="1"/>
  <c r="W1054" i="1" s="1"/>
  <c r="J1054" i="1"/>
  <c r="L1054" i="1" s="1"/>
  <c r="X1054" i="1" s="1"/>
  <c r="Y1054" i="1" s="1"/>
  <c r="I1054" i="1"/>
  <c r="H1054" i="1"/>
  <c r="G1054" i="1"/>
  <c r="E1054" i="1"/>
  <c r="D1054" i="1"/>
  <c r="C1054" i="1"/>
  <c r="B1054" i="1"/>
  <c r="J1035" i="1"/>
  <c r="L1035" i="1" s="1"/>
  <c r="X1035" i="1" s="1"/>
  <c r="Y1035" i="1" s="1"/>
  <c r="AA1035" i="1" s="1"/>
  <c r="AC1035" i="1" s="1"/>
  <c r="I1035" i="1"/>
  <c r="H1035" i="1"/>
  <c r="G1035" i="1"/>
  <c r="E1035" i="1"/>
  <c r="D1035" i="1"/>
  <c r="C1035" i="1"/>
  <c r="B1035" i="1"/>
  <c r="T1034" i="1"/>
  <c r="W1034" i="1" s="1"/>
  <c r="J1034" i="1"/>
  <c r="L1034" i="1" s="1"/>
  <c r="I1034" i="1"/>
  <c r="H1034" i="1"/>
  <c r="G1034" i="1"/>
  <c r="E1034" i="1"/>
  <c r="D1034" i="1"/>
  <c r="C1034" i="1"/>
  <c r="B1034" i="1"/>
  <c r="AC1033" i="1"/>
  <c r="T1033" i="1"/>
  <c r="W1033" i="1" s="1"/>
  <c r="J1033" i="1"/>
  <c r="L1033" i="1" s="1"/>
  <c r="I1033" i="1"/>
  <c r="H1033" i="1"/>
  <c r="G1033" i="1"/>
  <c r="E1033" i="1"/>
  <c r="D1033" i="1"/>
  <c r="C1033" i="1"/>
  <c r="B1033" i="1"/>
  <c r="T1013" i="1"/>
  <c r="W1013" i="1" s="1"/>
  <c r="X1013" i="1" s="1"/>
  <c r="Y1013" i="1" s="1"/>
  <c r="AA1013" i="1" s="1"/>
  <c r="AC1013" i="1" s="1"/>
  <c r="R1012" i="1"/>
  <c r="R1011" i="1"/>
  <c r="W1010" i="1"/>
  <c r="T1010" i="1"/>
  <c r="J1010" i="1"/>
  <c r="L1010" i="1" s="1"/>
  <c r="I1010" i="1"/>
  <c r="H1010" i="1"/>
  <c r="G1010" i="1"/>
  <c r="E1010" i="1"/>
  <c r="D1010" i="1"/>
  <c r="C1010" i="1"/>
  <c r="B1010" i="1"/>
  <c r="R1009" i="1"/>
  <c r="R1008" i="1"/>
  <c r="T1007" i="1"/>
  <c r="W1007" i="1" s="1"/>
  <c r="J1007" i="1"/>
  <c r="L1007" i="1" s="1"/>
  <c r="I1007" i="1"/>
  <c r="H1007" i="1"/>
  <c r="G1007" i="1"/>
  <c r="E1007" i="1"/>
  <c r="D1007" i="1"/>
  <c r="C1007" i="1"/>
  <c r="B1007" i="1"/>
  <c r="Y1006" i="1"/>
  <c r="AA1006" i="1" s="1"/>
  <c r="AC1006" i="1" s="1"/>
  <c r="L1006" i="1"/>
  <c r="X1006" i="1" s="1"/>
  <c r="J1006" i="1"/>
  <c r="I1006" i="1"/>
  <c r="H1006" i="1"/>
  <c r="G1006" i="1"/>
  <c r="E1006" i="1"/>
  <c r="D1006" i="1"/>
  <c r="C1006" i="1"/>
  <c r="B1006" i="1"/>
  <c r="J1005" i="1"/>
  <c r="L1005" i="1" s="1"/>
  <c r="X1005" i="1" s="1"/>
  <c r="Y1005" i="1" s="1"/>
  <c r="AA1005" i="1" s="1"/>
  <c r="AC1005" i="1" s="1"/>
  <c r="I1005" i="1"/>
  <c r="H1005" i="1"/>
  <c r="G1005" i="1"/>
  <c r="E1005" i="1"/>
  <c r="D1005" i="1"/>
  <c r="C1005" i="1"/>
  <c r="B1005" i="1"/>
  <c r="J1004" i="1"/>
  <c r="L1004" i="1" s="1"/>
  <c r="X1004" i="1" s="1"/>
  <c r="Y1004" i="1" s="1"/>
  <c r="AA1004" i="1" s="1"/>
  <c r="AC1004" i="1" s="1"/>
  <c r="I1004" i="1"/>
  <c r="H1004" i="1"/>
  <c r="G1004" i="1"/>
  <c r="E1004" i="1"/>
  <c r="D1004" i="1"/>
  <c r="C1004" i="1"/>
  <c r="B1004" i="1"/>
  <c r="J1003" i="1"/>
  <c r="L1003" i="1" s="1"/>
  <c r="X1003" i="1" s="1"/>
  <c r="Y1003" i="1" s="1"/>
  <c r="AA1003" i="1" s="1"/>
  <c r="AC1003" i="1" s="1"/>
  <c r="I1003" i="1"/>
  <c r="H1003" i="1"/>
  <c r="G1003" i="1"/>
  <c r="E1003" i="1"/>
  <c r="D1003" i="1"/>
  <c r="C1003" i="1"/>
  <c r="B1003" i="1"/>
  <c r="AC984" i="1"/>
  <c r="AC985" i="1" s="1"/>
  <c r="W984" i="1"/>
  <c r="X984" i="1" s="1"/>
  <c r="Y984" i="1" s="1"/>
  <c r="AA984" i="1" s="1"/>
  <c r="T984" i="1"/>
  <c r="W983" i="1"/>
  <c r="T983" i="1"/>
  <c r="J983" i="1"/>
  <c r="L983" i="1" s="1"/>
  <c r="I983" i="1"/>
  <c r="H983" i="1"/>
  <c r="G983" i="1"/>
  <c r="E983" i="1"/>
  <c r="D983" i="1"/>
  <c r="C983" i="1"/>
  <c r="B983" i="1"/>
  <c r="R964" i="1"/>
  <c r="R963" i="1"/>
  <c r="T962" i="1"/>
  <c r="W962" i="1" s="1"/>
  <c r="J962" i="1"/>
  <c r="L962" i="1" s="1"/>
  <c r="X962" i="1" s="1"/>
  <c r="Y962" i="1" s="1"/>
  <c r="I962" i="1"/>
  <c r="H962" i="1"/>
  <c r="G962" i="1"/>
  <c r="E962" i="1"/>
  <c r="D962" i="1"/>
  <c r="C962" i="1"/>
  <c r="B962" i="1"/>
  <c r="T961" i="1"/>
  <c r="W961" i="1" s="1"/>
  <c r="J961" i="1"/>
  <c r="L961" i="1" s="1"/>
  <c r="I961" i="1"/>
  <c r="H961" i="1"/>
  <c r="G961" i="1"/>
  <c r="E961" i="1"/>
  <c r="D961" i="1"/>
  <c r="C961" i="1"/>
  <c r="B961" i="1"/>
  <c r="T960" i="1"/>
  <c r="W960" i="1" s="1"/>
  <c r="L960" i="1"/>
  <c r="X960" i="1" s="1"/>
  <c r="Y960" i="1" s="1"/>
  <c r="J960" i="1"/>
  <c r="I960" i="1"/>
  <c r="H960" i="1"/>
  <c r="G960" i="1"/>
  <c r="E960" i="1"/>
  <c r="D960" i="1"/>
  <c r="C960" i="1"/>
  <c r="B960" i="1"/>
  <c r="AC941" i="1"/>
  <c r="R941" i="1"/>
  <c r="AC940" i="1"/>
  <c r="R940" i="1"/>
  <c r="R939" i="1"/>
  <c r="L939" i="1"/>
  <c r="X938" i="1"/>
  <c r="Y938" i="1" s="1"/>
  <c r="Y941" i="1" s="1"/>
  <c r="W938" i="1"/>
  <c r="T938" i="1"/>
  <c r="J938" i="1"/>
  <c r="L938" i="1" s="1"/>
  <c r="I938" i="1"/>
  <c r="H938" i="1"/>
  <c r="G938" i="1"/>
  <c r="E938" i="1"/>
  <c r="D938" i="1"/>
  <c r="C938" i="1"/>
  <c r="B938" i="1"/>
  <c r="T919" i="1"/>
  <c r="W919" i="1" s="1"/>
  <c r="L919" i="1"/>
  <c r="J919" i="1"/>
  <c r="I919" i="1"/>
  <c r="H919" i="1"/>
  <c r="G919" i="1"/>
  <c r="E919" i="1"/>
  <c r="D919" i="1"/>
  <c r="C919" i="1"/>
  <c r="B919" i="1"/>
  <c r="W918" i="1"/>
  <c r="T918" i="1"/>
  <c r="J918" i="1"/>
  <c r="L918" i="1" s="1"/>
  <c r="X918" i="1" s="1"/>
  <c r="Y918" i="1" s="1"/>
  <c r="AA918" i="1" s="1"/>
  <c r="AC918" i="1" s="1"/>
  <c r="I918" i="1"/>
  <c r="H918" i="1"/>
  <c r="G918" i="1"/>
  <c r="E918" i="1"/>
  <c r="D918" i="1"/>
  <c r="C918" i="1"/>
  <c r="B918" i="1"/>
  <c r="AC917" i="1"/>
  <c r="L917" i="1"/>
  <c r="J917" i="1"/>
  <c r="I917" i="1"/>
  <c r="H917" i="1"/>
  <c r="G917" i="1"/>
  <c r="E917" i="1"/>
  <c r="D917" i="1"/>
  <c r="C917" i="1"/>
  <c r="B917" i="1"/>
  <c r="AC916" i="1"/>
  <c r="J916" i="1"/>
  <c r="L916" i="1" s="1"/>
  <c r="I916" i="1"/>
  <c r="H916" i="1"/>
  <c r="G916" i="1"/>
  <c r="E916" i="1"/>
  <c r="D916" i="1"/>
  <c r="C916" i="1"/>
  <c r="B916" i="1"/>
  <c r="W915" i="1"/>
  <c r="T915" i="1"/>
  <c r="J915" i="1"/>
  <c r="L915" i="1" s="1"/>
  <c r="X915" i="1" s="1"/>
  <c r="Y915" i="1" s="1"/>
  <c r="AA915" i="1" s="1"/>
  <c r="AC915" i="1" s="1"/>
  <c r="I915" i="1"/>
  <c r="H915" i="1"/>
  <c r="G915" i="1"/>
  <c r="E915" i="1"/>
  <c r="D915" i="1"/>
  <c r="C915" i="1"/>
  <c r="B915" i="1"/>
  <c r="T914" i="1"/>
  <c r="W914" i="1" s="1"/>
  <c r="J914" i="1"/>
  <c r="L914" i="1" s="1"/>
  <c r="I914" i="1"/>
  <c r="H914" i="1"/>
  <c r="G914" i="1"/>
  <c r="E914" i="1"/>
  <c r="D914" i="1"/>
  <c r="C914" i="1"/>
  <c r="B914" i="1"/>
  <c r="W913" i="1"/>
  <c r="T913" i="1"/>
  <c r="L913" i="1"/>
  <c r="X913" i="1" s="1"/>
  <c r="Y913" i="1" s="1"/>
  <c r="AA913" i="1" s="1"/>
  <c r="AC913" i="1" s="1"/>
  <c r="J913" i="1"/>
  <c r="I913" i="1"/>
  <c r="H913" i="1"/>
  <c r="G913" i="1"/>
  <c r="E913" i="1"/>
  <c r="D913" i="1"/>
  <c r="C913" i="1"/>
  <c r="B913" i="1"/>
  <c r="T894" i="1"/>
  <c r="W894" i="1" s="1"/>
  <c r="O894" i="1"/>
  <c r="N894" i="1"/>
  <c r="J894" i="1"/>
  <c r="L894" i="1" s="1"/>
  <c r="I894" i="1"/>
  <c r="H894" i="1"/>
  <c r="G894" i="1"/>
  <c r="E894" i="1"/>
  <c r="D894" i="1"/>
  <c r="C894" i="1"/>
  <c r="B894" i="1"/>
  <c r="W893" i="1"/>
  <c r="T893" i="1"/>
  <c r="J893" i="1"/>
  <c r="L893" i="1" s="1"/>
  <c r="I893" i="1"/>
  <c r="H893" i="1"/>
  <c r="G893" i="1"/>
  <c r="E893" i="1"/>
  <c r="D893" i="1"/>
  <c r="C893" i="1"/>
  <c r="B893" i="1"/>
  <c r="AC874" i="1"/>
  <c r="R874" i="1"/>
  <c r="AC873" i="1"/>
  <c r="R873" i="1"/>
  <c r="R872" i="1"/>
  <c r="T871" i="1"/>
  <c r="W871" i="1" s="1"/>
  <c r="J871" i="1"/>
  <c r="L871" i="1" s="1"/>
  <c r="X871" i="1" s="1"/>
  <c r="Y871" i="1" s="1"/>
  <c r="Y872" i="1" s="1"/>
  <c r="Y873" i="1" s="1"/>
  <c r="Y874" i="1" s="1"/>
  <c r="I871" i="1"/>
  <c r="H871" i="1"/>
  <c r="G871" i="1"/>
  <c r="E871" i="1"/>
  <c r="D871" i="1"/>
  <c r="C871" i="1"/>
  <c r="B871" i="1"/>
  <c r="AC852" i="1"/>
  <c r="R852" i="1"/>
  <c r="AC851" i="1"/>
  <c r="R851" i="1"/>
  <c r="R850" i="1"/>
  <c r="T849" i="1"/>
  <c r="W849" i="1" s="1"/>
  <c r="J849" i="1"/>
  <c r="L849" i="1" s="1"/>
  <c r="X849" i="1" s="1"/>
  <c r="Y849" i="1" s="1"/>
  <c r="I849" i="1"/>
  <c r="H849" i="1"/>
  <c r="G849" i="1"/>
  <c r="E849" i="1"/>
  <c r="D849" i="1"/>
  <c r="C849" i="1"/>
  <c r="B849" i="1"/>
  <c r="J830" i="1"/>
  <c r="L830" i="1" s="1"/>
  <c r="X830" i="1" s="1"/>
  <c r="Y830" i="1" s="1"/>
  <c r="AA830" i="1" s="1"/>
  <c r="AC830" i="1" s="1"/>
  <c r="I830" i="1"/>
  <c r="H830" i="1"/>
  <c r="G830" i="1"/>
  <c r="E830" i="1"/>
  <c r="D830" i="1"/>
  <c r="C830" i="1"/>
  <c r="B830" i="1"/>
  <c r="AA829" i="1"/>
  <c r="AC829" i="1" s="1"/>
  <c r="J829" i="1"/>
  <c r="L829" i="1" s="1"/>
  <c r="X829" i="1" s="1"/>
  <c r="Y829" i="1" s="1"/>
  <c r="I829" i="1"/>
  <c r="H829" i="1"/>
  <c r="G829" i="1"/>
  <c r="E829" i="1"/>
  <c r="D829" i="1"/>
  <c r="C829" i="1"/>
  <c r="B829" i="1"/>
  <c r="L828" i="1"/>
  <c r="X828" i="1" s="1"/>
  <c r="Y828" i="1" s="1"/>
  <c r="AA828" i="1" s="1"/>
  <c r="AC828" i="1" s="1"/>
  <c r="J828" i="1"/>
  <c r="I828" i="1"/>
  <c r="H828" i="1"/>
  <c r="G828" i="1"/>
  <c r="E828" i="1"/>
  <c r="D828" i="1"/>
  <c r="C828" i="1"/>
  <c r="B828" i="1"/>
  <c r="J827" i="1"/>
  <c r="L827" i="1" s="1"/>
  <c r="X827" i="1" s="1"/>
  <c r="Y827" i="1" s="1"/>
  <c r="AA827" i="1" s="1"/>
  <c r="AC827" i="1" s="1"/>
  <c r="I827" i="1"/>
  <c r="H827" i="1"/>
  <c r="G827" i="1"/>
  <c r="E827" i="1"/>
  <c r="D827" i="1"/>
  <c r="C827" i="1"/>
  <c r="B827" i="1"/>
  <c r="L808" i="1"/>
  <c r="X808" i="1" s="1"/>
  <c r="Y808" i="1" s="1"/>
  <c r="AA808" i="1" s="1"/>
  <c r="AC808" i="1" s="1"/>
  <c r="J808" i="1"/>
  <c r="I808" i="1"/>
  <c r="H808" i="1"/>
  <c r="G808" i="1"/>
  <c r="E808" i="1"/>
  <c r="D808" i="1"/>
  <c r="C808" i="1"/>
  <c r="B808" i="1"/>
  <c r="J807" i="1"/>
  <c r="L807" i="1" s="1"/>
  <c r="X807" i="1" s="1"/>
  <c r="Y807" i="1" s="1"/>
  <c r="AA807" i="1" s="1"/>
  <c r="AC807" i="1" s="1"/>
  <c r="I807" i="1"/>
  <c r="H807" i="1"/>
  <c r="G807" i="1"/>
  <c r="E807" i="1"/>
  <c r="D807" i="1"/>
  <c r="C807" i="1"/>
  <c r="B807" i="1"/>
  <c r="J806" i="1"/>
  <c r="L806" i="1" s="1"/>
  <c r="X806" i="1" s="1"/>
  <c r="Y806" i="1" s="1"/>
  <c r="AA806" i="1" s="1"/>
  <c r="AC806" i="1" s="1"/>
  <c r="I806" i="1"/>
  <c r="H806" i="1"/>
  <c r="G806" i="1"/>
  <c r="E806" i="1"/>
  <c r="D806" i="1"/>
  <c r="C806" i="1"/>
  <c r="B806" i="1"/>
  <c r="J805" i="1"/>
  <c r="L805" i="1" s="1"/>
  <c r="X805" i="1" s="1"/>
  <c r="Y805" i="1" s="1"/>
  <c r="AA805" i="1" s="1"/>
  <c r="AC805" i="1" s="1"/>
  <c r="I805" i="1"/>
  <c r="H805" i="1"/>
  <c r="G805" i="1"/>
  <c r="E805" i="1"/>
  <c r="D805" i="1"/>
  <c r="C805" i="1"/>
  <c r="B805" i="1"/>
  <c r="L804" i="1"/>
  <c r="X804" i="1" s="1"/>
  <c r="Y804" i="1" s="1"/>
  <c r="AA804" i="1" s="1"/>
  <c r="AC804" i="1" s="1"/>
  <c r="J804" i="1"/>
  <c r="I804" i="1"/>
  <c r="H804" i="1"/>
  <c r="G804" i="1"/>
  <c r="E804" i="1"/>
  <c r="D804" i="1"/>
  <c r="C804" i="1"/>
  <c r="B804" i="1"/>
  <c r="J803" i="1"/>
  <c r="L803" i="1" s="1"/>
  <c r="X803" i="1" s="1"/>
  <c r="Y803" i="1" s="1"/>
  <c r="AA803" i="1" s="1"/>
  <c r="AC803" i="1" s="1"/>
  <c r="I803" i="1"/>
  <c r="H803" i="1"/>
  <c r="G803" i="1"/>
  <c r="E803" i="1"/>
  <c r="D803" i="1"/>
  <c r="C803" i="1"/>
  <c r="B803" i="1"/>
  <c r="J802" i="1"/>
  <c r="L802" i="1" s="1"/>
  <c r="X802" i="1" s="1"/>
  <c r="Y802" i="1" s="1"/>
  <c r="AA802" i="1" s="1"/>
  <c r="AC802" i="1" s="1"/>
  <c r="I802" i="1"/>
  <c r="H802" i="1"/>
  <c r="G802" i="1"/>
  <c r="E802" i="1"/>
  <c r="D802" i="1"/>
  <c r="C802" i="1"/>
  <c r="B802" i="1"/>
  <c r="J801" i="1"/>
  <c r="L801" i="1" s="1"/>
  <c r="X801" i="1" s="1"/>
  <c r="Y801" i="1" s="1"/>
  <c r="AA801" i="1" s="1"/>
  <c r="AC801" i="1" s="1"/>
  <c r="I801" i="1"/>
  <c r="H801" i="1"/>
  <c r="G801" i="1"/>
  <c r="E801" i="1"/>
  <c r="D801" i="1"/>
  <c r="C801" i="1"/>
  <c r="B801" i="1"/>
  <c r="J800" i="1"/>
  <c r="L800" i="1" s="1"/>
  <c r="X800" i="1" s="1"/>
  <c r="Y800" i="1" s="1"/>
  <c r="AA800" i="1" s="1"/>
  <c r="AC800" i="1" s="1"/>
  <c r="I800" i="1"/>
  <c r="H800" i="1"/>
  <c r="G800" i="1"/>
  <c r="E800" i="1"/>
  <c r="D800" i="1"/>
  <c r="C800" i="1"/>
  <c r="B800" i="1"/>
  <c r="J778" i="1"/>
  <c r="L778" i="1" s="1"/>
  <c r="X778" i="1" s="1"/>
  <c r="Y778" i="1" s="1"/>
  <c r="AA778" i="1" s="1"/>
  <c r="AC778" i="1" s="1"/>
  <c r="I778" i="1"/>
  <c r="H778" i="1"/>
  <c r="G778" i="1"/>
  <c r="E778" i="1"/>
  <c r="D778" i="1"/>
  <c r="C778" i="1"/>
  <c r="B778" i="1"/>
  <c r="AC759" i="1"/>
  <c r="R759" i="1"/>
  <c r="AC758" i="1"/>
  <c r="R758" i="1"/>
  <c r="R757" i="1"/>
  <c r="T756" i="1"/>
  <c r="W756" i="1" s="1"/>
  <c r="J756" i="1"/>
  <c r="L756" i="1" s="1"/>
  <c r="I756" i="1"/>
  <c r="H756" i="1"/>
  <c r="G756" i="1"/>
  <c r="E756" i="1"/>
  <c r="D756" i="1"/>
  <c r="C756" i="1"/>
  <c r="B756" i="1"/>
  <c r="AC738" i="1"/>
  <c r="R738" i="1"/>
  <c r="AC737" i="1"/>
  <c r="R737" i="1"/>
  <c r="R736" i="1"/>
  <c r="T735" i="1"/>
  <c r="W735" i="1" s="1"/>
  <c r="J735" i="1"/>
  <c r="L735" i="1" s="1"/>
  <c r="I735" i="1"/>
  <c r="H735" i="1"/>
  <c r="G735" i="1"/>
  <c r="E735" i="1"/>
  <c r="D735" i="1"/>
  <c r="C735" i="1"/>
  <c r="B735" i="1"/>
  <c r="J716" i="1"/>
  <c r="L716" i="1" s="1"/>
  <c r="X716" i="1" s="1"/>
  <c r="Y716" i="1" s="1"/>
  <c r="AA716" i="1" s="1"/>
  <c r="AC716" i="1" s="1"/>
  <c r="I716" i="1"/>
  <c r="H716" i="1"/>
  <c r="G716" i="1"/>
  <c r="E716" i="1"/>
  <c r="D716" i="1"/>
  <c r="C716" i="1"/>
  <c r="B716" i="1"/>
  <c r="J715" i="1"/>
  <c r="L715" i="1" s="1"/>
  <c r="X715" i="1" s="1"/>
  <c r="Y715" i="1" s="1"/>
  <c r="AA715" i="1" s="1"/>
  <c r="AC715" i="1" s="1"/>
  <c r="I715" i="1"/>
  <c r="H715" i="1"/>
  <c r="G715" i="1"/>
  <c r="E715" i="1"/>
  <c r="D715" i="1"/>
  <c r="C715" i="1"/>
  <c r="B715" i="1"/>
  <c r="J714" i="1"/>
  <c r="L714" i="1" s="1"/>
  <c r="I714" i="1"/>
  <c r="H714" i="1"/>
  <c r="G714" i="1"/>
  <c r="E714" i="1"/>
  <c r="C714" i="1"/>
  <c r="B714" i="1"/>
  <c r="W713" i="1"/>
  <c r="T713" i="1"/>
  <c r="O713" i="1"/>
  <c r="N713" i="1"/>
  <c r="L713" i="1"/>
  <c r="X713" i="1" s="1"/>
  <c r="Y713" i="1" s="1"/>
  <c r="AA713" i="1" s="1"/>
  <c r="AC713" i="1" s="1"/>
  <c r="J713" i="1"/>
  <c r="I713" i="1"/>
  <c r="H713" i="1"/>
  <c r="G713" i="1"/>
  <c r="E713" i="1"/>
  <c r="D713" i="1"/>
  <c r="C713" i="1"/>
  <c r="B713" i="1"/>
  <c r="T712" i="1"/>
  <c r="W712" i="1" s="1"/>
  <c r="J712" i="1"/>
  <c r="L712" i="1" s="1"/>
  <c r="X712" i="1" s="1"/>
  <c r="Y712" i="1" s="1"/>
  <c r="AA712" i="1" s="1"/>
  <c r="AC712" i="1" s="1"/>
  <c r="I712" i="1"/>
  <c r="H712" i="1"/>
  <c r="G712" i="1"/>
  <c r="E712" i="1"/>
  <c r="D712" i="1"/>
  <c r="C712" i="1"/>
  <c r="B712" i="1"/>
  <c r="AC692" i="1"/>
  <c r="R692" i="1"/>
  <c r="R691" i="1"/>
  <c r="O691" i="1"/>
  <c r="W690" i="1"/>
  <c r="T690" i="1"/>
  <c r="O690" i="1"/>
  <c r="N690" i="1"/>
  <c r="L690" i="1"/>
  <c r="X690" i="1" s="1"/>
  <c r="Y690" i="1" s="1"/>
  <c r="J690" i="1"/>
  <c r="I690" i="1"/>
  <c r="H690" i="1"/>
  <c r="G690" i="1"/>
  <c r="E690" i="1"/>
  <c r="D690" i="1"/>
  <c r="C690" i="1"/>
  <c r="B690" i="1"/>
  <c r="J689" i="1"/>
  <c r="L689" i="1" s="1"/>
  <c r="X689" i="1" s="1"/>
  <c r="Y689" i="1" s="1"/>
  <c r="AA689" i="1" s="1"/>
  <c r="AC689" i="1" s="1"/>
  <c r="I689" i="1"/>
  <c r="H689" i="1"/>
  <c r="G689" i="1"/>
  <c r="E689" i="1"/>
  <c r="D689" i="1"/>
  <c r="C689" i="1"/>
  <c r="B689" i="1"/>
  <c r="T688" i="1"/>
  <c r="W688" i="1" s="1"/>
  <c r="L688" i="1"/>
  <c r="J688" i="1"/>
  <c r="I688" i="1"/>
  <c r="H688" i="1"/>
  <c r="G688" i="1"/>
  <c r="E688" i="1"/>
  <c r="D688" i="1"/>
  <c r="C688" i="1"/>
  <c r="B688" i="1"/>
  <c r="W687" i="1"/>
  <c r="T687" i="1"/>
  <c r="J687" i="1"/>
  <c r="L687" i="1" s="1"/>
  <c r="X687" i="1" s="1"/>
  <c r="Y687" i="1" s="1"/>
  <c r="AA687" i="1" s="1"/>
  <c r="AC687" i="1" s="1"/>
  <c r="I687" i="1"/>
  <c r="H687" i="1"/>
  <c r="G687" i="1"/>
  <c r="E687" i="1"/>
  <c r="D687" i="1"/>
  <c r="C687" i="1"/>
  <c r="B687" i="1"/>
  <c r="Y668" i="1"/>
  <c r="AA668" i="1" s="1"/>
  <c r="AC668" i="1" s="1"/>
  <c r="L668" i="1"/>
  <c r="J668" i="1"/>
  <c r="AC667" i="1"/>
  <c r="R667" i="1"/>
  <c r="AC666" i="1"/>
  <c r="R666" i="1"/>
  <c r="R665" i="1"/>
  <c r="T664" i="1"/>
  <c r="W664" i="1" s="1"/>
  <c r="L664" i="1"/>
  <c r="J664" i="1"/>
  <c r="I664" i="1"/>
  <c r="H664" i="1"/>
  <c r="G664" i="1"/>
  <c r="E664" i="1"/>
  <c r="D664" i="1"/>
  <c r="C664" i="1"/>
  <c r="B664" i="1"/>
  <c r="T642" i="1"/>
  <c r="W642" i="1" s="1"/>
  <c r="J642" i="1"/>
  <c r="L642" i="1" s="1"/>
  <c r="X642" i="1" s="1"/>
  <c r="Y642" i="1" s="1"/>
  <c r="AA642" i="1" s="1"/>
  <c r="AC642" i="1" s="1"/>
  <c r="I642" i="1"/>
  <c r="H642" i="1"/>
  <c r="G642" i="1"/>
  <c r="E642" i="1"/>
  <c r="D642" i="1"/>
  <c r="C642" i="1"/>
  <c r="B642" i="1"/>
  <c r="L624" i="1"/>
  <c r="X624" i="1" s="1"/>
  <c r="Y624" i="1" s="1"/>
  <c r="AA624" i="1" s="1"/>
  <c r="AC624" i="1" s="1"/>
  <c r="J624" i="1"/>
  <c r="I624" i="1"/>
  <c r="H624" i="1"/>
  <c r="G624" i="1"/>
  <c r="C624" i="1"/>
  <c r="B624" i="1"/>
  <c r="AC623" i="1"/>
  <c r="R623" i="1"/>
  <c r="AC622" i="1"/>
  <c r="R622" i="1"/>
  <c r="R621" i="1"/>
  <c r="T620" i="1"/>
  <c r="W620" i="1" s="1"/>
  <c r="L620" i="1"/>
  <c r="J620" i="1"/>
  <c r="I620" i="1"/>
  <c r="H620" i="1"/>
  <c r="G620" i="1"/>
  <c r="E620" i="1"/>
  <c r="D620" i="1"/>
  <c r="C620" i="1"/>
  <c r="B620" i="1"/>
  <c r="AC601" i="1"/>
  <c r="R601" i="1"/>
  <c r="AC600" i="1"/>
  <c r="R600" i="1"/>
  <c r="R599" i="1"/>
  <c r="W598" i="1"/>
  <c r="T598" i="1"/>
  <c r="J598" i="1"/>
  <c r="L598" i="1" s="1"/>
  <c r="X598" i="1" s="1"/>
  <c r="Y598" i="1" s="1"/>
  <c r="I598" i="1"/>
  <c r="H598" i="1"/>
  <c r="G598" i="1"/>
  <c r="E598" i="1"/>
  <c r="D598" i="1"/>
  <c r="C598" i="1"/>
  <c r="B598" i="1"/>
  <c r="AC578" i="1"/>
  <c r="W578" i="1"/>
  <c r="T578" i="1"/>
  <c r="J578" i="1"/>
  <c r="L578" i="1" s="1"/>
  <c r="X578" i="1" s="1"/>
  <c r="Y578" i="1" s="1"/>
  <c r="R577" i="1"/>
  <c r="R576" i="1"/>
  <c r="R575" i="1"/>
  <c r="R574" i="1"/>
  <c r="T573" i="1"/>
  <c r="W573" i="1" s="1"/>
  <c r="L573" i="1"/>
  <c r="X573" i="1" s="1"/>
  <c r="Y573" i="1" s="1"/>
  <c r="J573" i="1"/>
  <c r="I573" i="1"/>
  <c r="H573" i="1"/>
  <c r="G573" i="1"/>
  <c r="E573" i="1"/>
  <c r="D573" i="1"/>
  <c r="C573" i="1"/>
  <c r="B573" i="1"/>
  <c r="T553" i="1"/>
  <c r="W553" i="1" s="1"/>
  <c r="J553" i="1"/>
  <c r="L553" i="1" s="1"/>
  <c r="X553" i="1" s="1"/>
  <c r="Y553" i="1" s="1"/>
  <c r="AA553" i="1" s="1"/>
  <c r="AC553" i="1" s="1"/>
  <c r="AC554" i="1" s="1"/>
  <c r="I553" i="1"/>
  <c r="H553" i="1"/>
  <c r="G553" i="1"/>
  <c r="E553" i="1"/>
  <c r="D553" i="1"/>
  <c r="C553" i="1"/>
  <c r="B553" i="1"/>
  <c r="J533" i="1"/>
  <c r="L533" i="1" s="1"/>
  <c r="X533" i="1" s="1"/>
  <c r="Y533" i="1" s="1"/>
  <c r="AA533" i="1" s="1"/>
  <c r="AC533" i="1" s="1"/>
  <c r="I533" i="1"/>
  <c r="H533" i="1"/>
  <c r="G533" i="1"/>
  <c r="E533" i="1"/>
  <c r="D533" i="1"/>
  <c r="C533" i="1"/>
  <c r="B533" i="1"/>
  <c r="AC514" i="1"/>
  <c r="R514" i="1"/>
  <c r="AC513" i="1"/>
  <c r="R513" i="1"/>
  <c r="R512" i="1"/>
  <c r="T511" i="1"/>
  <c r="W511" i="1" s="1"/>
  <c r="J511" i="1"/>
  <c r="L511" i="1" s="1"/>
  <c r="X511" i="1" s="1"/>
  <c r="Y511" i="1" s="1"/>
  <c r="I511" i="1"/>
  <c r="H511" i="1"/>
  <c r="G511" i="1"/>
  <c r="E511" i="1"/>
  <c r="D511" i="1"/>
  <c r="C511" i="1"/>
  <c r="B511" i="1"/>
  <c r="W510" i="1"/>
  <c r="T510" i="1"/>
  <c r="J510" i="1"/>
  <c r="L510" i="1" s="1"/>
  <c r="X510" i="1" s="1"/>
  <c r="Y510" i="1" s="1"/>
  <c r="AA510" i="1" s="1"/>
  <c r="AC510" i="1" s="1"/>
  <c r="I510" i="1"/>
  <c r="H510" i="1"/>
  <c r="G510" i="1"/>
  <c r="E510" i="1"/>
  <c r="D510" i="1"/>
  <c r="C510" i="1"/>
  <c r="B510" i="1"/>
  <c r="T491" i="1"/>
  <c r="W491" i="1" s="1"/>
  <c r="L491" i="1"/>
  <c r="X491" i="1" s="1"/>
  <c r="Y491" i="1" s="1"/>
  <c r="AA491" i="1" s="1"/>
  <c r="AC491" i="1" s="1"/>
  <c r="X490" i="1"/>
  <c r="Y490" i="1" s="1"/>
  <c r="AA490" i="1" s="1"/>
  <c r="AC490" i="1" s="1"/>
  <c r="W490" i="1"/>
  <c r="T490" i="1"/>
  <c r="L490" i="1"/>
  <c r="J489" i="1"/>
  <c r="L489" i="1" s="1"/>
  <c r="X489" i="1" s="1"/>
  <c r="Y489" i="1" s="1"/>
  <c r="AA489" i="1" s="1"/>
  <c r="AC489" i="1" s="1"/>
  <c r="AC492" i="1" s="1"/>
  <c r="I489" i="1"/>
  <c r="H489" i="1"/>
  <c r="G489" i="1"/>
  <c r="E489" i="1"/>
  <c r="D489" i="1"/>
  <c r="C489" i="1"/>
  <c r="B489" i="1"/>
  <c r="AC470" i="1"/>
  <c r="R470" i="1"/>
  <c r="AC469" i="1"/>
  <c r="R469" i="1"/>
  <c r="R468" i="1"/>
  <c r="T467" i="1"/>
  <c r="W467" i="1" s="1"/>
  <c r="J467" i="1"/>
  <c r="L467" i="1" s="1"/>
  <c r="X467" i="1" s="1"/>
  <c r="Y467" i="1" s="1"/>
  <c r="I467" i="1"/>
  <c r="H467" i="1"/>
  <c r="G467" i="1"/>
  <c r="E467" i="1"/>
  <c r="D467" i="1"/>
  <c r="C467" i="1"/>
  <c r="B467" i="1"/>
  <c r="AC448" i="1"/>
  <c r="R448" i="1"/>
  <c r="AC447" i="1"/>
  <c r="R447" i="1"/>
  <c r="R446" i="1"/>
  <c r="W445" i="1"/>
  <c r="X445" i="1" s="1"/>
  <c r="Y445" i="1" s="1"/>
  <c r="T445" i="1"/>
  <c r="AC426" i="1"/>
  <c r="R426" i="1"/>
  <c r="AC425" i="1"/>
  <c r="R425" i="1"/>
  <c r="R424" i="1"/>
  <c r="W423" i="1"/>
  <c r="T423" i="1"/>
  <c r="J423" i="1"/>
  <c r="L423" i="1" s="1"/>
  <c r="X423" i="1" s="1"/>
  <c r="Y423" i="1" s="1"/>
  <c r="I423" i="1"/>
  <c r="H423" i="1"/>
  <c r="G423" i="1"/>
  <c r="E423" i="1"/>
  <c r="D423" i="1"/>
  <c r="C423" i="1"/>
  <c r="B423" i="1"/>
  <c r="J404" i="1"/>
  <c r="L404" i="1" s="1"/>
  <c r="X404" i="1" s="1"/>
  <c r="Y404" i="1" s="1"/>
  <c r="AA404" i="1" s="1"/>
  <c r="AC404" i="1" s="1"/>
  <c r="I404" i="1"/>
  <c r="H404" i="1"/>
  <c r="G404" i="1"/>
  <c r="E404" i="1"/>
  <c r="D404" i="1"/>
  <c r="C404" i="1"/>
  <c r="B404" i="1"/>
  <c r="J403" i="1"/>
  <c r="L403" i="1" s="1"/>
  <c r="X403" i="1" s="1"/>
  <c r="Y403" i="1" s="1"/>
  <c r="AA403" i="1" s="1"/>
  <c r="AC403" i="1" s="1"/>
  <c r="I403" i="1"/>
  <c r="H403" i="1"/>
  <c r="G403" i="1"/>
  <c r="E403" i="1"/>
  <c r="D403" i="1"/>
  <c r="C403" i="1"/>
  <c r="B403" i="1"/>
  <c r="J402" i="1"/>
  <c r="L402" i="1" s="1"/>
  <c r="X402" i="1" s="1"/>
  <c r="Y402" i="1" s="1"/>
  <c r="AA402" i="1" s="1"/>
  <c r="AC402" i="1" s="1"/>
  <c r="I402" i="1"/>
  <c r="H402" i="1"/>
  <c r="G402" i="1"/>
  <c r="E402" i="1"/>
  <c r="D402" i="1"/>
  <c r="C402" i="1"/>
  <c r="B402" i="1"/>
  <c r="L401" i="1"/>
  <c r="X401" i="1" s="1"/>
  <c r="Y401" i="1" s="1"/>
  <c r="AA401" i="1" s="1"/>
  <c r="AC401" i="1" s="1"/>
  <c r="J401" i="1"/>
  <c r="I401" i="1"/>
  <c r="H401" i="1"/>
  <c r="G401" i="1"/>
  <c r="E401" i="1"/>
  <c r="D401" i="1"/>
  <c r="C401" i="1"/>
  <c r="B401" i="1"/>
  <c r="T381" i="1"/>
  <c r="W381" i="1" s="1"/>
  <c r="O381" i="1"/>
  <c r="J381" i="1"/>
  <c r="L381" i="1" s="1"/>
  <c r="X381" i="1" s="1"/>
  <c r="Y381" i="1" s="1"/>
  <c r="AA381" i="1" s="1"/>
  <c r="AC381" i="1" s="1"/>
  <c r="I381" i="1"/>
  <c r="H381" i="1"/>
  <c r="G381" i="1"/>
  <c r="E381" i="1"/>
  <c r="D381" i="1"/>
  <c r="C381" i="1"/>
  <c r="B381" i="1"/>
  <c r="W380" i="1"/>
  <c r="T380" i="1"/>
  <c r="O380" i="1"/>
  <c r="N380" i="1"/>
  <c r="N381" i="1" s="1"/>
  <c r="J380" i="1"/>
  <c r="L380" i="1" s="1"/>
  <c r="X380" i="1" s="1"/>
  <c r="Y380" i="1" s="1"/>
  <c r="AA380" i="1" s="1"/>
  <c r="AC380" i="1" s="1"/>
  <c r="I380" i="1"/>
  <c r="H380" i="1"/>
  <c r="G380" i="1"/>
  <c r="E380" i="1"/>
  <c r="D380" i="1"/>
  <c r="C380" i="1"/>
  <c r="B380" i="1"/>
  <c r="AC379" i="1"/>
  <c r="R379" i="1"/>
  <c r="AC378" i="1"/>
  <c r="R378" i="1"/>
  <c r="R377" i="1"/>
  <c r="W376" i="1"/>
  <c r="T376" i="1"/>
  <c r="J376" i="1"/>
  <c r="L376" i="1" s="1"/>
  <c r="X376" i="1" s="1"/>
  <c r="Y376" i="1" s="1"/>
  <c r="I376" i="1"/>
  <c r="H376" i="1"/>
  <c r="G376" i="1"/>
  <c r="E376" i="1"/>
  <c r="D376" i="1"/>
  <c r="C376" i="1"/>
  <c r="B376" i="1"/>
  <c r="W375" i="1"/>
  <c r="T375" i="1"/>
  <c r="J375" i="1"/>
  <c r="L375" i="1" s="1"/>
  <c r="X375" i="1" s="1"/>
  <c r="Y375" i="1" s="1"/>
  <c r="AA375" i="1" s="1"/>
  <c r="AC375" i="1" s="1"/>
  <c r="I375" i="1"/>
  <c r="H375" i="1"/>
  <c r="G375" i="1"/>
  <c r="E375" i="1"/>
  <c r="D375" i="1"/>
  <c r="C375" i="1"/>
  <c r="B375" i="1"/>
  <c r="I355" i="1"/>
  <c r="H355" i="1"/>
  <c r="G355" i="1"/>
  <c r="J355" i="1" s="1"/>
  <c r="L355" i="1" s="1"/>
  <c r="Y355" i="1" s="1"/>
  <c r="AA355" i="1" s="1"/>
  <c r="AC355" i="1" s="1"/>
  <c r="E355" i="1"/>
  <c r="D355" i="1"/>
  <c r="C355" i="1"/>
  <c r="B355" i="1"/>
  <c r="W354" i="1"/>
  <c r="T354" i="1"/>
  <c r="O354" i="1"/>
  <c r="N354" i="1"/>
  <c r="I354" i="1"/>
  <c r="H354" i="1"/>
  <c r="G354" i="1"/>
  <c r="E354" i="1"/>
  <c r="D354" i="1"/>
  <c r="C354" i="1"/>
  <c r="B354" i="1"/>
  <c r="I353" i="1"/>
  <c r="H353" i="1"/>
  <c r="G353" i="1"/>
  <c r="E353" i="1"/>
  <c r="D353" i="1"/>
  <c r="C353" i="1"/>
  <c r="B353" i="1"/>
  <c r="I352" i="1"/>
  <c r="H352" i="1"/>
  <c r="G352" i="1"/>
  <c r="E352" i="1"/>
  <c r="D352" i="1"/>
  <c r="C352" i="1"/>
  <c r="B352" i="1"/>
  <c r="I351" i="1"/>
  <c r="H351" i="1"/>
  <c r="G351" i="1"/>
  <c r="J351" i="1" s="1"/>
  <c r="L351" i="1" s="1"/>
  <c r="E351" i="1"/>
  <c r="D351" i="1"/>
  <c r="C351" i="1"/>
  <c r="B351" i="1"/>
  <c r="W350" i="1"/>
  <c r="T350" i="1"/>
  <c r="I350" i="1"/>
  <c r="J350" i="1" s="1"/>
  <c r="L350" i="1" s="1"/>
  <c r="H350" i="1"/>
  <c r="G350" i="1"/>
  <c r="E350" i="1"/>
  <c r="D350" i="1"/>
  <c r="C350" i="1"/>
  <c r="B350" i="1"/>
  <c r="AC349" i="1"/>
  <c r="R349" i="1"/>
  <c r="AC348" i="1"/>
  <c r="R348" i="1"/>
  <c r="R347" i="1"/>
  <c r="T346" i="1"/>
  <c r="W346" i="1" s="1"/>
  <c r="I346" i="1"/>
  <c r="H346" i="1"/>
  <c r="G346" i="1"/>
  <c r="E346" i="1"/>
  <c r="D346" i="1"/>
  <c r="C346" i="1"/>
  <c r="B346" i="1"/>
  <c r="AC327" i="1"/>
  <c r="R327" i="1"/>
  <c r="AC326" i="1"/>
  <c r="R326" i="1"/>
  <c r="R325" i="1"/>
  <c r="W324" i="1"/>
  <c r="T324" i="1"/>
  <c r="I324" i="1"/>
  <c r="H324" i="1"/>
  <c r="G324" i="1"/>
  <c r="E324" i="1"/>
  <c r="D324" i="1"/>
  <c r="C324" i="1"/>
  <c r="B324" i="1"/>
  <c r="W305" i="1"/>
  <c r="X305" i="1" s="1"/>
  <c r="Y305" i="1" s="1"/>
  <c r="AA305" i="1" s="1"/>
  <c r="AC305" i="1" s="1"/>
  <c r="T305" i="1"/>
  <c r="AC304" i="1"/>
  <c r="T304" i="1"/>
  <c r="W304" i="1" s="1"/>
  <c r="J304" i="1"/>
  <c r="L304" i="1" s="1"/>
  <c r="I304" i="1"/>
  <c r="H304" i="1"/>
  <c r="G304" i="1"/>
  <c r="E304" i="1"/>
  <c r="D304" i="1"/>
  <c r="C304" i="1"/>
  <c r="B304" i="1"/>
  <c r="T283" i="1"/>
  <c r="W283" i="1" s="1"/>
  <c r="J283" i="1"/>
  <c r="L283" i="1" s="1"/>
  <c r="X283" i="1" s="1"/>
  <c r="Y283" i="1" s="1"/>
  <c r="AA283" i="1" s="1"/>
  <c r="AC283" i="1" s="1"/>
  <c r="I283" i="1"/>
  <c r="H283" i="1"/>
  <c r="G283" i="1"/>
  <c r="D283" i="1"/>
  <c r="C283" i="1"/>
  <c r="B283" i="1"/>
  <c r="AC282" i="1"/>
  <c r="R282" i="1"/>
  <c r="R281" i="1"/>
  <c r="T280" i="1"/>
  <c r="W280" i="1" s="1"/>
  <c r="I280" i="1"/>
  <c r="H280" i="1"/>
  <c r="G280" i="1"/>
  <c r="J280" i="1" s="1"/>
  <c r="L280" i="1" s="1"/>
  <c r="X280" i="1" s="1"/>
  <c r="Y280" i="1" s="1"/>
  <c r="E280" i="1"/>
  <c r="D280" i="1"/>
  <c r="C280" i="1"/>
  <c r="B280" i="1"/>
  <c r="T260" i="1"/>
  <c r="W260" i="1" s="1"/>
  <c r="X260" i="1" s="1"/>
  <c r="Y260" i="1" s="1"/>
  <c r="AA260" i="1" s="1"/>
  <c r="AC260" i="1" s="1"/>
  <c r="N260" i="1"/>
  <c r="T259" i="1"/>
  <c r="W259" i="1" s="1"/>
  <c r="X259" i="1" s="1"/>
  <c r="Y259" i="1" s="1"/>
  <c r="AA259" i="1" s="1"/>
  <c r="AC259" i="1" s="1"/>
  <c r="N259" i="1"/>
  <c r="W258" i="1"/>
  <c r="T258" i="1"/>
  <c r="N258" i="1"/>
  <c r="AC257" i="1"/>
  <c r="R257" i="1"/>
  <c r="R256" i="1"/>
  <c r="W255" i="1"/>
  <c r="T255" i="1"/>
  <c r="I255" i="1"/>
  <c r="J255" i="1" s="1"/>
  <c r="L255" i="1" s="1"/>
  <c r="H255" i="1"/>
  <c r="G255" i="1"/>
  <c r="E255" i="1"/>
  <c r="D255" i="1"/>
  <c r="C255" i="1"/>
  <c r="B255" i="1"/>
  <c r="R236" i="1"/>
  <c r="R235" i="1"/>
  <c r="R234" i="1"/>
  <c r="T233" i="1"/>
  <c r="W233" i="1" s="1"/>
  <c r="X233" i="1" s="1"/>
  <c r="Y233" i="1" s="1"/>
  <c r="T232" i="1"/>
  <c r="W232" i="1" s="1"/>
  <c r="J232" i="1"/>
  <c r="L232" i="1" s="1"/>
  <c r="X232" i="1" s="1"/>
  <c r="Y232" i="1" s="1"/>
  <c r="AA232" i="1" s="1"/>
  <c r="AC232" i="1" s="1"/>
  <c r="I232" i="1"/>
  <c r="H232" i="1"/>
  <c r="G232" i="1"/>
  <c r="E232" i="1"/>
  <c r="D232" i="1"/>
  <c r="C232" i="1"/>
  <c r="B232" i="1"/>
  <c r="T213" i="1"/>
  <c r="W213" i="1" s="1"/>
  <c r="I213" i="1"/>
  <c r="H213" i="1"/>
  <c r="G213" i="1"/>
  <c r="J213" i="1" s="1"/>
  <c r="L213" i="1" s="1"/>
  <c r="C213" i="1"/>
  <c r="B213" i="1"/>
  <c r="AC212" i="1"/>
  <c r="T212" i="1"/>
  <c r="W212" i="1" s="1"/>
  <c r="X212" i="1" s="1"/>
  <c r="Y212" i="1" s="1"/>
  <c r="T211" i="1"/>
  <c r="W211" i="1" s="1"/>
  <c r="X211" i="1" s="1"/>
  <c r="Y211" i="1" s="1"/>
  <c r="T210" i="1"/>
  <c r="W210" i="1" s="1"/>
  <c r="X210" i="1" s="1"/>
  <c r="Y210" i="1" s="1"/>
  <c r="I190" i="1"/>
  <c r="H190" i="1"/>
  <c r="G190" i="1"/>
  <c r="J190" i="1" s="1"/>
  <c r="L190" i="1" s="1"/>
  <c r="Y190" i="1" s="1"/>
  <c r="AA190" i="1" s="1"/>
  <c r="AC190" i="1" s="1"/>
  <c r="E190" i="1"/>
  <c r="D190" i="1"/>
  <c r="C190" i="1"/>
  <c r="B190" i="1"/>
  <c r="R172" i="1"/>
  <c r="R171" i="1"/>
  <c r="R170" i="1"/>
  <c r="T169" i="1"/>
  <c r="W169" i="1" s="1"/>
  <c r="I169" i="1"/>
  <c r="H169" i="1"/>
  <c r="G169" i="1"/>
  <c r="J169" i="1" s="1"/>
  <c r="L169" i="1" s="1"/>
  <c r="E169" i="1"/>
  <c r="D169" i="1"/>
  <c r="C169" i="1"/>
  <c r="B169" i="1"/>
  <c r="T149" i="1"/>
  <c r="W149" i="1" s="1"/>
  <c r="I149" i="1"/>
  <c r="H149" i="1"/>
  <c r="G149" i="1"/>
  <c r="J149" i="1" s="1"/>
  <c r="L149" i="1" s="1"/>
  <c r="E149" i="1"/>
  <c r="D149" i="1"/>
  <c r="C149" i="1"/>
  <c r="B149" i="1"/>
  <c r="I129" i="1"/>
  <c r="J129" i="1" s="1"/>
  <c r="L129" i="1" s="1"/>
  <c r="H129" i="1"/>
  <c r="G129" i="1"/>
  <c r="C129" i="1"/>
  <c r="B129" i="1"/>
  <c r="T128" i="1"/>
  <c r="W128" i="1" s="1"/>
  <c r="I128" i="1"/>
  <c r="H128" i="1"/>
  <c r="G128" i="1"/>
  <c r="J128" i="1" s="1"/>
  <c r="L128" i="1" s="1"/>
  <c r="C128" i="1"/>
  <c r="B128" i="1"/>
  <c r="W125" i="1"/>
  <c r="T125" i="1"/>
  <c r="I125" i="1"/>
  <c r="H125" i="1"/>
  <c r="G125" i="1"/>
  <c r="E125" i="1"/>
  <c r="D125" i="1"/>
  <c r="C125" i="1"/>
  <c r="B125" i="1"/>
  <c r="AC106" i="1"/>
  <c r="R106" i="1"/>
  <c r="AC105" i="1"/>
  <c r="R105" i="1"/>
  <c r="R104" i="1"/>
  <c r="T103" i="1"/>
  <c r="W103" i="1" s="1"/>
  <c r="I103" i="1"/>
  <c r="H103" i="1"/>
  <c r="G103" i="1"/>
  <c r="J103" i="1" s="1"/>
  <c r="L103" i="1" s="1"/>
  <c r="E103" i="1"/>
  <c r="D103" i="1"/>
  <c r="C103" i="1"/>
  <c r="B103" i="1"/>
  <c r="T102" i="1"/>
  <c r="W102" i="1" s="1"/>
  <c r="I102" i="1"/>
  <c r="H102" i="1"/>
  <c r="G102" i="1"/>
  <c r="J102" i="1" s="1"/>
  <c r="L102" i="1" s="1"/>
  <c r="E102" i="1"/>
  <c r="D102" i="1"/>
  <c r="C102" i="1"/>
  <c r="B102" i="1"/>
  <c r="T101" i="1"/>
  <c r="W101" i="1" s="1"/>
  <c r="I101" i="1"/>
  <c r="H101" i="1"/>
  <c r="G101" i="1"/>
  <c r="J101" i="1" s="1"/>
  <c r="L101" i="1" s="1"/>
  <c r="X101" i="1" s="1"/>
  <c r="Y101" i="1" s="1"/>
  <c r="AA101" i="1" s="1"/>
  <c r="AC101" i="1" s="1"/>
  <c r="E101" i="1"/>
  <c r="D101" i="1"/>
  <c r="C101" i="1"/>
  <c r="B101" i="1"/>
  <c r="A93" i="1"/>
  <c r="A117" i="1" s="1"/>
  <c r="A141" i="1" s="1"/>
  <c r="A161" i="1" s="1"/>
  <c r="A182" i="1" s="1"/>
  <c r="AC83" i="1"/>
  <c r="R83" i="1"/>
  <c r="R82" i="1"/>
  <c r="R81" i="1"/>
  <c r="T80" i="1"/>
  <c r="W80" i="1" s="1"/>
  <c r="I80" i="1"/>
  <c r="H80" i="1"/>
  <c r="G80" i="1"/>
  <c r="E80" i="1"/>
  <c r="D80" i="1"/>
  <c r="C80" i="1"/>
  <c r="B80" i="1"/>
  <c r="A72" i="1"/>
  <c r="AC62" i="1"/>
  <c r="Q62" i="1"/>
  <c r="T62" i="1" s="1"/>
  <c r="W62" i="1" s="1"/>
  <c r="I62" i="1"/>
  <c r="H62" i="1"/>
  <c r="G62" i="1"/>
  <c r="J62" i="1" s="1"/>
  <c r="L62" i="1" s="1"/>
  <c r="E62" i="1"/>
  <c r="D62" i="1"/>
  <c r="C62" i="1"/>
  <c r="B62" i="1"/>
  <c r="T61" i="1"/>
  <c r="W61" i="1" s="1"/>
  <c r="I61" i="1"/>
  <c r="H61" i="1"/>
  <c r="G61" i="1"/>
  <c r="J61" i="1" s="1"/>
  <c r="L61" i="1" s="1"/>
  <c r="E61" i="1"/>
  <c r="D61" i="1"/>
  <c r="C61" i="1"/>
  <c r="B61" i="1"/>
  <c r="T60" i="1"/>
  <c r="W60" i="1" s="1"/>
  <c r="I60" i="1"/>
  <c r="H60" i="1"/>
  <c r="G60" i="1"/>
  <c r="J60" i="1" s="1"/>
  <c r="L60" i="1" s="1"/>
  <c r="X60" i="1" s="1"/>
  <c r="Y60" i="1" s="1"/>
  <c r="AA60" i="1" s="1"/>
  <c r="AC60" i="1" s="1"/>
  <c r="E60" i="1"/>
  <c r="D60" i="1"/>
  <c r="C60" i="1"/>
  <c r="B60" i="1"/>
  <c r="I36" i="1"/>
  <c r="H36" i="1"/>
  <c r="G36" i="1"/>
  <c r="J36" i="1" s="1"/>
  <c r="L36" i="1" s="1"/>
  <c r="X36" i="1" s="1"/>
  <c r="Y36" i="1" s="1"/>
  <c r="AA36" i="1" s="1"/>
  <c r="AC36" i="1" s="1"/>
  <c r="E36" i="1"/>
  <c r="D36" i="1"/>
  <c r="C36" i="1"/>
  <c r="B36" i="1"/>
  <c r="I35" i="1"/>
  <c r="J35" i="1" s="1"/>
  <c r="L35" i="1" s="1"/>
  <c r="X35" i="1" s="1"/>
  <c r="Y35" i="1" s="1"/>
  <c r="AA35" i="1" s="1"/>
  <c r="AC35" i="1" s="1"/>
  <c r="H35" i="1"/>
  <c r="G35" i="1"/>
  <c r="E35" i="1"/>
  <c r="D35" i="1"/>
  <c r="C35" i="1"/>
  <c r="B35" i="1"/>
  <c r="J34" i="1"/>
  <c r="L34" i="1" s="1"/>
  <c r="X34" i="1" s="1"/>
  <c r="Y34" i="1" s="1"/>
  <c r="AA34" i="1" s="1"/>
  <c r="AC34" i="1" s="1"/>
  <c r="I34" i="1"/>
  <c r="H34" i="1"/>
  <c r="G34" i="1"/>
  <c r="E34" i="1"/>
  <c r="D34" i="1"/>
  <c r="C34" i="1"/>
  <c r="B34" i="1"/>
  <c r="I33" i="1"/>
  <c r="H33" i="1"/>
  <c r="G33" i="1"/>
  <c r="E33" i="1"/>
  <c r="D33" i="1"/>
  <c r="C33" i="1"/>
  <c r="B33" i="1"/>
  <c r="R14" i="1"/>
  <c r="R13" i="1"/>
  <c r="R12" i="1"/>
  <c r="AC11" i="1"/>
  <c r="W11" i="1"/>
  <c r="T11" i="1"/>
  <c r="O11" i="1"/>
  <c r="N11" i="1"/>
  <c r="I11" i="1"/>
  <c r="H11" i="1"/>
  <c r="G11" i="1"/>
  <c r="E11" i="1"/>
  <c r="D11" i="1"/>
  <c r="C11" i="1"/>
  <c r="B11" i="1"/>
  <c r="Y714" i="1" l="1"/>
  <c r="AA714" i="1" s="1"/>
  <c r="AC714" i="1" s="1"/>
  <c r="X714" i="1"/>
  <c r="J33" i="1"/>
  <c r="L33" i="1" s="1"/>
  <c r="X33" i="1" s="1"/>
  <c r="Y33" i="1" s="1"/>
  <c r="AA33" i="1" s="1"/>
  <c r="AC33" i="1" s="1"/>
  <c r="AC37" i="1" s="1"/>
  <c r="J80" i="1"/>
  <c r="L80" i="1" s="1"/>
  <c r="X80" i="1" s="1"/>
  <c r="Y80" i="1" s="1"/>
  <c r="AC405" i="1"/>
  <c r="L1785" i="1"/>
  <c r="Y3557" i="1"/>
  <c r="Z3557" i="1"/>
  <c r="J11" i="1"/>
  <c r="L11" i="1" s="1"/>
  <c r="X11" i="1" s="1"/>
  <c r="Y11" i="1" s="1"/>
  <c r="J125" i="1"/>
  <c r="L125" i="1" s="1"/>
  <c r="X125" i="1" s="1"/>
  <c r="Y125" i="1" s="1"/>
  <c r="X756" i="1"/>
  <c r="Y756" i="1" s="1"/>
  <c r="X1033" i="1"/>
  <c r="Y1033" i="1" s="1"/>
  <c r="X1325" i="1"/>
  <c r="Y1325" i="1" s="1"/>
  <c r="AA1325" i="1" s="1"/>
  <c r="AC1325" i="1" s="1"/>
  <c r="X1538" i="1"/>
  <c r="Y1538" i="1" s="1"/>
  <c r="AA1538" i="1" s="1"/>
  <c r="AC1538" i="1" s="1"/>
  <c r="X1646" i="1"/>
  <c r="Y1646" i="1" s="1"/>
  <c r="AA1646" i="1" s="1"/>
  <c r="AC1646" i="1" s="1"/>
  <c r="J2025" i="1"/>
  <c r="L2025" i="1" s="1"/>
  <c r="X2025" i="1" s="1"/>
  <c r="Y2025" i="1" s="1"/>
  <c r="AA2025" i="1" s="1"/>
  <c r="AC2025" i="1" s="1"/>
  <c r="J2033" i="1"/>
  <c r="L2033" i="1" s="1"/>
  <c r="X2033" i="1" s="1"/>
  <c r="Y2033" i="1" s="1"/>
  <c r="AA2033" i="1" s="1"/>
  <c r="AC2033" i="1" s="1"/>
  <c r="J2041" i="1"/>
  <c r="L2041" i="1" s="1"/>
  <c r="X2041" i="1" s="1"/>
  <c r="Y2041" i="1" s="1"/>
  <c r="AA2041" i="1" s="1"/>
  <c r="AC2041" i="1" s="1"/>
  <c r="AC3689" i="1"/>
  <c r="AC3899" i="1"/>
  <c r="AC4246" i="1"/>
  <c r="X5268" i="1"/>
  <c r="Y5268" i="1" s="1"/>
  <c r="J324" i="1"/>
  <c r="L324" i="1" s="1"/>
  <c r="X324" i="1" s="1"/>
  <c r="Y324" i="1" s="1"/>
  <c r="J346" i="1"/>
  <c r="L346" i="1" s="1"/>
  <c r="J352" i="1"/>
  <c r="L352" i="1" s="1"/>
  <c r="X350" i="1" s="1"/>
  <c r="Y350" i="1" s="1"/>
  <c r="AA350" i="1" s="1"/>
  <c r="AC350" i="1" s="1"/>
  <c r="J354" i="1"/>
  <c r="L354" i="1" s="1"/>
  <c r="X354" i="1" s="1"/>
  <c r="Y354" i="1" s="1"/>
  <c r="AA354" i="1" s="1"/>
  <c r="AC354" i="1" s="1"/>
  <c r="J2024" i="1"/>
  <c r="L2024" i="1" s="1"/>
  <c r="X2024" i="1" s="1"/>
  <c r="Y2024" i="1" s="1"/>
  <c r="AA2024" i="1" s="1"/>
  <c r="AC2024" i="1" s="1"/>
  <c r="J2032" i="1"/>
  <c r="L2032" i="1" s="1"/>
  <c r="X2032" i="1" s="1"/>
  <c r="Y2032" i="1" s="1"/>
  <c r="AA2032" i="1" s="1"/>
  <c r="AC2032" i="1" s="1"/>
  <c r="J2040" i="1"/>
  <c r="L2040" i="1" s="1"/>
  <c r="X2040" i="1" s="1"/>
  <c r="Y2040" i="1" s="1"/>
  <c r="AA2040" i="1" s="1"/>
  <c r="AC2040" i="1" s="1"/>
  <c r="J2045" i="1"/>
  <c r="L2045" i="1" s="1"/>
  <c r="X2045" i="1" s="1"/>
  <c r="Y2045" i="1" s="1"/>
  <c r="AA2045" i="1" s="1"/>
  <c r="AC2045" i="1" s="1"/>
  <c r="AC2888" i="1"/>
  <c r="J353" i="1"/>
  <c r="L353" i="1" s="1"/>
  <c r="Y353" i="1" s="1"/>
  <c r="AA353" i="1" s="1"/>
  <c r="AC353" i="1" s="1"/>
  <c r="AC1366" i="1"/>
  <c r="J1413" i="1"/>
  <c r="L1413" i="1" s="1"/>
  <c r="X1413" i="1" s="1"/>
  <c r="Y1413" i="1" s="1"/>
  <c r="AA1413" i="1" s="1"/>
  <c r="AC1413" i="1" s="1"/>
  <c r="X1722" i="1"/>
  <c r="Y1722" i="1" s="1"/>
  <c r="AA1722" i="1" s="1"/>
  <c r="AC1722" i="1" s="1"/>
  <c r="J2020" i="1"/>
  <c r="L2020" i="1" s="1"/>
  <c r="X2020" i="1" s="1"/>
  <c r="Y2020" i="1" s="1"/>
  <c r="J2023" i="1"/>
  <c r="L2023" i="1" s="1"/>
  <c r="X2023" i="1" s="1"/>
  <c r="Y2023" i="1" s="1"/>
  <c r="AA2023" i="1" s="1"/>
  <c r="AC2023" i="1" s="1"/>
  <c r="J2028" i="1"/>
  <c r="L2028" i="1" s="1"/>
  <c r="X2028" i="1" s="1"/>
  <c r="Y2028" i="1" s="1"/>
  <c r="AA2028" i="1" s="1"/>
  <c r="AC2028" i="1" s="1"/>
  <c r="J2029" i="1"/>
  <c r="L2029" i="1" s="1"/>
  <c r="X2029" i="1" s="1"/>
  <c r="Y2029" i="1" s="1"/>
  <c r="AA2029" i="1" s="1"/>
  <c r="AC2029" i="1" s="1"/>
  <c r="J2031" i="1"/>
  <c r="L2031" i="1" s="1"/>
  <c r="X2031" i="1" s="1"/>
  <c r="Y2031" i="1" s="1"/>
  <c r="AA2031" i="1" s="1"/>
  <c r="AC2031" i="1" s="1"/>
  <c r="J2036" i="1"/>
  <c r="L2036" i="1" s="1"/>
  <c r="X2036" i="1" s="1"/>
  <c r="Y2036" i="1" s="1"/>
  <c r="AA2036" i="1" s="1"/>
  <c r="AC2036" i="1" s="1"/>
  <c r="J2037" i="1"/>
  <c r="L2037" i="1" s="1"/>
  <c r="X2037" i="1" s="1"/>
  <c r="Y2037" i="1" s="1"/>
  <c r="AA2037" i="1" s="1"/>
  <c r="AC2037" i="1" s="1"/>
  <c r="J2039" i="1"/>
  <c r="L2039" i="1" s="1"/>
  <c r="X2039" i="1" s="1"/>
  <c r="Y2039" i="1" s="1"/>
  <c r="AA2039" i="1" s="1"/>
  <c r="AC2039" i="1" s="1"/>
  <c r="J2044" i="1"/>
  <c r="L2044" i="1" s="1"/>
  <c r="X2044" i="1" s="1"/>
  <c r="Y2044" i="1" s="1"/>
  <c r="AA2044" i="1" s="1"/>
  <c r="AC2044" i="1" s="1"/>
  <c r="AC2431" i="1"/>
  <c r="J5658" i="1"/>
  <c r="L5658" i="1" s="1"/>
  <c r="X5658" i="1" s="1"/>
  <c r="Y5658" i="1" s="1"/>
  <c r="AA5658" i="1" s="1"/>
  <c r="AC5658" i="1" s="1"/>
  <c r="J5800" i="1"/>
  <c r="L5800" i="1" s="1"/>
  <c r="X5800" i="1" s="1"/>
  <c r="Y5800" i="1" s="1"/>
  <c r="AA5800" i="1" s="1"/>
  <c r="AC5800" i="1" s="1"/>
  <c r="AC3579" i="1"/>
  <c r="X4035" i="1"/>
  <c r="X4667" i="1"/>
  <c r="Y4667" i="1" s="1"/>
  <c r="AA4667" i="1" s="1"/>
  <c r="AC4667" i="1" s="1"/>
  <c r="AC4668" i="1" s="1"/>
  <c r="X4729" i="1"/>
  <c r="Y4729" i="1" s="1"/>
  <c r="J5803" i="1"/>
  <c r="L5803" i="1" s="1"/>
  <c r="X5803" i="1" s="1"/>
  <c r="Y5803" i="1" s="1"/>
  <c r="AA5803" i="1" s="1"/>
  <c r="AC5803" i="1" s="1"/>
  <c r="J2683" i="1"/>
  <c r="L2683" i="1" s="1"/>
  <c r="X2683" i="1" s="1"/>
  <c r="Y2683" i="1" s="1"/>
  <c r="AA2683" i="1" s="1"/>
  <c r="AC2683" i="1" s="1"/>
  <c r="AC2684" i="1" s="1"/>
  <c r="AC3464" i="1"/>
  <c r="J3993" i="1"/>
  <c r="L3993" i="1" s="1"/>
  <c r="X3993" i="1" s="1"/>
  <c r="Y3993" i="1" s="1"/>
  <c r="AC4771" i="1"/>
  <c r="AC5164" i="1"/>
  <c r="J5796" i="1"/>
  <c r="L5796" i="1" s="1"/>
  <c r="X5796" i="1" s="1"/>
  <c r="Y5796" i="1" s="1"/>
  <c r="AA5796" i="1" s="1"/>
  <c r="AC5796" i="1" s="1"/>
  <c r="J5797" i="1"/>
  <c r="L5797" i="1" s="1"/>
  <c r="X5797" i="1" s="1"/>
  <c r="Y5797" i="1" s="1"/>
  <c r="AA5797" i="1" s="1"/>
  <c r="AC5797" i="1" s="1"/>
  <c r="J5804" i="1"/>
  <c r="L5804" i="1" s="1"/>
  <c r="X5804" i="1" s="1"/>
  <c r="Y5804" i="1" s="1"/>
  <c r="AA5804" i="1" s="1"/>
  <c r="AC5804" i="1" s="1"/>
  <c r="AC3786" i="1"/>
  <c r="J3996" i="1"/>
  <c r="L3996" i="1" s="1"/>
  <c r="X3996" i="1" s="1"/>
  <c r="Y3996" i="1" s="1"/>
  <c r="AA3996" i="1" s="1"/>
  <c r="AC3996" i="1" s="1"/>
  <c r="AC3998" i="1" s="1"/>
  <c r="J5328" i="1"/>
  <c r="L5328" i="1" s="1"/>
  <c r="X5328" i="1" s="1"/>
  <c r="Y5328" i="1" s="1"/>
  <c r="AA5328" i="1" s="1"/>
  <c r="AC5328" i="1" s="1"/>
  <c r="J5799" i="1"/>
  <c r="L5799" i="1" s="1"/>
  <c r="X5799" i="1" s="1"/>
  <c r="Y5799" i="1" s="1"/>
  <c r="AA5799" i="1" s="1"/>
  <c r="AC5799" i="1" s="1"/>
  <c r="J5806" i="1"/>
  <c r="L5806" i="1" s="1"/>
  <c r="X5806" i="1" s="1"/>
  <c r="Y5806" i="1" s="1"/>
  <c r="AA5806" i="1" s="1"/>
  <c r="AC5806" i="1" s="1"/>
  <c r="AC1306" i="1"/>
  <c r="Y82" i="1"/>
  <c r="Y81" i="1"/>
  <c r="AA81" i="1" s="1"/>
  <c r="AC81" i="1" s="1"/>
  <c r="AC84" i="1" s="1"/>
  <c r="Y83" i="1"/>
  <c r="AA80" i="1"/>
  <c r="Y469" i="1"/>
  <c r="Y468" i="1"/>
  <c r="AA468" i="1" s="1"/>
  <c r="AC468" i="1" s="1"/>
  <c r="AC471" i="1" s="1"/>
  <c r="Y470" i="1"/>
  <c r="Y513" i="1"/>
  <c r="Y512" i="1"/>
  <c r="AA512" i="1" s="1"/>
  <c r="AC512" i="1" s="1"/>
  <c r="Y514" i="1"/>
  <c r="Y851" i="1"/>
  <c r="Y850" i="1"/>
  <c r="AA850" i="1" s="1"/>
  <c r="AC850" i="1" s="1"/>
  <c r="Y852" i="1"/>
  <c r="X62" i="1"/>
  <c r="Y62" i="1" s="1"/>
  <c r="X103" i="1"/>
  <c r="Y103" i="1" s="1"/>
  <c r="Y282" i="1"/>
  <c r="Y281" i="1"/>
  <c r="AA281" i="1" s="1"/>
  <c r="AC281" i="1" s="1"/>
  <c r="AC284" i="1" s="1"/>
  <c r="Y327" i="1"/>
  <c r="Y325" i="1"/>
  <c r="AA325" i="1" s="1"/>
  <c r="AC325" i="1" s="1"/>
  <c r="AC328" i="1" s="1"/>
  <c r="Y326" i="1"/>
  <c r="X346" i="1"/>
  <c r="Y346" i="1" s="1"/>
  <c r="Y426" i="1"/>
  <c r="Y425" i="1"/>
  <c r="Y424" i="1"/>
  <c r="AA424" i="1" s="1"/>
  <c r="AC424" i="1" s="1"/>
  <c r="AC427" i="1" s="1"/>
  <c r="AC515" i="1"/>
  <c r="Y577" i="1"/>
  <c r="AA577" i="1" s="1"/>
  <c r="AC577" i="1" s="1"/>
  <c r="Y576" i="1"/>
  <c r="AA576" i="1" s="1"/>
  <c r="AC576" i="1" s="1"/>
  <c r="Y575" i="1"/>
  <c r="AA575" i="1" s="1"/>
  <c r="AC575" i="1" s="1"/>
  <c r="Y574" i="1"/>
  <c r="AA574" i="1" s="1"/>
  <c r="AC574" i="1" s="1"/>
  <c r="Y964" i="1"/>
  <c r="Y963" i="1"/>
  <c r="AA963" i="1" s="1"/>
  <c r="AC963" i="1" s="1"/>
  <c r="AC965" i="1" s="1"/>
  <c r="Y1127" i="1"/>
  <c r="Y1126" i="1"/>
  <c r="AA1126" i="1" s="1"/>
  <c r="AC1126" i="1" s="1"/>
  <c r="AC1129" i="1" s="1"/>
  <c r="Y1128" i="1"/>
  <c r="A202" i="1"/>
  <c r="A224" i="1"/>
  <c r="A247" i="1" s="1"/>
  <c r="A272" i="1" s="1"/>
  <c r="A296" i="1" s="1"/>
  <c r="A316" i="1" s="1"/>
  <c r="A338" i="1" s="1"/>
  <c r="A367" i="1" s="1"/>
  <c r="A393" i="1" s="1"/>
  <c r="A415" i="1" s="1"/>
  <c r="A437" i="1" s="1"/>
  <c r="A459" i="1" s="1"/>
  <c r="Y236" i="1"/>
  <c r="Y235" i="1"/>
  <c r="Y234" i="1"/>
  <c r="AA234" i="1" s="1"/>
  <c r="AC234" i="1" s="1"/>
  <c r="Y12" i="1"/>
  <c r="AA12" i="1" s="1"/>
  <c r="AC12" i="1" s="1"/>
  <c r="AC15" i="1" s="1"/>
  <c r="Y14" i="1"/>
  <c r="Y13" i="1"/>
  <c r="Y126" i="1"/>
  <c r="AA126" i="1" s="1"/>
  <c r="AC126" i="1" s="1"/>
  <c r="Y127" i="1"/>
  <c r="AA127" i="1" s="1"/>
  <c r="AC127" i="1" s="1"/>
  <c r="Y378" i="1"/>
  <c r="Y377" i="1"/>
  <c r="AA377" i="1" s="1"/>
  <c r="AC377" i="1" s="1"/>
  <c r="AC382" i="1" s="1"/>
  <c r="Y379" i="1"/>
  <c r="Y758" i="1"/>
  <c r="Y757" i="1"/>
  <c r="AA757" i="1" s="1"/>
  <c r="AC757" i="1" s="1"/>
  <c r="AC760" i="1" s="1"/>
  <c r="Y759" i="1"/>
  <c r="Y1169" i="1"/>
  <c r="Y1168" i="1"/>
  <c r="AA1168" i="1" s="1"/>
  <c r="AC1168" i="1" s="1"/>
  <c r="AC1171" i="1" s="1"/>
  <c r="Y1170" i="1"/>
  <c r="X61" i="1"/>
  <c r="Y61" i="1" s="1"/>
  <c r="AA61" i="1" s="1"/>
  <c r="AC61" i="1" s="1"/>
  <c r="AC63" i="1" s="1"/>
  <c r="X102" i="1"/>
  <c r="Y102" i="1" s="1"/>
  <c r="AA102" i="1" s="1"/>
  <c r="AC102" i="1" s="1"/>
  <c r="X128" i="1"/>
  <c r="Y128" i="1" s="1"/>
  <c r="AC237" i="1"/>
  <c r="X258" i="1"/>
  <c r="Y258" i="1" s="1"/>
  <c r="AA258" i="1" s="1"/>
  <c r="AC258" i="1" s="1"/>
  <c r="X255" i="1"/>
  <c r="Y255" i="1" s="1"/>
  <c r="X149" i="1"/>
  <c r="Y149" i="1" s="1"/>
  <c r="AA149" i="1" s="1"/>
  <c r="AC149" i="1" s="1"/>
  <c r="X169" i="1"/>
  <c r="Y169" i="1" s="1"/>
  <c r="X213" i="1"/>
  <c r="Y213" i="1" s="1"/>
  <c r="AA213" i="1" s="1"/>
  <c r="AC213" i="1" s="1"/>
  <c r="AC214" i="1" s="1"/>
  <c r="X304" i="1"/>
  <c r="Y304" i="1"/>
  <c r="Y448" i="1"/>
  <c r="Y447" i="1"/>
  <c r="Y446" i="1"/>
  <c r="AA446" i="1" s="1"/>
  <c r="AC446" i="1" s="1"/>
  <c r="AC449" i="1" s="1"/>
  <c r="Y601" i="1"/>
  <c r="Y600" i="1"/>
  <c r="Y599" i="1"/>
  <c r="AA599" i="1" s="1"/>
  <c r="AC599" i="1" s="1"/>
  <c r="AC602" i="1" s="1"/>
  <c r="X620" i="1"/>
  <c r="Y620" i="1" s="1"/>
  <c r="X664" i="1"/>
  <c r="Y664" i="1" s="1"/>
  <c r="X688" i="1"/>
  <c r="Y688" i="1" s="1"/>
  <c r="AA688" i="1" s="1"/>
  <c r="AC688" i="1" s="1"/>
  <c r="AC693" i="1" s="1"/>
  <c r="Y692" i="1"/>
  <c r="Y691" i="1"/>
  <c r="AA691" i="1" s="1"/>
  <c r="AC691" i="1" s="1"/>
  <c r="AC717" i="1"/>
  <c r="AC831" i="1"/>
  <c r="Y1056" i="1"/>
  <c r="Y1055" i="1"/>
  <c r="AA1055" i="1" s="1"/>
  <c r="AC1055" i="1" s="1"/>
  <c r="AC1058" i="1" s="1"/>
  <c r="Y1057" i="1"/>
  <c r="Y1105" i="1"/>
  <c r="Y1104" i="1"/>
  <c r="AA1104" i="1" s="1"/>
  <c r="AC1104" i="1" s="1"/>
  <c r="AC1107" i="1" s="1"/>
  <c r="AC1521" i="1"/>
  <c r="Y1743" i="1"/>
  <c r="Y1742" i="1"/>
  <c r="AA1742" i="1" s="1"/>
  <c r="AC1742" i="1" s="1"/>
  <c r="AC1746" i="1" s="1"/>
  <c r="Y1744" i="1"/>
  <c r="Y1807" i="1"/>
  <c r="Y1806" i="1"/>
  <c r="AA1806" i="1" s="1"/>
  <c r="AC1806" i="1" s="1"/>
  <c r="AC1809" i="1" s="1"/>
  <c r="Y1808" i="1"/>
  <c r="Y940" i="1"/>
  <c r="Y1078" i="1"/>
  <c r="Y1077" i="1"/>
  <c r="AA1077" i="1" s="1"/>
  <c r="AC1077" i="1" s="1"/>
  <c r="AC1082" i="1" s="1"/>
  <c r="AC1240" i="1"/>
  <c r="Y1261" i="1"/>
  <c r="Y1329" i="1"/>
  <c r="X735" i="1"/>
  <c r="Y735" i="1" s="1"/>
  <c r="AA872" i="1"/>
  <c r="AC872" i="1" s="1"/>
  <c r="AC875" i="1" s="1"/>
  <c r="X894" i="1"/>
  <c r="Y894" i="1" s="1"/>
  <c r="AA894" i="1" s="1"/>
  <c r="AC894" i="1" s="1"/>
  <c r="X914" i="1"/>
  <c r="Y914" i="1" s="1"/>
  <c r="AA914" i="1" s="1"/>
  <c r="AC914" i="1" s="1"/>
  <c r="AC920" i="1" s="1"/>
  <c r="X919" i="1"/>
  <c r="Y919" i="1" s="1"/>
  <c r="AA919" i="1" s="1"/>
  <c r="AC919" i="1" s="1"/>
  <c r="X1010" i="1"/>
  <c r="Y1010" i="1" s="1"/>
  <c r="X1034" i="1"/>
  <c r="Y1034" i="1" s="1"/>
  <c r="AA1034" i="1" s="1"/>
  <c r="AC1034" i="1" s="1"/>
  <c r="AC1036" i="1" s="1"/>
  <c r="Y1106" i="1"/>
  <c r="X1215" i="1"/>
  <c r="Y1215" i="1" s="1"/>
  <c r="AA1215" i="1" s="1"/>
  <c r="AC1215" i="1" s="1"/>
  <c r="X1332" i="1"/>
  <c r="Y1332" i="1" s="1"/>
  <c r="AA1332" i="1" s="1"/>
  <c r="AC1332" i="1" s="1"/>
  <c r="X1357" i="1"/>
  <c r="Y1357" i="1" s="1"/>
  <c r="X1383" i="1"/>
  <c r="Y1383" i="1" s="1"/>
  <c r="AA1383" i="1" s="1"/>
  <c r="AC1383" i="1" s="1"/>
  <c r="X1412" i="1"/>
  <c r="Y1412" i="1" s="1"/>
  <c r="AA1412" i="1" s="1"/>
  <c r="AC1412" i="1" s="1"/>
  <c r="AC1418" i="1" s="1"/>
  <c r="X1435" i="1"/>
  <c r="Y1435" i="1" s="1"/>
  <c r="AA1435" i="1" s="1"/>
  <c r="AC1435" i="1" s="1"/>
  <c r="X1438" i="1"/>
  <c r="Y1438" i="1" s="1"/>
  <c r="AA1438" i="1" s="1"/>
  <c r="AC1438" i="1" s="1"/>
  <c r="X1445" i="1"/>
  <c r="Y1445" i="1" s="1"/>
  <c r="AA1445" i="1" s="1"/>
  <c r="AC1445" i="1" s="1"/>
  <c r="X1447" i="1"/>
  <c r="Y1447" i="1" s="1"/>
  <c r="AA1447" i="1" s="1"/>
  <c r="AC1447" i="1" s="1"/>
  <c r="X1479" i="1"/>
  <c r="Y1479" i="1" s="1"/>
  <c r="AA1479" i="1" s="1"/>
  <c r="AC1479" i="1" s="1"/>
  <c r="X1488" i="1"/>
  <c r="Y1488" i="1" s="1"/>
  <c r="AA1488" i="1" s="1"/>
  <c r="AC1488" i="1" s="1"/>
  <c r="X1539" i="1"/>
  <c r="Y1539" i="1" s="1"/>
  <c r="AA1539" i="1" s="1"/>
  <c r="AC1539" i="1" s="1"/>
  <c r="X1561" i="1"/>
  <c r="Y1561" i="1" s="1"/>
  <c r="X1620" i="1"/>
  <c r="Y1620" i="1" s="1"/>
  <c r="AA1620" i="1" s="1"/>
  <c r="AC1620" i="1" s="1"/>
  <c r="AC1629" i="1" s="1"/>
  <c r="X1623" i="1"/>
  <c r="Y1623" i="1" s="1"/>
  <c r="AA1623" i="1" s="1"/>
  <c r="AC1623" i="1" s="1"/>
  <c r="X1647" i="1"/>
  <c r="Y1647" i="1" s="1"/>
  <c r="AA1647" i="1" s="1"/>
  <c r="AC1647" i="1" s="1"/>
  <c r="AC1650" i="1" s="1"/>
  <c r="X1649" i="1"/>
  <c r="Y1649" i="1" s="1"/>
  <c r="AA1649" i="1" s="1"/>
  <c r="AC1649" i="1" s="1"/>
  <c r="X1668" i="1"/>
  <c r="Y1668" i="1" s="1"/>
  <c r="AA1668" i="1" s="1"/>
  <c r="AC1668" i="1" s="1"/>
  <c r="Y1673" i="1"/>
  <c r="Y1672" i="1"/>
  <c r="AA1672" i="1" s="1"/>
  <c r="AC1672" i="1" s="1"/>
  <c r="AC1890" i="1"/>
  <c r="AC809" i="1"/>
  <c r="X893" i="1"/>
  <c r="Y893" i="1" s="1"/>
  <c r="AA893" i="1" s="1"/>
  <c r="AC893" i="1" s="1"/>
  <c r="AC895" i="1" s="1"/>
  <c r="Y939" i="1"/>
  <c r="AA939" i="1" s="1"/>
  <c r="AC939" i="1" s="1"/>
  <c r="AC942" i="1" s="1"/>
  <c r="X961" i="1"/>
  <c r="Y961" i="1" s="1"/>
  <c r="X983" i="1"/>
  <c r="Y983" i="1" s="1"/>
  <c r="X1007" i="1"/>
  <c r="Y1007" i="1" s="1"/>
  <c r="Y1079" i="1"/>
  <c r="X1193" i="1"/>
  <c r="Y1193" i="1" s="1"/>
  <c r="X1194" i="1"/>
  <c r="Y1194" i="1" s="1"/>
  <c r="AA1194" i="1" s="1"/>
  <c r="AC1194" i="1" s="1"/>
  <c r="AC1197" i="1" s="1"/>
  <c r="X1196" i="1"/>
  <c r="Y1196" i="1" s="1"/>
  <c r="AA1196" i="1" s="1"/>
  <c r="AC1196" i="1" s="1"/>
  <c r="X1218" i="1"/>
  <c r="Y1218" i="1" s="1"/>
  <c r="AA1218" i="1" s="1"/>
  <c r="AC1218" i="1" s="1"/>
  <c r="X1258" i="1"/>
  <c r="Y1258" i="1" s="1"/>
  <c r="AA1258" i="1" s="1"/>
  <c r="AC1258" i="1" s="1"/>
  <c r="AC1262" i="1" s="1"/>
  <c r="X1279" i="1"/>
  <c r="Y1279" i="1" s="1"/>
  <c r="X1323" i="1"/>
  <c r="Y1323" i="1" s="1"/>
  <c r="AA1323" i="1" s="1"/>
  <c r="AC1323" i="1" s="1"/>
  <c r="X1335" i="1"/>
  <c r="Y1335" i="1" s="1"/>
  <c r="AA1335" i="1" s="1"/>
  <c r="AC1335" i="1" s="1"/>
  <c r="X1359" i="1"/>
  <c r="Y1359" i="1" s="1"/>
  <c r="X1387" i="1"/>
  <c r="Y1387" i="1" s="1"/>
  <c r="AA1387" i="1" s="1"/>
  <c r="AC1387" i="1" s="1"/>
  <c r="X1441" i="1"/>
  <c r="Y1441" i="1" s="1"/>
  <c r="AA1441" i="1" s="1"/>
  <c r="AC1441" i="1" s="1"/>
  <c r="X1443" i="1"/>
  <c r="Y1443" i="1" s="1"/>
  <c r="AA1443" i="1" s="1"/>
  <c r="AC1443" i="1" s="1"/>
  <c r="X1450" i="1"/>
  <c r="Y1450" i="1" s="1"/>
  <c r="AA1450" i="1" s="1"/>
  <c r="AC1450" i="1" s="1"/>
  <c r="X1474" i="1"/>
  <c r="Y1474" i="1" s="1"/>
  <c r="AA1474" i="1" s="1"/>
  <c r="AC1474" i="1" s="1"/>
  <c r="X1478" i="1"/>
  <c r="Y1478" i="1" s="1"/>
  <c r="AA1478" i="1" s="1"/>
  <c r="AC1478" i="1" s="1"/>
  <c r="X1492" i="1"/>
  <c r="Y1492" i="1" s="1"/>
  <c r="AA1492" i="1" s="1"/>
  <c r="AC1492" i="1" s="1"/>
  <c r="X1543" i="1"/>
  <c r="Y1543" i="1" s="1"/>
  <c r="AA1543" i="1" s="1"/>
  <c r="AC1543" i="1" s="1"/>
  <c r="X1582" i="1"/>
  <c r="Y1582" i="1" s="1"/>
  <c r="AA1582" i="1" s="1"/>
  <c r="AC1582" i="1" s="1"/>
  <c r="X1589" i="1"/>
  <c r="Y1589" i="1" s="1"/>
  <c r="AA1589" i="1" s="1"/>
  <c r="AC1589" i="1" s="1"/>
  <c r="X1626" i="1"/>
  <c r="Y1626" i="1" s="1"/>
  <c r="AC1849" i="1"/>
  <c r="AC1980" i="1"/>
  <c r="AC1934" i="1"/>
  <c r="Y1933" i="1"/>
  <c r="AA1933" i="1" s="1"/>
  <c r="AC1933" i="1" s="1"/>
  <c r="AC2931" i="1"/>
  <c r="X1763" i="1"/>
  <c r="Y1763" i="1" s="1"/>
  <c r="AA1763" i="1" s="1"/>
  <c r="AC1763" i="1" s="1"/>
  <c r="AC1764" i="1" s="1"/>
  <c r="X1829" i="1"/>
  <c r="Y1829" i="1" s="1"/>
  <c r="AA1829" i="1" s="1"/>
  <c r="AC1829" i="1" s="1"/>
  <c r="AC1830" i="1" s="1"/>
  <c r="X1909" i="1"/>
  <c r="Y1909" i="1" s="1"/>
  <c r="AA1909" i="1" s="1"/>
  <c r="AC1909" i="1" s="1"/>
  <c r="X1998" i="1"/>
  <c r="Y1998" i="1" s="1"/>
  <c r="AA1998" i="1" s="1"/>
  <c r="AC1998" i="1" s="1"/>
  <c r="AC2003" i="1" s="1"/>
  <c r="J2027" i="1"/>
  <c r="L2027" i="1" s="1"/>
  <c r="X2027" i="1" s="1"/>
  <c r="Y2027" i="1" s="1"/>
  <c r="AA2027" i="1" s="1"/>
  <c r="AC2027" i="1" s="1"/>
  <c r="AC2046" i="1" s="1"/>
  <c r="J2035" i="1"/>
  <c r="L2035" i="1" s="1"/>
  <c r="X2035" i="1" s="1"/>
  <c r="Y2035" i="1" s="1"/>
  <c r="AA2035" i="1" s="1"/>
  <c r="AC2035" i="1" s="1"/>
  <c r="AC2087" i="1"/>
  <c r="AC2162" i="1"/>
  <c r="AC2569" i="1"/>
  <c r="AC2589" i="1"/>
  <c r="X1692" i="1"/>
  <c r="Y1692" i="1" s="1"/>
  <c r="X1716" i="1"/>
  <c r="Y1716" i="1" s="1"/>
  <c r="AA1716" i="1" s="1"/>
  <c r="AC1716" i="1" s="1"/>
  <c r="AC1724" i="1" s="1"/>
  <c r="X1720" i="1"/>
  <c r="Y1720" i="1" s="1"/>
  <c r="X1783" i="1"/>
  <c r="Y1783" i="1" s="1"/>
  <c r="X1908" i="1"/>
  <c r="Y1908" i="1" s="1"/>
  <c r="AA1908" i="1" s="1"/>
  <c r="AC1908" i="1" s="1"/>
  <c r="AC1910" i="1" s="1"/>
  <c r="X1972" i="1"/>
  <c r="Y1972" i="1" s="1"/>
  <c r="AA1972" i="1" s="1"/>
  <c r="AC1972" i="1" s="1"/>
  <c r="X2216" i="1"/>
  <c r="Y2216" i="1" s="1"/>
  <c r="AA2216" i="1" s="1"/>
  <c r="AC2216" i="1" s="1"/>
  <c r="AC2219" i="1" s="1"/>
  <c r="AC2239" i="1"/>
  <c r="AC2364" i="1"/>
  <c r="X2450" i="1"/>
  <c r="Y2450" i="1" s="1"/>
  <c r="AA2450" i="1" s="1"/>
  <c r="AC2450" i="1" s="1"/>
  <c r="AC2451" i="1" s="1"/>
  <c r="X2505" i="1"/>
  <c r="Y2505" i="1" s="1"/>
  <c r="AA2505" i="1" s="1"/>
  <c r="AC2505" i="1" s="1"/>
  <c r="AC2507" i="1" s="1"/>
  <c r="AC2548" i="1"/>
  <c r="X2606" i="1"/>
  <c r="Y2606" i="1" s="1"/>
  <c r="AA2606" i="1" s="1"/>
  <c r="AC2606" i="1" s="1"/>
  <c r="AC2607" i="1" s="1"/>
  <c r="X2644" i="1"/>
  <c r="Y2644" i="1" s="1"/>
  <c r="AA2644" i="1" s="1"/>
  <c r="AC2666" i="1"/>
  <c r="X2756" i="1"/>
  <c r="Y2756" i="1" s="1"/>
  <c r="X2842" i="1"/>
  <c r="Y2842" i="1" s="1"/>
  <c r="AA2842" i="1" s="1"/>
  <c r="AC2842" i="1" s="1"/>
  <c r="AC2844" i="1" s="1"/>
  <c r="AC2954" i="1"/>
  <c r="X3070" i="1"/>
  <c r="Y3070" i="1" s="1"/>
  <c r="X3259" i="1"/>
  <c r="Y3259" i="1" s="1"/>
  <c r="AA3259" i="1" s="1"/>
  <c r="AC3259" i="1" s="1"/>
  <c r="X3261" i="1"/>
  <c r="Y3261" i="1" s="1"/>
  <c r="AA3261" i="1" s="1"/>
  <c r="AC3261" i="1" s="1"/>
  <c r="X3280" i="1"/>
  <c r="Y3280" i="1" s="1"/>
  <c r="AA3280" i="1" s="1"/>
  <c r="AC3280" i="1" s="1"/>
  <c r="X3282" i="1"/>
  <c r="Y3282" i="1" s="1"/>
  <c r="AA3282" i="1" s="1"/>
  <c r="AC3282" i="1" s="1"/>
  <c r="AC3360" i="1"/>
  <c r="X1782" i="1"/>
  <c r="Y1782" i="1" s="1"/>
  <c r="Y1785" i="1" s="1"/>
  <c r="Y3558" i="1"/>
  <c r="Z3558" i="1" s="1"/>
  <c r="X3039" i="1"/>
  <c r="Y3039" i="1" s="1"/>
  <c r="AA3039" i="1" s="1"/>
  <c r="AC3039" i="1" s="1"/>
  <c r="X3041" i="1"/>
  <c r="Y3041" i="1" s="1"/>
  <c r="AA3041" i="1" s="1"/>
  <c r="AC3041" i="1" s="1"/>
  <c r="X3109" i="1"/>
  <c r="Y3109" i="1" s="1"/>
  <c r="X3128" i="1"/>
  <c r="Y3128" i="1" s="1"/>
  <c r="AA3128" i="1" s="1"/>
  <c r="AC3128" i="1" s="1"/>
  <c r="AC3131" i="1" s="1"/>
  <c r="AC3335" i="1"/>
  <c r="AC3420" i="1"/>
  <c r="Y3556" i="1"/>
  <c r="Z3556" i="1" s="1"/>
  <c r="Y5700" i="1"/>
  <c r="Y5699" i="1"/>
  <c r="AA5699" i="1" s="1"/>
  <c r="AC5699" i="1" s="1"/>
  <c r="J3329" i="1"/>
  <c r="J3331" i="1" s="1"/>
  <c r="AC3445" i="1"/>
  <c r="AA3557" i="1"/>
  <c r="AC3557" i="1" s="1"/>
  <c r="AC3746" i="1"/>
  <c r="X3809" i="1"/>
  <c r="Y3809" i="1" s="1"/>
  <c r="AA3809" i="1" s="1"/>
  <c r="AC3809" i="1" s="1"/>
  <c r="X3828" i="1"/>
  <c r="Y3828" i="1" s="1"/>
  <c r="AA3828" i="1" s="1"/>
  <c r="AC3828" i="1" s="1"/>
  <c r="AC3831" i="1" s="1"/>
  <c r="Y4035" i="1"/>
  <c r="AC4225" i="1"/>
  <c r="Y4545" i="1"/>
  <c r="AA4545" i="1" s="1"/>
  <c r="AC4545" i="1" s="1"/>
  <c r="Y4546" i="1"/>
  <c r="AA4546" i="1" s="1"/>
  <c r="AC4546" i="1" s="1"/>
  <c r="Y4544" i="1"/>
  <c r="AA4544" i="1" s="1"/>
  <c r="AC4544" i="1" s="1"/>
  <c r="X3744" i="1"/>
  <c r="Y3744" i="1" s="1"/>
  <c r="AC3811" i="1"/>
  <c r="Y3850" i="1"/>
  <c r="AA3850" i="1" s="1"/>
  <c r="AC3850" i="1" s="1"/>
  <c r="Y3849" i="1"/>
  <c r="AA3849" i="1" s="1"/>
  <c r="AC3849" i="1" s="1"/>
  <c r="AC4116" i="1"/>
  <c r="AC4165" i="1"/>
  <c r="AC3382" i="1"/>
  <c r="X3378" i="1"/>
  <c r="Y3378" i="1" s="1"/>
  <c r="X3810" i="1"/>
  <c r="Y3810" i="1" s="1"/>
  <c r="X3851" i="1"/>
  <c r="Y3851" i="1" s="1"/>
  <c r="AA3851" i="1" s="1"/>
  <c r="AC3851" i="1" s="1"/>
  <c r="AC3958" i="1"/>
  <c r="Y4034" i="1"/>
  <c r="Z4034" i="1" s="1"/>
  <c r="AC4137" i="1"/>
  <c r="AC4308" i="1"/>
  <c r="Y4542" i="1"/>
  <c r="Y4540" i="1"/>
  <c r="AA4540" i="1" s="1"/>
  <c r="AC4540" i="1" s="1"/>
  <c r="X4264" i="1"/>
  <c r="Y4264" i="1" s="1"/>
  <c r="X4053" i="1"/>
  <c r="Y4053" i="1" s="1"/>
  <c r="X4096" i="1"/>
  <c r="Y4096" i="1" s="1"/>
  <c r="AA4096" i="1" s="1"/>
  <c r="AC4096" i="1" s="1"/>
  <c r="AC4097" i="1" s="1"/>
  <c r="AC4649" i="1"/>
  <c r="AC5145" i="1"/>
  <c r="X3917" i="1"/>
  <c r="Y3917" i="1" s="1"/>
  <c r="X4075" i="1"/>
  <c r="Y4075" i="1" s="1"/>
  <c r="X4115" i="1"/>
  <c r="Y4115" i="1" s="1"/>
  <c r="AA4115" i="1" s="1"/>
  <c r="AC4115" i="1" s="1"/>
  <c r="X4263" i="1"/>
  <c r="Y4263" i="1" s="1"/>
  <c r="AA4263" i="1" s="1"/>
  <c r="AC4263" i="1" s="1"/>
  <c r="AC4265" i="1" s="1"/>
  <c r="X4344" i="1"/>
  <c r="Y4344" i="1" s="1"/>
  <c r="AA4344" i="1" s="1"/>
  <c r="AC4344" i="1" s="1"/>
  <c r="AC4347" i="1" s="1"/>
  <c r="X4401" i="1"/>
  <c r="Y4401" i="1" s="1"/>
  <c r="X4438" i="1"/>
  <c r="Y4438" i="1" s="1"/>
  <c r="AA4438" i="1" s="1"/>
  <c r="AC4438" i="1" s="1"/>
  <c r="AC4439" i="1" s="1"/>
  <c r="X4481" i="1"/>
  <c r="Y4481" i="1" s="1"/>
  <c r="AA4481" i="1" s="1"/>
  <c r="AC4481" i="1" s="1"/>
  <c r="AC4482" i="1" s="1"/>
  <c r="AC4592" i="1"/>
  <c r="AC4751" i="1"/>
  <c r="AC4730" i="1"/>
  <c r="AC5231" i="1"/>
  <c r="X5269" i="1"/>
  <c r="Y5269" i="1" s="1"/>
  <c r="X4627" i="1"/>
  <c r="Y4627" i="1" s="1"/>
  <c r="AA4627" i="1" s="1"/>
  <c r="AC4627" i="1" s="1"/>
  <c r="AC4630" i="1" s="1"/>
  <c r="X4628" i="1"/>
  <c r="Y4628" i="1" s="1"/>
  <c r="AA4628" i="1" s="1"/>
  <c r="AC4628" i="1" s="1"/>
  <c r="X5125" i="1"/>
  <c r="Y5125" i="1" s="1"/>
  <c r="AA5125" i="1" s="1"/>
  <c r="AC5125" i="1" s="1"/>
  <c r="AC5126" i="1" s="1"/>
  <c r="X4686" i="1"/>
  <c r="Y4686" i="1" s="1"/>
  <c r="AA4686" i="1" s="1"/>
  <c r="AC4686" i="1" s="1"/>
  <c r="AC4688" i="1" s="1"/>
  <c r="X4707" i="1"/>
  <c r="Y4707" i="1" s="1"/>
  <c r="AA4707" i="1" s="1"/>
  <c r="AC4707" i="1" s="1"/>
  <c r="AC4710" i="1" s="1"/>
  <c r="X4845" i="1"/>
  <c r="Y4845" i="1" s="1"/>
  <c r="AA4845" i="1" s="1"/>
  <c r="AC4845" i="1" s="1"/>
  <c r="AC4846" i="1" s="1"/>
  <c r="X4925" i="1"/>
  <c r="Y4925" i="1" s="1"/>
  <c r="AA4925" i="1" s="1"/>
  <c r="AC4925" i="1" s="1"/>
  <c r="AC4929" i="1" s="1"/>
  <c r="X4948" i="1"/>
  <c r="Y4948" i="1" s="1"/>
  <c r="AA4948" i="1" s="1"/>
  <c r="AC4948" i="1" s="1"/>
  <c r="X5062" i="1"/>
  <c r="Y5062" i="1" s="1"/>
  <c r="X5063" i="1"/>
  <c r="Y5063" i="1" s="1"/>
  <c r="AA5063" i="1" s="1"/>
  <c r="AC5063" i="1" s="1"/>
  <c r="AC5064" i="1" s="1"/>
  <c r="X5103" i="1"/>
  <c r="Y5103" i="1" s="1"/>
  <c r="AA5103" i="1" s="1"/>
  <c r="AC5103" i="1" s="1"/>
  <c r="X5101" i="1"/>
  <c r="Y5101" i="1" s="1"/>
  <c r="AA5101" i="1" s="1"/>
  <c r="AC5101" i="1" s="1"/>
  <c r="X5102" i="1"/>
  <c r="Y5102" i="1" s="1"/>
  <c r="AA5102" i="1" s="1"/>
  <c r="AC5102" i="1" s="1"/>
  <c r="X5100" i="1"/>
  <c r="Y5100" i="1" s="1"/>
  <c r="AA5100" i="1" s="1"/>
  <c r="AC5100" i="1" s="1"/>
  <c r="X5104" i="1"/>
  <c r="Y5104" i="1" s="1"/>
  <c r="AA5104" i="1" s="1"/>
  <c r="AC5104" i="1" s="1"/>
  <c r="X5105" i="1"/>
  <c r="Y5105" i="1" s="1"/>
  <c r="X5124" i="1"/>
  <c r="Y5124" i="1" s="1"/>
  <c r="X5181" i="1"/>
  <c r="Y5181" i="1" s="1"/>
  <c r="Y5270" i="1"/>
  <c r="AA5270" i="1" s="1"/>
  <c r="AC5270" i="1" s="1"/>
  <c r="AC5508" i="1"/>
  <c r="X5271" i="1"/>
  <c r="Y5271" i="1" s="1"/>
  <c r="AA5271" i="1" s="1"/>
  <c r="AC5271" i="1" s="1"/>
  <c r="J5309" i="1"/>
  <c r="L5309" i="1" s="1"/>
  <c r="X5309" i="1" s="1"/>
  <c r="Y5309" i="1" s="1"/>
  <c r="AA5309" i="1" s="1"/>
  <c r="AC5309" i="1" s="1"/>
  <c r="AC5310" i="1" s="1"/>
  <c r="X5365" i="1"/>
  <c r="Y5365" i="1" s="1"/>
  <c r="X5462" i="1"/>
  <c r="Y5462" i="1" s="1"/>
  <c r="AA5462" i="1" s="1"/>
  <c r="AC5462" i="1" s="1"/>
  <c r="X5465" i="1"/>
  <c r="Y5465" i="1" s="1"/>
  <c r="AA5465" i="1" s="1"/>
  <c r="AC5465" i="1" s="1"/>
  <c r="X5503" i="1"/>
  <c r="Y5503" i="1" s="1"/>
  <c r="X5526" i="1"/>
  <c r="Y5526" i="1" s="1"/>
  <c r="AA5526" i="1" s="1"/>
  <c r="AC5526" i="1" s="1"/>
  <c r="AC5527" i="1" s="1"/>
  <c r="X5545" i="1"/>
  <c r="Y5545" i="1" s="1"/>
  <c r="X5582" i="1"/>
  <c r="Y5582" i="1" s="1"/>
  <c r="AA5582" i="1" s="1"/>
  <c r="AC5582" i="1" s="1"/>
  <c r="AC5584" i="1" s="1"/>
  <c r="X5657" i="1"/>
  <c r="Y5657" i="1" s="1"/>
  <c r="AA5657" i="1" s="1"/>
  <c r="AC5657" i="1" s="1"/>
  <c r="AC5660" i="1" s="1"/>
  <c r="X5679" i="1"/>
  <c r="Y5679" i="1" s="1"/>
  <c r="AA5679" i="1" s="1"/>
  <c r="AC5679" i="1" s="1"/>
  <c r="AC5681" i="1" s="1"/>
  <c r="AC5934" i="1"/>
  <c r="J5327" i="1"/>
  <c r="L5327" i="1" s="1"/>
  <c r="X5327" i="1" s="1"/>
  <c r="Y5327" i="1" s="1"/>
  <c r="AA5327" i="1" s="1"/>
  <c r="AC5327" i="1" s="1"/>
  <c r="AC5329" i="1" s="1"/>
  <c r="X5347" i="1"/>
  <c r="Y5347" i="1" s="1"/>
  <c r="AA5347" i="1" s="1"/>
  <c r="AC5347" i="1" s="1"/>
  <c r="AC5348" i="1" s="1"/>
  <c r="X5443" i="1"/>
  <c r="Y5443" i="1" s="1"/>
  <c r="AA5443" i="1" s="1"/>
  <c r="AC5443" i="1" s="1"/>
  <c r="X5505" i="1"/>
  <c r="Y5505" i="1" s="1"/>
  <c r="X5639" i="1"/>
  <c r="Y5639" i="1" s="1"/>
  <c r="AA5639" i="1" s="1"/>
  <c r="AC5639" i="1" s="1"/>
  <c r="AC5640" i="1" s="1"/>
  <c r="AC5701" i="1"/>
  <c r="X5756" i="1"/>
  <c r="Y5756" i="1" s="1"/>
  <c r="AA5756" i="1" s="1"/>
  <c r="AC5756" i="1" s="1"/>
  <c r="AC5757" i="1" s="1"/>
  <c r="Y6034" i="1"/>
  <c r="AA6034" i="1" s="1"/>
  <c r="AC6034" i="1" s="1"/>
  <c r="Y6035" i="1"/>
  <c r="Y6036" i="1"/>
  <c r="X5775" i="1"/>
  <c r="Y5775" i="1" s="1"/>
  <c r="AA5775" i="1" s="1"/>
  <c r="AC5775" i="1" s="1"/>
  <c r="AC5776" i="1" s="1"/>
  <c r="J5801" i="1"/>
  <c r="L5801" i="1" s="1"/>
  <c r="X5801" i="1" s="1"/>
  <c r="Y5801" i="1" s="1"/>
  <c r="AA5801" i="1" s="1"/>
  <c r="AC5801" i="1" s="1"/>
  <c r="AC5827" i="1" s="1"/>
  <c r="J5808" i="1"/>
  <c r="L5808" i="1" s="1"/>
  <c r="X5808" i="1" s="1"/>
  <c r="Y5808" i="1" s="1"/>
  <c r="AA5808" i="1" s="1"/>
  <c r="AC5808" i="1" s="1"/>
  <c r="X5907" i="1"/>
  <c r="Y5907" i="1" s="1"/>
  <c r="X5847" i="1"/>
  <c r="Y5847" i="1" s="1"/>
  <c r="AA5847" i="1" s="1"/>
  <c r="AC5847" i="1" s="1"/>
  <c r="AC6037" i="1"/>
  <c r="J6073" i="1"/>
  <c r="L6073" i="1" s="1"/>
  <c r="X6073" i="1" s="1"/>
  <c r="Y6073" i="1" s="1"/>
  <c r="AA6073" i="1" s="1"/>
  <c r="AC6073" i="1" s="1"/>
  <c r="X6075" i="1"/>
  <c r="Y6075" i="1" s="1"/>
  <c r="AA6075" i="1" s="1"/>
  <c r="AC6075" i="1" s="1"/>
  <c r="X5846" i="1"/>
  <c r="Y5846" i="1" s="1"/>
  <c r="AA5846" i="1" s="1"/>
  <c r="AC5846" i="1" s="1"/>
  <c r="X5850" i="1"/>
  <c r="Y5850" i="1" s="1"/>
  <c r="AA5850" i="1" s="1"/>
  <c r="AC5850" i="1" s="1"/>
  <c r="W6249" i="1"/>
  <c r="X6249" i="1" s="1"/>
  <c r="Y6249" i="1" s="1"/>
  <c r="X5845" i="1"/>
  <c r="Y5845" i="1" s="1"/>
  <c r="AA5845" i="1" s="1"/>
  <c r="AC5845" i="1" s="1"/>
  <c r="AC5851" i="1" s="1"/>
  <c r="X5849" i="1"/>
  <c r="Y5849" i="1" s="1"/>
  <c r="AA5849" i="1" s="1"/>
  <c r="AC5849" i="1" s="1"/>
  <c r="X6170" i="1"/>
  <c r="Y6170" i="1" s="1"/>
  <c r="AC5272" i="1" l="1"/>
  <c r="AC1544" i="1"/>
  <c r="AC3853" i="1"/>
  <c r="AC3050" i="1"/>
  <c r="AC5467" i="1"/>
  <c r="AC3284" i="1"/>
  <c r="AC579" i="1"/>
  <c r="Y1787" i="1"/>
  <c r="Y1786" i="1"/>
  <c r="AA1786" i="1" s="1"/>
  <c r="AC1786" i="1" s="1"/>
  <c r="AC1788" i="1" s="1"/>
  <c r="Y1009" i="1"/>
  <c r="Y1008" i="1"/>
  <c r="AA1008" i="1" s="1"/>
  <c r="AC1008" i="1" s="1"/>
  <c r="Y737" i="1"/>
  <c r="Y736" i="1"/>
  <c r="AA736" i="1" s="1"/>
  <c r="AC736" i="1" s="1"/>
  <c r="AC739" i="1" s="1"/>
  <c r="Y738" i="1"/>
  <c r="Y622" i="1"/>
  <c r="Y621" i="1"/>
  <c r="AA621" i="1" s="1"/>
  <c r="AC621" i="1" s="1"/>
  <c r="AC625" i="1" s="1"/>
  <c r="Y623" i="1"/>
  <c r="Y349" i="1"/>
  <c r="Y348" i="1"/>
  <c r="Y347" i="1"/>
  <c r="AA347" i="1" s="1"/>
  <c r="AC347" i="1" s="1"/>
  <c r="AC356" i="1" s="1"/>
  <c r="Y5910" i="1"/>
  <c r="Y5908" i="1"/>
  <c r="AA5908" i="1" s="1"/>
  <c r="AC5908" i="1" s="1"/>
  <c r="AC5911" i="1" s="1"/>
  <c r="Y5909" i="1"/>
  <c r="Y6171" i="1"/>
  <c r="Y6172" i="1"/>
  <c r="AA6172" i="1" s="1"/>
  <c r="AC6172" i="1" s="1"/>
  <c r="AC6173" i="1" s="1"/>
  <c r="AC6076" i="1"/>
  <c r="Y4055" i="1"/>
  <c r="Y4054" i="1"/>
  <c r="AA4054" i="1" s="1"/>
  <c r="AC4054" i="1" s="1"/>
  <c r="AC4057" i="1" s="1"/>
  <c r="Y4056" i="1"/>
  <c r="Z4035" i="1"/>
  <c r="AA4035" i="1" s="1"/>
  <c r="AC4035" i="1" s="1"/>
  <c r="AC3263" i="1"/>
  <c r="Y2758" i="1"/>
  <c r="Y2757" i="1"/>
  <c r="AA2757" i="1" s="1"/>
  <c r="AC2757" i="1" s="1"/>
  <c r="AC2762" i="1" s="1"/>
  <c r="Y2759" i="1"/>
  <c r="AC1597" i="1"/>
  <c r="AC1500" i="1"/>
  <c r="Y1281" i="1"/>
  <c r="Y1280" i="1"/>
  <c r="AA1280" i="1" s="1"/>
  <c r="AC1280" i="1" s="1"/>
  <c r="AC1283" i="1" s="1"/>
  <c r="AC1675" i="1"/>
  <c r="AC1457" i="1"/>
  <c r="Y257" i="1"/>
  <c r="Y256" i="1"/>
  <c r="AA256" i="1" s="1"/>
  <c r="AC256" i="1" s="1"/>
  <c r="AC261" i="1" s="1"/>
  <c r="AC130" i="1"/>
  <c r="AC5107" i="1"/>
  <c r="Y4077" i="1"/>
  <c r="Y4076" i="1"/>
  <c r="AA4076" i="1" s="1"/>
  <c r="AC4076" i="1" s="1"/>
  <c r="AC4078" i="1" s="1"/>
  <c r="AC4547" i="1"/>
  <c r="AA3556" i="1"/>
  <c r="AC3556" i="1" s="1"/>
  <c r="AA3558" i="1"/>
  <c r="AC3558" i="1" s="1"/>
  <c r="Y1563" i="1"/>
  <c r="Y1562" i="1"/>
  <c r="AA1562" i="1" s="1"/>
  <c r="AC1562" i="1" s="1"/>
  <c r="AC1565" i="1" s="1"/>
  <c r="Y1564" i="1"/>
  <c r="AC1219" i="1"/>
  <c r="Y1011" i="1"/>
  <c r="AA1011" i="1" s="1"/>
  <c r="AC1011" i="1" s="1"/>
  <c r="Y1012" i="1"/>
  <c r="Y105" i="1"/>
  <c r="Y104" i="1"/>
  <c r="AA104" i="1" s="1"/>
  <c r="AC104" i="1" s="1"/>
  <c r="AA103" i="1"/>
  <c r="AC103" i="1" s="1"/>
  <c r="AC107" i="1" s="1"/>
  <c r="Y106" i="1"/>
  <c r="AA4034" i="1"/>
  <c r="AC4034" i="1" s="1"/>
  <c r="AC1389" i="1"/>
  <c r="Y1330" i="1"/>
  <c r="AA1330" i="1" s="1"/>
  <c r="AC1330" i="1" s="1"/>
  <c r="AC1337" i="1" s="1"/>
  <c r="Y1331" i="1"/>
  <c r="Y666" i="1"/>
  <c r="Y665" i="1"/>
  <c r="AA665" i="1" s="1"/>
  <c r="AC665" i="1" s="1"/>
  <c r="AC669" i="1" s="1"/>
  <c r="Y667" i="1"/>
  <c r="Y171" i="1"/>
  <c r="Y170" i="1"/>
  <c r="AA170" i="1" s="1"/>
  <c r="AC170" i="1" s="1"/>
  <c r="AC173" i="1" s="1"/>
  <c r="Y172" i="1"/>
  <c r="AA169" i="1"/>
  <c r="A481" i="1"/>
  <c r="A502" i="1"/>
  <c r="A525" i="1" s="1"/>
  <c r="A545" i="1" s="1"/>
  <c r="A565" i="1" s="1"/>
  <c r="A590" i="1" s="1"/>
  <c r="A612" i="1" s="1"/>
  <c r="A634" i="1" s="1"/>
  <c r="A656" i="1" s="1"/>
  <c r="A679" i="1" s="1"/>
  <c r="A704" i="1" s="1"/>
  <c r="A727" i="1" s="1"/>
  <c r="A748" i="1" s="1"/>
  <c r="AC1015" i="1" l="1"/>
  <c r="A792" i="1"/>
  <c r="A819" i="1" s="1"/>
  <c r="A841" i="1" s="1"/>
  <c r="A863" i="1" s="1"/>
  <c r="A885" i="1" s="1"/>
  <c r="A905" i="1" s="1"/>
  <c r="A930" i="1" s="1"/>
  <c r="A952" i="1" s="1"/>
  <c r="A975" i="1" s="1"/>
  <c r="A995" i="1" s="1"/>
  <c r="A1025" i="1" s="1"/>
  <c r="A1046" i="1" s="1"/>
  <c r="A1068" i="1" s="1"/>
  <c r="A1092" i="1" s="1"/>
  <c r="A1117" i="1" s="1"/>
  <c r="A1139" i="1" s="1"/>
  <c r="A1159" i="1" s="1"/>
  <c r="A1181" i="1" s="1"/>
  <c r="A1207" i="1" s="1"/>
  <c r="A770" i="1"/>
  <c r="AC4036" i="1"/>
  <c r="AC3559" i="1"/>
  <c r="A1249" i="1" l="1"/>
  <c r="A1271" i="1" s="1"/>
  <c r="A1292" i="1" s="1"/>
  <c r="A1315" i="1" s="1"/>
  <c r="A1346" i="1" s="1"/>
  <c r="A1374" i="1" s="1"/>
  <c r="A1398" i="1" s="1"/>
  <c r="A1427" i="1" s="1"/>
  <c r="A1466" i="1" s="1"/>
  <c r="A1509" i="1" s="1"/>
  <c r="A1230" i="1"/>
  <c r="A1553" i="1" l="1"/>
  <c r="A1606" i="1" s="1"/>
  <c r="A1659" i="1" s="1"/>
  <c r="A1704" i="1" s="1"/>
  <c r="A1755" i="1" s="1"/>
  <c r="A1797" i="1" s="1"/>
  <c r="A1839" i="1" s="1"/>
  <c r="A1878" i="1" s="1"/>
  <c r="A1920" i="1" s="1"/>
  <c r="A1961" i="1" s="1"/>
  <c r="A1530" i="1"/>
  <c r="A1574" i="1" s="1"/>
  <c r="A1638" i="1" s="1"/>
  <c r="A1684" i="1" s="1"/>
  <c r="A1733" i="1" s="1"/>
  <c r="A1773" i="1" s="1"/>
  <c r="A1818" i="1" s="1"/>
  <c r="A1858" i="1" s="1"/>
  <c r="A1899" i="1" s="1"/>
  <c r="A1943" i="1" s="1"/>
  <c r="A1989" i="1" s="1"/>
  <c r="A2012" i="1" l="1"/>
  <c r="A2055" i="1"/>
  <c r="A2073" i="1" s="1"/>
  <c r="A2097" i="1" s="1"/>
  <c r="A2115" i="1" s="1"/>
  <c r="A2133" i="1" s="1"/>
  <c r="A2151" i="1" s="1"/>
  <c r="A2171" i="1" s="1"/>
  <c r="A2189" i="1" s="1"/>
  <c r="A2208" i="1" s="1"/>
  <c r="A2228" i="1" s="1"/>
  <c r="A2248" i="1" s="1"/>
  <c r="A2277" i="1" s="1"/>
  <c r="A2295" i="1" s="1"/>
  <c r="A2314" i="1" s="1"/>
  <c r="A2332" i="1" s="1"/>
  <c r="A2352" i="1" s="1"/>
  <c r="A2373" i="1" s="1"/>
  <c r="A2391" i="1" s="1"/>
  <c r="A2410" i="1" s="1"/>
  <c r="A2440" i="1" s="1"/>
  <c r="A2460" i="1" s="1"/>
  <c r="A2479" i="1" s="1"/>
  <c r="A2497" i="1" s="1"/>
  <c r="A2516" i="1" s="1"/>
  <c r="A2536" i="1" s="1"/>
  <c r="A2557" i="1" s="1"/>
  <c r="A2578" i="1" s="1"/>
  <c r="A2598" i="1" s="1"/>
  <c r="A2616" i="1" s="1"/>
  <c r="A2635" i="1" s="1"/>
  <c r="A2654" i="1" s="1"/>
  <c r="A2675" i="1" s="1"/>
  <c r="A2693" i="1" s="1"/>
  <c r="A2712" i="1" s="1"/>
  <c r="A2730" i="1" s="1"/>
  <c r="A2748" i="1" s="1"/>
  <c r="A2771" i="1" s="1"/>
  <c r="A2793" i="1" s="1"/>
  <c r="A2814" i="1" s="1"/>
  <c r="A2834" i="1" s="1"/>
  <c r="A2853" i="1" s="1"/>
  <c r="A2871" i="1" s="1"/>
  <c r="A2897" i="1" s="1"/>
  <c r="A2915" i="1" s="1"/>
  <c r="A2940" i="1" s="1"/>
  <c r="A2963" i="1" s="1"/>
  <c r="A3011" i="1" s="1"/>
  <c r="A3061" i="1" s="1"/>
  <c r="A3082" i="1" s="1"/>
  <c r="A3101" i="1" s="1"/>
  <c r="A3120" i="1" s="1"/>
  <c r="A3140" i="1" s="1"/>
  <c r="A3158" i="1" s="1"/>
  <c r="A3179" i="1" s="1"/>
  <c r="A3197" i="1" s="1"/>
  <c r="A3215" i="1" s="1"/>
  <c r="A3233" i="1" s="1"/>
  <c r="A3251" i="1" s="1"/>
  <c r="A3272" i="1" s="1"/>
  <c r="A3293" i="1" s="1"/>
  <c r="A3314" i="1" s="1"/>
  <c r="A3344" i="1" s="1"/>
  <c r="A3369" i="1" s="1"/>
  <c r="A3391" i="1" s="1"/>
  <c r="A3409" i="1" s="1"/>
  <c r="A3429" i="1" s="1"/>
  <c r="A3454" i="1" s="1"/>
  <c r="A3473" i="1" s="1"/>
  <c r="A3491" i="1" s="1"/>
  <c r="A3512" i="1" s="1"/>
  <c r="A3530" i="1" s="1"/>
  <c r="A3548" i="1" s="1"/>
  <c r="A3568" i="1" s="1"/>
  <c r="A3588" i="1" s="1"/>
  <c r="A3606" i="1" s="1"/>
  <c r="A3624" i="1" s="1"/>
  <c r="A3642" i="1" s="1"/>
  <c r="A3660" i="1" s="1"/>
  <c r="A3678" i="1" s="1"/>
  <c r="A3698" i="1" s="1"/>
  <c r="A3716" i="1" s="1"/>
  <c r="A3733" i="1" s="1"/>
  <c r="A3755" i="1" s="1"/>
  <c r="A3775" i="1" s="1"/>
  <c r="A3796" i="1" s="1"/>
  <c r="A3820" i="1" s="1"/>
  <c r="A3840" i="1" s="1"/>
  <c r="A3863" i="1" s="1"/>
  <c r="A3881" i="1" s="1"/>
  <c r="A3908" i="1" s="1"/>
  <c r="A3926" i="1" s="1"/>
  <c r="A3945" i="1" s="1"/>
  <c r="A3967" i="1" s="1"/>
  <c r="A3985" i="1" s="1"/>
  <c r="A4007" i="1" s="1"/>
  <c r="A4026" i="1" s="1"/>
  <c r="A4045" i="1" s="1"/>
  <c r="A4066" i="1" s="1"/>
  <c r="A4088" i="1" s="1"/>
  <c r="A4106" i="1" s="1"/>
  <c r="A4126" i="1" s="1"/>
  <c r="A4146" i="1" s="1"/>
  <c r="A4174" i="1" s="1"/>
  <c r="A4192" i="1" s="1"/>
  <c r="A4213" i="1" s="1"/>
  <c r="A4235" i="1" s="1"/>
  <c r="A4255" i="1" s="1"/>
  <c r="A4274" i="1" s="1"/>
  <c r="A4292" i="1" s="1"/>
  <c r="A4317" i="1" s="1"/>
  <c r="A4335" i="1" s="1"/>
  <c r="A4356" i="1" s="1"/>
  <c r="A4374" i="1" s="1"/>
  <c r="A4392" i="1" s="1"/>
  <c r="A4411" i="1" s="1"/>
  <c r="A4430" i="1" s="1"/>
  <c r="A4449" i="1" s="1"/>
  <c r="A4468" i="1" s="1"/>
  <c r="A4494" i="1" s="1"/>
  <c r="A4513" i="1" s="1"/>
  <c r="A4531" i="1" s="1"/>
  <c r="A4557" i="1" s="1"/>
  <c r="A4575" i="1" s="1"/>
  <c r="A4601" i="1" s="1"/>
  <c r="A4619" i="1" s="1"/>
  <c r="A4639" i="1" s="1"/>
  <c r="A4658" i="1" s="1"/>
  <c r="A4677" i="1" s="1"/>
  <c r="A4698" i="1" s="1"/>
  <c r="A4719" i="1" s="1"/>
  <c r="A4740" i="1" s="1"/>
  <c r="A4761" i="1" s="1"/>
  <c r="A4780" i="1" s="1"/>
  <c r="A4799" i="1" s="1"/>
  <c r="A4818" i="1" s="1"/>
  <c r="A4837" i="1" s="1"/>
  <c r="A4856" i="1" s="1"/>
  <c r="A4876" i="1" s="1"/>
  <c r="A4897" i="1" s="1"/>
  <c r="A4916" i="1" s="1"/>
  <c r="A4938" i="1" s="1"/>
  <c r="A4958" i="1" s="1"/>
  <c r="A4977" i="1" s="1"/>
  <c r="A4997" i="1" s="1"/>
  <c r="A5016" i="1" s="1"/>
  <c r="A5035" i="1" s="1"/>
  <c r="A5054" i="1" s="1"/>
  <c r="A5073" i="1" s="1"/>
  <c r="A5092" i="1" s="1"/>
  <c r="A5116" i="1" s="1"/>
  <c r="A5135" i="1" s="1"/>
  <c r="A5154" i="1" s="1"/>
  <c r="A5173" i="1" s="1"/>
  <c r="A5192" i="1" s="1"/>
  <c r="A5211" i="1" s="1"/>
  <c r="A5240" i="1" s="1"/>
  <c r="A5259" i="1" s="1"/>
  <c r="A5281" i="1" s="1"/>
  <c r="A5299" i="1" s="1"/>
  <c r="A5319" i="1" s="1"/>
  <c r="A5338" i="1" s="1"/>
  <c r="A5357" i="1" s="1"/>
  <c r="A5376" i="1" s="1"/>
  <c r="A5395" i="1" s="1"/>
  <c r="A5416" i="1" s="1"/>
  <c r="A5435" i="1" s="1"/>
  <c r="A5454" i="1" s="1"/>
  <c r="A5476" i="1" s="1"/>
  <c r="A5495" i="1" s="1"/>
  <c r="A5518" i="1" s="1"/>
  <c r="A5537" i="1" s="1"/>
  <c r="A5555" i="1" s="1"/>
  <c r="A5574" i="1" s="1"/>
  <c r="A5593" i="1" s="1"/>
  <c r="A5612" i="1" s="1"/>
  <c r="A5631" i="1" s="1"/>
  <c r="A5649" i="1" s="1"/>
  <c r="A5670" i="1" s="1"/>
  <c r="A5690" i="1" s="1"/>
  <c r="A5710" i="1" s="1"/>
  <c r="A5729" i="1" s="1"/>
  <c r="A5748" i="1" s="1"/>
  <c r="A5767" i="1" s="1"/>
  <c r="A5786" i="1" s="1"/>
  <c r="A5836" i="1" s="1"/>
  <c r="A5861" i="1" s="1"/>
  <c r="A5880" i="1" s="1"/>
  <c r="A5899" i="1" s="1"/>
  <c r="A5920" i="1" s="1"/>
  <c r="A5943" i="1" s="1"/>
  <c r="A5968" i="1" s="1"/>
  <c r="A5987" i="1" s="1"/>
  <c r="A6006" i="1" s="1"/>
  <c r="A6025" i="1" s="1"/>
  <c r="A6046" i="1" s="1"/>
  <c r="A6065" i="1" s="1"/>
  <c r="A6086" i="1" s="1"/>
  <c r="A6105" i="1" s="1"/>
  <c r="A6124" i="1" s="1"/>
  <c r="A6143" i="1" s="1"/>
  <c r="A6162" i="1" s="1"/>
  <c r="A6182" i="1" s="1"/>
  <c r="A6201" i="1" s="1"/>
  <c r="A6220" i="1" s="1"/>
  <c r="A6239" i="1" s="1"/>
</calcChain>
</file>

<file path=xl/comments1.xml><?xml version="1.0" encoding="utf-8"?>
<comments xmlns="http://schemas.openxmlformats.org/spreadsheetml/2006/main">
  <authors>
    <author>HomeUser</author>
  </authors>
  <commentList>
    <comment ref="J1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1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1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1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1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1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1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1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3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3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3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3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3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3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6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6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6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8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8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8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8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8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8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10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12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12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12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12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12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12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14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16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17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17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19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19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19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19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19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19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19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21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23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23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23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23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23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23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23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23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23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25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25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25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25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26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26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26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26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26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28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28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28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28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28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28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30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0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30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32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2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32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34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5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35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35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35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35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35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35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35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37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8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38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40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40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40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40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40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40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42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42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42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44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44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44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44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44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44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44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46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46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46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47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47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49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49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51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51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51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51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51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51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51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51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53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53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53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53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53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53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55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55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55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55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55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57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57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59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59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59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60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60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60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60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60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62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62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64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64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J64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64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J64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64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66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66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69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69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71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71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73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73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73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73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73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75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75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75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75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77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77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77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78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78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78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78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78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80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J82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82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82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X82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82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83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83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83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83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83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83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84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J85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85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87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J87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87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89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J89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89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89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89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89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89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91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J93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93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93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X94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94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94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94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96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J96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96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96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98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J98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98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98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98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98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98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100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100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100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X100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100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100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100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100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100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100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100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101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101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101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103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J103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103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103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103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103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103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103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103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105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J105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105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105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105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105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105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107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107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110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110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110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110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110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110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110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110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110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112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112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112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112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112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112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112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112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112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114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114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114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114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114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114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114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116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116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116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116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116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116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116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117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117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118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119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119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119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119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119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119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119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119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121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121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121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121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121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121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121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121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121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123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123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123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123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124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124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124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125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125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125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125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125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125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125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126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126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127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128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128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128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128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128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128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128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128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130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130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130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130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130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130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130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130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130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132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133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133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133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133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133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133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133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133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135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136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136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136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138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138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138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138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138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138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138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140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140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140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140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141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141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141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141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141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145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145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145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145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145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145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147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147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147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147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147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147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147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149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149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151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151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151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151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151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151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151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152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152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153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154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154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154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154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154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154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156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156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156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156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156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156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156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156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156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158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158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158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158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158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158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158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161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162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162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162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162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162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162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162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162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164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164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164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164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164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164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164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164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164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166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167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167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167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167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167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167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167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167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169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169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169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169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169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169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169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171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172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172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172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174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174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174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174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174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174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174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174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174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176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176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176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176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178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178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178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178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178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178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178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178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178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180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180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180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180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180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180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180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180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180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182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184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184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184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184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184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184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184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186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186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186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186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186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186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186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186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186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188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188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188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188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188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188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188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188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188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190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190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190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190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190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190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190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191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191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192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192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192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192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193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193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193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193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193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195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196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197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197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197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198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198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198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199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199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199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199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200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200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200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202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206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206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206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206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208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208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208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208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208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208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210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210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210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210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212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212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212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212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214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214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214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214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215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216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216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216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216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216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216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216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216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217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218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218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218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219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219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219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219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219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219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219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221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221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221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221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221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221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221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221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221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223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223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223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223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223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223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223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223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223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225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228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228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228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228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230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230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230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230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230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230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230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232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232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232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232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234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234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234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234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234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234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234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234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234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236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236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236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236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236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236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236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236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236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238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238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238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238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239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240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240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240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240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240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240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241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244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244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244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244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245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245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245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245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245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246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246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246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246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247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247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247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248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248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248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248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250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250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250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250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250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250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250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252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252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252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252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254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254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254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254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254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254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254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254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254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256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256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256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256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256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256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256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256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256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258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258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258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258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258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258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258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258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258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260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260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260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260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262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262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262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262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262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262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262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264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264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264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264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266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266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266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266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266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266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266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266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266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268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268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268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268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270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270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270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270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270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270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270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272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272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272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272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273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273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273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273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275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275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275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275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275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275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275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275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275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277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278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278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278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280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280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280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280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280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280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280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282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282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282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282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282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282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282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282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282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284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284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284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284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284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284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284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286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286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286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286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287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288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288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288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288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288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288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288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288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290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290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290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290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292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294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295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295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295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295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295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295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297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299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299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299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300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300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300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300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300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302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04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304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304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305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305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305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305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305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306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07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307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307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309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09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309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309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309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309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309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310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11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311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311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311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311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311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312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12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312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312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313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313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313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313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313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314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14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314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314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316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16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316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316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316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316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316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316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316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318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18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318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318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320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20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320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320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322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22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322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322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324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24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324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324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325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26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326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326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326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326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326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326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326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328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28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328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328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328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328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328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328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328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330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30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330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330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330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330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330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330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330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332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32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332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332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332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332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332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335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35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335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335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335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335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335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335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335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337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37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337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337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337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337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337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338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338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339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40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340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340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341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41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341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341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341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341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341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342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342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343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46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46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346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346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346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346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346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348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48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348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348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349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50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350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350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350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350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350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350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350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352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52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352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352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353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53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353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353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355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55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355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355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355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355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355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355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355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357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57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357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357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357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357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357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357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357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359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59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359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359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361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61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361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361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363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63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363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363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365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65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365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365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366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66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366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366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368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68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368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368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368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368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368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368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368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370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70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370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370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372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72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372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372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374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74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374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374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374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374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374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376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376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376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376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376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378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78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378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378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378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378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378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378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378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380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81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381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381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381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381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381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382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82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382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382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383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383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383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383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383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384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84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384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384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385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385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385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385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385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387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87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387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387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388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89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389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389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389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389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389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389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389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391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91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391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391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391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391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391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393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93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393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393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393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393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393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395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95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395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395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395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395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395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397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97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397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397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399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399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399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399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399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399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399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399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399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401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401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401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401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401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401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401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403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403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403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403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403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403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403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405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405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405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405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405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405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405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407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407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407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407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407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407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407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407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407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409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409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409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409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411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411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411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411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411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411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411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413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413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413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413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413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413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413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413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413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415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416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416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416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418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418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418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418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420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420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420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420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420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420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420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422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422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422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422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422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422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422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422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422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424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424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424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424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424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424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424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424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424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426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426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426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426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426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426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426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428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428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428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428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430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430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430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430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432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432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432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432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434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434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434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434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434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434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434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434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434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436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436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436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436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438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438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438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438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440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440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440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440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440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440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440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441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442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442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442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443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443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443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443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445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445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445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445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447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448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448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448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448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448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448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448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448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450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450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450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450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450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450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450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452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452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452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452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453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454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J454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454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454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454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454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454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454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ที่ดินปลูกห้องแถว 200 ตรม
=50 ตรว.2ชั้น  ชั้นละ 100 ตรม. หรือ 25 ตรว.
</t>
        </r>
      </text>
    </comment>
    <comment ref="X454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ได้ราคาประเมินเฉพาะบ้านส่วนที่ดินเป็นของ ก.เอามารวมไม่ได้</t>
        </r>
      </text>
    </comment>
    <comment ref="J456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456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456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456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458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459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459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459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460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461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461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461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462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463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463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463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464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464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464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464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464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464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464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466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466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466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466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466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466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466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468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468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468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468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468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468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468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470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470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470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470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471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471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471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472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473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473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473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473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473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473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474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474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474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475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475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475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476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477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477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477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477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477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477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478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478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478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478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479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479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479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480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480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480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480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480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480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480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482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482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482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482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482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482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482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484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484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484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484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484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484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484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486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486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486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486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486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486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486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488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488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488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488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488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488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488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490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490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490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490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490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490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490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492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492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492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492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492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492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492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494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494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494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494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494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494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494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496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496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496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496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496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496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496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498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498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498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498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498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498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498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500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500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500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500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500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500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500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502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502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502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502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502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502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502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504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504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504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504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504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504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504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506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506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506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506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506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506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506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508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508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508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508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508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508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508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510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510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510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510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510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510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510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512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512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512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512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512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512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512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514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514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514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514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514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514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514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516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516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516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516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516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516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516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518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518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518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518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518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518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518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520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520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520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520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520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520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520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521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524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524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524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524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525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525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525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526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528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529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529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529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530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530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530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530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531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531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531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532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532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532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532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532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532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532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534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534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534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534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534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534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534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536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536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536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536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536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536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536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538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538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538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538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538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538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538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540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540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540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540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540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540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540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542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542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542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542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542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542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542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544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544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544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544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544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544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544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546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546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546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546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546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546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546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548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548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548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548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548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548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548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550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550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550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550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550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550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550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552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552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552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552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552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552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552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554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554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554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554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556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556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556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556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556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556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556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558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558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558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558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558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558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558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560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560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560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560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560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560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560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562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562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562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562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562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562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562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563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564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564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564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565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566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566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566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566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566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566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567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568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568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568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568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568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568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569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569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569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569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570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570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570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571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571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571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571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572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572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572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573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573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573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573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573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573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573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575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575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575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575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575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575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575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577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577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577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577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577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577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577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579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582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582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582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584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585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585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585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585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585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585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586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587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587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587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587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587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587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588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588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588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588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589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589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589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590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590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590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590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591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591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591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592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595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595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595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595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595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595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595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597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597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597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597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597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597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597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599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599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599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599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599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599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599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601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601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601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601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601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601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601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603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603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603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603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603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603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603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605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605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605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605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605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605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605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607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607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607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607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607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607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607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609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609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609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609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609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609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609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611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611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611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611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611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611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611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613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613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613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613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613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613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6134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615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615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615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615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615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615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615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617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617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617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617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617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617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6173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619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619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619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619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619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619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6192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620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621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621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621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621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621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621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622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622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622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623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623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623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624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625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625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625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625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625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6251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626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626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626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626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627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627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6270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628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628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628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628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628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628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6289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630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630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630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630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630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630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6308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  <comment ref="J6325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เนื้อที่ทั้งแปลง</t>
        </r>
      </text>
    </comment>
    <comment ref="J632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ที่ดินทำการเกษตร โดยหักเนื้อที่บ้าน 2 หลังแล้ว
 </t>
        </r>
      </text>
    </comment>
    <comment ref="X632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เฉพาะที่ดินทีทำการเกษตร</t>
        </r>
      </text>
    </comment>
    <comment ref="Z6326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3 ปีแรกยกเว้นทั้งหมด ปี 2566 จึงให้ยกเว้นฐานภาษี 50 ล้านบาท</t>
        </r>
      </text>
    </comment>
    <comment ref="J632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บ้านหลังพักอาศัย 100 ตรม. =25 ตรว.
</t>
        </r>
      </text>
    </comment>
    <comment ref="X632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รวมที่ดินและที่สร้างบ้าน 2 หลัง เพราะถือเป็นที่อยู่อาศัยด้วย</t>
        </r>
      </text>
    </comment>
    <comment ref="Z6327" authorId="0" shapeId="0">
      <text>
        <r>
          <rPr>
            <b/>
            <sz val="8"/>
            <color indexed="81"/>
            <rFont val="Tahoma"/>
            <family val="2"/>
          </rPr>
          <t>HomeUser:</t>
        </r>
        <r>
          <rPr>
            <sz val="8"/>
            <color indexed="81"/>
            <rFont val="Tahoma"/>
            <family val="2"/>
          </rPr>
          <t xml:space="preserve">
ยกเว้นฐานภาษีที่อยู่อาศัย โดย 1.เป็นเจ้าของที่ดิน 2.มีชือในโฉนดและ        3.เป็นเจ้าของบ้าน</t>
        </r>
      </text>
    </comment>
  </commentList>
</comments>
</file>

<file path=xl/sharedStrings.xml><?xml version="1.0" encoding="utf-8"?>
<sst xmlns="http://schemas.openxmlformats.org/spreadsheetml/2006/main" count="14638" uniqueCount="478">
  <si>
    <t>ภ.ด.ส. 1</t>
  </si>
  <si>
    <t>บัญชีราคาประเมินทุนทรัพย์ของที่ดินและสิ่งปลูกสร้าง</t>
  </si>
  <si>
    <t>เทศบาลตำบลนาบอน</t>
  </si>
  <si>
    <t>นางสาวกมลวรรณ  แซ่หลี</t>
  </si>
  <si>
    <t>ราคาประเมินทุนทรัพย์ของที่ดิน</t>
  </si>
  <si>
    <t>ราคาประเมินทุนทรัพย์ของสิ่งปลูกสร้าง</t>
  </si>
  <si>
    <t>รวมราคาประเมินของที่ดินและ
สิ่งปลูกสร้าง(บาท)</t>
  </si>
  <si>
    <t>ราคาประเมิน
ของที่ดินและ
สิ่งปลูกสร้างตามสัดส่วนการใช้ประโยชน์(บาท)</t>
  </si>
  <si>
    <t>หักมูลค่าฐานภาษีที่ได้รับยกเว้น 
(บาท)</t>
  </si>
  <si>
    <t>คงเหลือราคาประเมิน
ทุนทรัพย์
ที่ต้องชำระภาษี 
(บาท)</t>
  </si>
  <si>
    <t>อัตราภาษี
(ร้อยละ)</t>
  </si>
  <si>
    <t>ที่</t>
  </si>
  <si>
    <t>ประเภทที่ดิน</t>
  </si>
  <si>
    <t>หน้าสำรวจ</t>
  </si>
  <si>
    <t>เลขที่</t>
  </si>
  <si>
    <t>สถานที่ตั้ง(หมู่/ชุมชน/ตำบล)</t>
  </si>
  <si>
    <t>ลักษณะการทำประโยชน์</t>
  </si>
  <si>
    <t>จำนวนเนื้อที่ดิน</t>
  </si>
  <si>
    <t>คำนวณ
เป็น ตร.ว.</t>
  </si>
  <si>
    <t>ราคาประเมิน
ต่อ ตร.ว. (บาท)</t>
  </si>
  <si>
    <t>รวมราคาประเมินที่ดิน 
(บาท)</t>
  </si>
  <si>
    <t>ประเภทของ
สิ่งปลูกสร้างตามบัญชีกรมธนารักษ์</t>
  </si>
  <si>
    <t>ลักษณะ
สิ่งปลูกสร้าง (ตึก/ไม้/ครึ่งตึกครึ่งไม้)</t>
  </si>
  <si>
    <t>ขนาดพื้นที่
สิ่งปลูกสร้าง 
(ตร.ม.)</t>
  </si>
  <si>
    <t>คิดเป็นสัดส่วนตามการใช้ประโยชน์
(ร้อยละ)</t>
  </si>
  <si>
    <t>ราคาประเมิน
สิ่งปลูกสร้าง
ต่อ ตร.ม.(บาท)</t>
  </si>
  <si>
    <t>รวมราคา
สิ่งปลูกสร้าง 
(บาท)</t>
  </si>
  <si>
    <t>ค่าเสื่อม</t>
  </si>
  <si>
    <t>ราคาประเมิน
สิ่งปลูกสร้าง
หลังหัก
ค่าเสื่อม (บาท)</t>
  </si>
  <si>
    <t>อายุ
สิ่งปลูกสร้าง 
(ปี)</t>
  </si>
  <si>
    <t xml:space="preserve">
ค่าเสื่อม 
(บาท)</t>
  </si>
  <si>
    <t>ไร่</t>
  </si>
  <si>
    <t>งาน</t>
  </si>
  <si>
    <t>วา</t>
  </si>
  <si>
    <t>2</t>
  </si>
  <si>
    <t>ชั้น 1</t>
  </si>
  <si>
    <t>ชั้น 2</t>
  </si>
  <si>
    <t>หมายเหตุ</t>
  </si>
  <si>
    <t>ลักษณะการทำประโยชน์ที่ดิน</t>
  </si>
  <si>
    <t>1. ประกอบเกษตรกรรม</t>
  </si>
  <si>
    <t>2. อยู่อาศัย</t>
  </si>
  <si>
    <t>3. อื่นๆ</t>
  </si>
  <si>
    <t>4. ทิ้งไว้ว่างเปล่าหรือไม่ได้ทำประโยชน์ตามควรแก่สภาพ</t>
  </si>
  <si>
    <t>5. ใช้ประโยชน์หลายประเภท</t>
  </si>
  <si>
    <t>นางกนกวรรณ  มินโท</t>
  </si>
  <si>
    <t>4</t>
  </si>
  <si>
    <t xml:space="preserve">นายจีรวรรณ  พิริยะพิเศษพงศ์ </t>
  </si>
  <si>
    <t>3</t>
  </si>
  <si>
    <t>ตึกแถว 2 ชั้น</t>
  </si>
  <si>
    <t>ตึก</t>
  </si>
  <si>
    <t>นางอ้ายห้วง บุณยะเกียรติ</t>
  </si>
  <si>
    <t xml:space="preserve">นายชัยวัฒน์  เขมฤกษ์อำพล </t>
  </si>
  <si>
    <t>ตึก/ไม้</t>
  </si>
  <si>
    <t xml:space="preserve"> </t>
  </si>
  <si>
    <t>นายสุระเดช  ตันตระเสนีย์รัตน์</t>
  </si>
  <si>
    <t>ห้องแถว 2 ชั้น</t>
  </si>
  <si>
    <t>ไม้</t>
  </si>
  <si>
    <t>ให้เช่า</t>
  </si>
  <si>
    <t>6285</t>
  </si>
  <si>
    <t>ม.2 ต.นาบอน</t>
  </si>
  <si>
    <t>6293</t>
  </si>
  <si>
    <t>1</t>
  </si>
  <si>
    <t xml:space="preserve">นางกัลยาณี  สวนกูล </t>
  </si>
  <si>
    <t>นางนิตยา  ว่องเจิดจรัส</t>
  </si>
  <si>
    <t xml:space="preserve">นายบุญทอง  วงศ์ปิยะนันทกุล </t>
  </si>
  <si>
    <t>นายจำรัส  วงศ์ปิยะนันทกุล</t>
  </si>
  <si>
    <t>41</t>
  </si>
  <si>
    <t>ม.11 ต.นาบอน</t>
  </si>
  <si>
    <t>นางสุภาพรรณ พนาพิทักษ์กุล</t>
  </si>
  <si>
    <t>บ้านแถว 1 ชั้น</t>
  </si>
  <si>
    <t>นายประสงค์  พันธ์อธิคม</t>
  </si>
  <si>
    <t>นางพนารัตน์ เพชรพิเชฐเชียร</t>
  </si>
  <si>
    <t>ตึกแถว 3 ชั้น</t>
  </si>
  <si>
    <t>ชั้น 2-3</t>
  </si>
  <si>
    <t>ตึกแถว 1 ชั้น</t>
  </si>
  <si>
    <t xml:space="preserve">นายวิชาญ  รัศมีพงศ์ </t>
  </si>
  <si>
    <t>นางวารุณี  ลีลากานต์</t>
  </si>
  <si>
    <t>ชั้น2-3</t>
  </si>
  <si>
    <t xml:space="preserve">นายวิชัย  รุ่งบรรณพันธ์ </t>
  </si>
  <si>
    <t>บ้านเดี่ยว 1 ชั้น</t>
  </si>
  <si>
    <t>5</t>
  </si>
  <si>
    <t xml:space="preserve">นายสมชัย  พนาพิทักษ์กุล </t>
  </si>
  <si>
    <t>นายเอกลักษณ์  ศรินจันทรกุล</t>
  </si>
  <si>
    <t>นายชัยณรงค์ พงค์ภัณฑารักษ์</t>
  </si>
  <si>
    <t>ชั้น2</t>
  </si>
  <si>
    <t>นายไชยยง  ศานติตานนท์</t>
  </si>
  <si>
    <t>ตึกแถว 2ชั้น</t>
  </si>
  <si>
    <t>นายโกวิทย์ พิริยะพิเศษพงศ์</t>
  </si>
  <si>
    <t>ธนาคารกรุงเทพ จำกัด (มหาชน)</t>
  </si>
  <si>
    <t>ตึกแถว  2 ชั้น</t>
  </si>
  <si>
    <t>อาคารจอดรถ</t>
  </si>
  <si>
    <t>นายธนกร จันทร์ภูทะชัย</t>
  </si>
  <si>
    <t>นางสาวสุวรีย์ ติณชาติอารักษ์</t>
  </si>
  <si>
    <t>ผู้จัดการมรดกนางสาวรังษี พิชัยยุทธ</t>
  </si>
  <si>
    <t>นายวีระเทพ ชื่นโชคสันต์</t>
  </si>
  <si>
    <t>โฉนด</t>
  </si>
  <si>
    <t>7723</t>
  </si>
  <si>
    <t>บ้านอาศัย 1 ชั้น</t>
  </si>
  <si>
    <t>นางปัทมา ตั้งเจริญชัยกิจ</t>
  </si>
  <si>
    <t>นางภาณี  ศรีพรสวัสดิ์</t>
  </si>
  <si>
    <t>13936</t>
  </si>
  <si>
    <t>นายสุรศักดิ์ ทองน้ำเพ็ญ</t>
  </si>
  <si>
    <t>นางสาวสุดใจ แซ่ซื้อ</t>
  </si>
  <si>
    <t xml:space="preserve">โฉนด </t>
  </si>
  <si>
    <t>13817</t>
  </si>
  <si>
    <t>ม.2  ต.นาบอน</t>
  </si>
  <si>
    <t>นางเสาวลักษณ์ วิทยาวนิชชัย</t>
  </si>
  <si>
    <t>นายวัชระ  แซ่ลิ้ม</t>
  </si>
  <si>
    <t>ห้องแถว 1 ชั้น</t>
  </si>
  <si>
    <t xml:space="preserve">นายเซ่ง มุติสวัสดิ์ </t>
  </si>
  <si>
    <t>นายเมธา ทนน้ำ</t>
  </si>
  <si>
    <t>นางดวงตา  ทนน้ำ</t>
  </si>
  <si>
    <t>นางดวงใจ มาศยคง</t>
  </si>
  <si>
    <t>นางสาวดวงหทัย  ทนน้ำ</t>
  </si>
  <si>
    <t>นายอธิคุณ   สินธุนนท์</t>
  </si>
  <si>
    <t>นางสมจิตร์  พนาพิทักษ์กุล</t>
  </si>
  <si>
    <t>นายกำชัย  แซ่เอือง</t>
  </si>
  <si>
    <t>นางวัชรา  ว่องวราวาณิชย์</t>
  </si>
  <si>
    <t>คลังสินค้า</t>
  </si>
  <si>
    <t>นางสาวสุวิมล  แซ่เฮี๊ยะ</t>
  </si>
  <si>
    <t>บริษัท เมธาสิทธิ์ จำกัด</t>
  </si>
  <si>
    <t>นายสมชาติ  เสรีพิทักษ์กุล</t>
  </si>
  <si>
    <t>นางนิตยา  แซ่เล้า</t>
  </si>
  <si>
    <t>นายวุฒินันท์  มอบนรินทร์</t>
  </si>
  <si>
    <t>นายทินกร  ติ้งสมชัยศิลป์</t>
  </si>
  <si>
    <t>นายสุธรรม  แซ่ติ้ง</t>
  </si>
  <si>
    <t>ปั๊มน้ำมัน</t>
  </si>
  <si>
    <t>นายคมสรรค์  ศิริพงษ์</t>
  </si>
  <si>
    <t>สนง.ธกส 1 ชั้น</t>
  </si>
  <si>
    <t xml:space="preserve">นางกรรณิการ์  ปานสีนุ่น </t>
  </si>
  <si>
    <t>นางสาวบุญเรือน  สู้ไชยชนะ</t>
  </si>
  <si>
    <t>นายวรายุทธ  พัฒนเกษตรวงศ์</t>
  </si>
  <si>
    <t>นายไพโรจน์  เหล่าประภัสสกุล</t>
  </si>
  <si>
    <t>นายโกศิน  ติณชาติอารักษ์</t>
  </si>
  <si>
    <t>นายโกศล  พิริยะพิเศษพงศ์</t>
  </si>
  <si>
    <t>นายจำศิลป์  แซ่ฮู่</t>
  </si>
  <si>
    <t>อาคาร</t>
  </si>
  <si>
    <t>นายไพรัช  เชิญถนอมวงศ์</t>
  </si>
  <si>
    <t>ชั้น 1-2</t>
  </si>
  <si>
    <t>นายอุดม  เชิญถนอมวงศ์</t>
  </si>
  <si>
    <t>นายยุทธพงษ์  แซ่ติ้ง</t>
  </si>
  <si>
    <t>บ้านเดี่ยว 2 ชั้น</t>
  </si>
  <si>
    <t xml:space="preserve">อู่ซ่อมรถ </t>
  </si>
  <si>
    <t>นางสาวสุขุมาล  ศิริสุวัฒน์</t>
  </si>
  <si>
    <t>ครัว</t>
  </si>
  <si>
    <t>พื้นที่ต่อเนื่องอาศัย</t>
  </si>
  <si>
    <t>บริษัทฯ</t>
  </si>
  <si>
    <t>บริษัท ที.ที.ลาเท็กซ์ แอนด์ โปรดักซ์ จำกัด</t>
  </si>
  <si>
    <t>สำนักงาน</t>
  </si>
  <si>
    <t>7713</t>
  </si>
  <si>
    <t>โรงงาน</t>
  </si>
  <si>
    <t>บ้านพัก</t>
  </si>
  <si>
    <t>บริษัท จีที รับเบอร์ จำกัด (นางสาวพัณณินอร  ศิริสุวัฒน์)</t>
  </si>
  <si>
    <t>8152</t>
  </si>
  <si>
    <t xml:space="preserve">ม.11 ต.นาบอน </t>
  </si>
  <si>
    <t xml:space="preserve">บ้านเดี่ยว </t>
  </si>
  <si>
    <t>1 ชั้น</t>
  </si>
  <si>
    <t>3198</t>
  </si>
  <si>
    <t>ม. 2 ต.นาบอน</t>
  </si>
  <si>
    <t>ตึกแถว</t>
  </si>
  <si>
    <t>3 ชั้น</t>
  </si>
  <si>
    <t xml:space="preserve">นางสาวทิพวรรณ  ติงสมิตร </t>
  </si>
  <si>
    <t>นายวิลาศ  ฉัตรตระการศักดิ์</t>
  </si>
  <si>
    <t>อาคาร 1 ชั้น</t>
  </si>
  <si>
    <t>ร้านค้า</t>
  </si>
  <si>
    <t>ร้านอาหาร</t>
  </si>
  <si>
    <t>สหกรณ์การเกษตรนาบอน</t>
  </si>
  <si>
    <t>สำนักงาน 2 ชั้น</t>
  </si>
  <si>
    <t>นส.3ก</t>
  </si>
  <si>
    <t>นางดวงใจ  เลิศพัฒนาไทย</t>
  </si>
  <si>
    <t>นายระวี  ประสงค์นิทัศน์</t>
  </si>
  <si>
    <t>นายวิชาญ  จิรเผ่าพันธ์</t>
  </si>
  <si>
    <t>ตึก5ห้อง</t>
  </si>
  <si>
    <t>ตึก4ห้อง</t>
  </si>
  <si>
    <t>นายวิภาส  จิรเผ่าพันธ์</t>
  </si>
  <si>
    <t>ตึก10ห้อง</t>
  </si>
  <si>
    <t>ร้านบัวแก้ว</t>
  </si>
  <si>
    <t>นายประพนธ์  จิระพิบูลย์พันธ์</t>
  </si>
  <si>
    <t>ครึ่งตึก/ไม้</t>
  </si>
  <si>
    <t>ตึก 10 ห้อง</t>
  </si>
  <si>
    <t>นายวิโรจน์  อริยภูชัย</t>
  </si>
  <si>
    <t>6488</t>
  </si>
  <si>
    <t>นายประวัติ  อู้สกุลวัฒนา</t>
  </si>
  <si>
    <t>คาร์แคร์</t>
  </si>
  <si>
    <t>ห้างหุ้นส่วนจำกัด บุปผานาบอนปิโตรเลียม</t>
  </si>
  <si>
    <t>นางสุเพ็ญ  แซ่ตัน</t>
  </si>
  <si>
    <t>ชัน 1</t>
  </si>
  <si>
    <t>นางแสงจันทร์  ธรรมาภิรมย์</t>
  </si>
  <si>
    <t>นายฟุ้ง  แซมมงคล</t>
  </si>
  <si>
    <t>นางประยอง  บุณยเกียรติ</t>
  </si>
  <si>
    <t>นางสาวศิริวรรณ  ศรีอาวุธ</t>
  </si>
  <si>
    <t>นายกิตติ  เจริญรุจิทรัพย์</t>
  </si>
  <si>
    <t>นางนิรมล  แซ่เที่ยง</t>
  </si>
  <si>
    <t>นางโสภา  ฉิมวัย</t>
  </si>
  <si>
    <t>8068</t>
  </si>
  <si>
    <t>นายโกสินทร์  จริงจิตร</t>
  </si>
  <si>
    <t>บริษัท ทีทีลาแท็ก แอนด์โปรดักส์ จำกัด (สำนักงาน เลขที่ 28 ม.11 ต.นาบอน อ.นาบอน จ.นครศรีฯ)</t>
  </si>
  <si>
    <t>นวลศรี</t>
  </si>
  <si>
    <t xml:space="preserve">ชั้น 1,3 </t>
  </si>
  <si>
    <t>อาศัย</t>
  </si>
  <si>
    <t>พิพัฒน์</t>
  </si>
  <si>
    <t>เด็กชายศุภวิศว์  ศิริสุวัฒน์</t>
  </si>
  <si>
    <t>นายกฤษ  พันธุ์พิพัฒน์</t>
  </si>
  <si>
    <t>นส.3</t>
  </si>
  <si>
    <t>นายคเณศ  ตันติพิสิทธิ์</t>
  </si>
  <si>
    <t>โกดัง</t>
  </si>
  <si>
    <t>นางสาวคัธรินทร์  รุ่งพนารัตน์</t>
  </si>
  <si>
    <t>นายเงี้ยอุ้ง  แซ่ลิ้ง</t>
  </si>
  <si>
    <t>นางจินดา  เที่ยงสุทธิสกุล</t>
  </si>
  <si>
    <t>ตึแถว 2 ชั้น</t>
  </si>
  <si>
    <t>บ้านเดี่ยว</t>
  </si>
  <si>
    <t>10552</t>
  </si>
  <si>
    <t>โรงจอดรถ</t>
  </si>
  <si>
    <t>10553</t>
  </si>
  <si>
    <t>10554</t>
  </si>
  <si>
    <t>นางสาวธิษณา  เที่ยงสุทธิสกุล</t>
  </si>
  <si>
    <t>นางสาวธารทิพย์  เที่ยงสุทธิสกุล</t>
  </si>
  <si>
    <t>นางสาวธนพร  เที่ยงสุทธิสกุล</t>
  </si>
  <si>
    <t>นางสาวจันทรรัตน์  เหล่าวีระกุล</t>
  </si>
  <si>
    <t>นางสาวเย็นใจ  ปิยภาณีกุล</t>
  </si>
  <si>
    <t>นางจุรี  เจริญวงศ์ระยับ</t>
  </si>
  <si>
    <t>นางสาคร  แซ่เชื่อง</t>
  </si>
  <si>
    <t>นายจำเริญ  วงศ์ปิยนันทกุล</t>
  </si>
  <si>
    <t>นางจารุณี  ติณชาติอารักษ์</t>
  </si>
  <si>
    <t>ทายาทนางจ้วน  วงศ์สวัสดิ์</t>
  </si>
  <si>
    <t>นายจุมพล  วามะศิริ</t>
  </si>
  <si>
    <t>ทายาทนายเสนาะ  ตันเฉลิม</t>
  </si>
  <si>
    <t>นางอังคณา  อธิกูล</t>
  </si>
  <si>
    <t>นางสาวสุนทรี  อาระยะวงศ์ (เปลี่ยนมือ)</t>
  </si>
  <si>
    <t>6361</t>
  </si>
  <si>
    <t>=ภดส3!F4203</t>
  </si>
  <si>
    <t>นางอังคณา  พนาพิทักษ์กุล</t>
  </si>
  <si>
    <t>นางนวลศรี  กิจกรรณิการ์</t>
  </si>
  <si>
    <t>นางศรีละออ  ตันตระเสนีย์รัตน์</t>
  </si>
  <si>
    <t>แฟกซ์ไลท์</t>
  </si>
  <si>
    <t>นางเลียงฮั้ว  แซ่เฮ่า</t>
  </si>
  <si>
    <t>ร้าน</t>
  </si>
  <si>
    <t>นายชยพร  ว่องวราวาณิชย์</t>
  </si>
  <si>
    <t>บริษัท เตือนใจพาณิชย์กรุ๊ป จำกัด</t>
  </si>
  <si>
    <t>นางบังอร  ศรีวิเศษ</t>
  </si>
  <si>
    <t>นางสมัย  รัตนพันธ์</t>
  </si>
  <si>
    <t>ครึ่งตึกครึ่งไม้</t>
  </si>
  <si>
    <t>นายยุทธศักดิ์  พัฒนเกษตรวงศ์</t>
  </si>
  <si>
    <t>6562</t>
  </si>
  <si>
    <t>บริษัท ไปรษณีย์ไทย จำกัด</t>
  </si>
  <si>
    <t>สำนักงาน 1 ชั้น</t>
  </si>
  <si>
    <t>นางมณฑา  แซ่ติ้ง</t>
  </si>
  <si>
    <t>นายสมบัติ  คุโรปกรณ์พงษ์</t>
  </si>
  <si>
    <t>นางสาวจันทรา  ต่างสุขสม</t>
  </si>
  <si>
    <t>นายหัสชัย  พิชัยยุทธ</t>
  </si>
  <si>
    <t>นางศรัญญา  เอี่ยวสานุรักษ์</t>
  </si>
  <si>
    <t>นางสาวเยาวลักษณ์  ต่างสุขสม</t>
  </si>
  <si>
    <t>นางสาวนรินทร์ทิพย์  วงศ์ปิยนันทกุล</t>
  </si>
  <si>
    <t>ด.ช.ชณกิจ  แซ่เขา</t>
  </si>
  <si>
    <t>นางวิวรรณ์ทิพย์  เหล่าพงศ์นภา</t>
  </si>
  <si>
    <t>นายธนินทร์ฤทธิ์ เหล่าพงศ์นภา</t>
  </si>
  <si>
    <t>8063</t>
  </si>
  <si>
    <t>8062</t>
  </si>
  <si>
    <t>นางรุ้งทิพย์  อาระยะวงศ์</t>
  </si>
  <si>
    <t>นายธราธาร  เผ่าจำรูญ</t>
  </si>
  <si>
    <t>ม.3 ต.นาบอน</t>
  </si>
  <si>
    <t>นายประสิทธิ์  เอื้อสถิตวงศ์</t>
  </si>
  <si>
    <t>นางอุทัย  แก้วมิตร</t>
  </si>
  <si>
    <t>นายเสรี  มณีฉาย</t>
  </si>
  <si>
    <t>นายประเชิญ  พนาพิทักษ์กุล</t>
  </si>
  <si>
    <t>ร้านโกไข่</t>
  </si>
  <si>
    <t>นายสุรทิน  จิตรเอื้อกูล</t>
  </si>
  <si>
    <t>นางสุจิรา  ตู้บันเทิง</t>
  </si>
  <si>
    <t>นายปิยะ  พนาพิทักษ์กุล</t>
  </si>
  <si>
    <t>นางนภาศรี  พนาพิทักษ์กุล</t>
  </si>
  <si>
    <t>ยกมา</t>
  </si>
  <si>
    <t>เซเว่น</t>
  </si>
  <si>
    <t>นายสุวรรณ  สืบแสง</t>
  </si>
  <si>
    <t>นายพรชัย  ติ้งสมชัยศิลป์  081-7871816</t>
  </si>
  <si>
    <t>นายชาตรี  ติณวโรดม</t>
  </si>
  <si>
    <t>ร้านเหล็กดัด</t>
  </si>
  <si>
    <t>นายวิชัย  แซ่เชื่อง</t>
  </si>
  <si>
    <t>นางสุชาดา  ศรีจันทร์</t>
  </si>
  <si>
    <t>นายสายชล  เมืองมีศรี</t>
  </si>
  <si>
    <t>นางจุฑามาศ  นวลละออง</t>
  </si>
  <si>
    <t>นาบอนเครื่องครัว</t>
  </si>
  <si>
    <t>นายณัฐวุฒิ  สิทธิดำรงค์</t>
  </si>
  <si>
    <t>OK 20</t>
  </si>
  <si>
    <t>นางสาวธันย์ชนก  ก่อเจริญรัตน์</t>
  </si>
  <si>
    <t>นางมนัสศรี  เหล่าประภัสสกุล</t>
  </si>
  <si>
    <t>นายบรรพต  ราษฎร์อารี (ฮอนด้านาบอน)</t>
  </si>
  <si>
    <t>โชว์รูมรถ</t>
  </si>
  <si>
    <t>นางสุภาพร  เหลืองวิริยะญาณ</t>
  </si>
  <si>
    <t>บริษัท นาบอนรับเบอร์ จำกัด</t>
  </si>
  <si>
    <t>รวม</t>
  </si>
  <si>
    <t>ที่ดินว่าง</t>
  </si>
  <si>
    <t>ใช้ประโยชน์</t>
  </si>
  <si>
    <t>บ้านพักอาศัย</t>
  </si>
  <si>
    <t>ห้องน้ำรวม</t>
  </si>
  <si>
    <t>การประปาส่วนภูมิภาค สาขาทุ่งสง</t>
  </si>
  <si>
    <t>บ้านพักอาศัยไม้</t>
  </si>
  <si>
    <t>นางสงวน  รอดรักษ์</t>
  </si>
  <si>
    <t>นางห่วง  แก้วสาร</t>
  </si>
  <si>
    <t>นายวัส  ติงสมิตร</t>
  </si>
  <si>
    <t>นายสมชาย  ติงสมิตร</t>
  </si>
  <si>
    <t>นางติ้งเหื้อง  แซ่ตั้น</t>
  </si>
  <si>
    <t>นางสาวผุสดี  โอวาทฬารพร</t>
  </si>
  <si>
    <t>นางสาวนิภาวรรณ โอวาทฬารพร</t>
  </si>
  <si>
    <t>นางจำเนียร  กลิ่นดี</t>
  </si>
  <si>
    <t>นางชะฎา  รัตนพันธ์</t>
  </si>
  <si>
    <t>นางอุไรวรรณ  สารวิทยา</t>
  </si>
  <si>
    <t>นางรุ่งนภา  บูรพธานินทร์</t>
  </si>
  <si>
    <t>นายวิโรจน์  ปิยภาณีกุล</t>
  </si>
  <si>
    <t>นายพิชัยยุทธ  รัตนพันธ์</t>
  </si>
  <si>
    <t>นางนันทนัช  เดชพันธ์</t>
  </si>
  <si>
    <t>นางนิศานาถ  แววบัณฑิต</t>
  </si>
  <si>
    <t>นางสาวผุสดี  แซ่โง้ว</t>
  </si>
  <si>
    <t>นางฉวีวรรณ  ไชยสาร</t>
  </si>
  <si>
    <t>นางวรรณา  แซ่เชื่อง</t>
  </si>
  <si>
    <t>นางโชคดี  รัตนพันธ์</t>
  </si>
  <si>
    <t>นายชัยธยา  ฉัตรจริยเวศน์</t>
  </si>
  <si>
    <t>จอดรถ</t>
  </si>
  <si>
    <t>นายอาทิตย์  รักษ์ชูชีพ</t>
  </si>
  <si>
    <t>นางมณี  รัตนวราวงศ์</t>
  </si>
  <si>
    <t>นายวิศาล  ว่องวราวาณิชย์</t>
  </si>
  <si>
    <t>นายวิสุทธิ์  วัชรวิจิตร</t>
  </si>
  <si>
    <t>ห้องแถว1 ชั้น</t>
  </si>
  <si>
    <t>นายธรรมวุฒิ  อุษณกุล</t>
  </si>
  <si>
    <t>13859</t>
  </si>
  <si>
    <t>นายสมศักดิ์  เลิศพัฒนาไทย</t>
  </si>
  <si>
    <t>นายเชษฐ์  วัชรวิจิตร</t>
  </si>
  <si>
    <t>นายนิภัทร์  พนาพิทักษ์กุล</t>
  </si>
  <si>
    <t>นางพรรณราย  วิสุทธิ์ศักดิ์ชัย</t>
  </si>
  <si>
    <t>ผู้จัดการมรดกนางจรัสศรี  กอเจริญรัตน์</t>
  </si>
  <si>
    <t xml:space="preserve"> ผู้จัดการมรดกนางวัฒนา  เกรียงพิทักษ์</t>
  </si>
  <si>
    <t xml:space="preserve">นายคติ  พงศ์ภัณฑารักษ์ </t>
  </si>
  <si>
    <t>นางจุราภรณ์  ติงสมิตร</t>
  </si>
  <si>
    <t>นายชนะ  เหล่าวีระกุล</t>
  </si>
  <si>
    <t>นายสุวัฒน์  นารานิติธรรม</t>
  </si>
  <si>
    <t>ตึกแถว2 ชั้น</t>
  </si>
  <si>
    <t>นางเซี้ยน  ศรีอาวุธ(เปลี่ยนมือเป็น นายสุภชัย อาระยะวงศ์)</t>
  </si>
  <si>
    <t>นางสาวอัญชุลี  ชื่นโชคสันต์</t>
  </si>
  <si>
    <t>นางสาวสายพิณ  ชื่นโชคสันต์</t>
  </si>
  <si>
    <t>นางถาวร  แซ่ลิ้ม</t>
  </si>
  <si>
    <t>นางถั่น  ชวกิจ</t>
  </si>
  <si>
    <t>นายธีรวุฒิ  เหล่าวีระกุล</t>
  </si>
  <si>
    <t>นายธรรมนาค  ธนาเจริญสกุล</t>
  </si>
  <si>
    <t>นายธีระศักดิ์  ธนาเจริญสกุล</t>
  </si>
  <si>
    <t>ซ่อมรถ</t>
  </si>
  <si>
    <t>นายธฤษ  สงวนพันธ์</t>
  </si>
  <si>
    <t>ผู้จัดการมรดกนางนิตยา  เหลืองเพชรงาม</t>
  </si>
  <si>
    <t xml:space="preserve"> นายนิพนธ์  ว่องวราวาณิชย์</t>
  </si>
  <si>
    <t>นางนันทนา  พนาพิทักษ์กุล</t>
  </si>
  <si>
    <t>นางสาวจารุวรรณ  คำแหง</t>
  </si>
  <si>
    <t>นางสาวนภาพร  แซ่ลิ่ม</t>
  </si>
  <si>
    <t>7352</t>
  </si>
  <si>
    <t>นายนรินทร์  แซ่เล้า</t>
  </si>
  <si>
    <t>นางเนาวรัตน์  อรุณชัยโรจน์ (นายพงษ์นาค แซ่เลียบ)</t>
  </si>
  <si>
    <t>เด็กหญิงเทียนทอแสง  ศิริสุวัฒน์</t>
  </si>
  <si>
    <t>นางสาวเบญจพร  ธนาเจริญสกุล</t>
  </si>
  <si>
    <t>นางเบญจมาศ  มัฆนาโส (บ้านหลังที่ 1)</t>
  </si>
  <si>
    <t>นางจรรยา  มุสิกชาติ</t>
  </si>
  <si>
    <t>นายบุญรัตน์  ปัญญาวิศิษฎ์กุล</t>
  </si>
  <si>
    <t>นายวรรณชัย  บุญฤทธิ์</t>
  </si>
  <si>
    <t>นายบุญส่ง  จารุกิจพิพัฒน์</t>
  </si>
  <si>
    <t>นายประสิทธิ์  พูลวงศ์</t>
  </si>
  <si>
    <t>นาย ปิยทัศน์  อินอุปถัมถ์</t>
  </si>
  <si>
    <t>นายพงศ์ศักดิ์  พนาพิทักษ์กุล โทร. 081-4830789,02-7480546</t>
  </si>
  <si>
    <t>นางพัชรินทร์  วิชรกังวาน</t>
  </si>
  <si>
    <t>นายเอนก  พนาอภิชน</t>
  </si>
  <si>
    <t>นางตรีนุช  ว่องไววาณิชย์</t>
  </si>
  <si>
    <t>นางโพธิ์ตาล  ติ้งสมชัยศิลป์</t>
  </si>
  <si>
    <t>ตึก 1 ชั้น</t>
  </si>
  <si>
    <t>นายไพบูลย์   เอี่ยมแสงชัยรัตน์</t>
  </si>
  <si>
    <t>นายสุภชัย  อาระยะวงศ์</t>
  </si>
  <si>
    <t>นายพิพัฒน์  ศิริสุวัฒน์</t>
  </si>
  <si>
    <t>28 ม.11</t>
  </si>
  <si>
    <t>นางนวลศรี  ศิริสุวัฒน์</t>
  </si>
  <si>
    <t>นายไพรัช  เหล่าพงศ์นภา</t>
  </si>
  <si>
    <t>นางสาวดวงมณี  สินไชย</t>
  </si>
  <si>
    <t>นางวีณา  ประดิษฐ์สกุล</t>
  </si>
  <si>
    <t>นางสาวอันธิกา  พนากิตติ</t>
  </si>
  <si>
    <t>นายสรรพ์  พันธุ์พิพัฒน์</t>
  </si>
  <si>
    <t>นางยุรา  นาวานุกูล</t>
  </si>
  <si>
    <t>นายสมพร  พงศ์ภัณฑารักษ์</t>
  </si>
  <si>
    <t>นางรื่นฤดี  ภูมิมาตร</t>
  </si>
  <si>
    <t>นายปิยะ  เตือนวีระเดช</t>
  </si>
  <si>
    <t>นายณัฐพงศ์  วิฑูรรัตน์</t>
  </si>
  <si>
    <t>นายราชัน  เตือนวีระเดช</t>
  </si>
  <si>
    <t>นายกำพล  เตือนวีระเดช</t>
  </si>
  <si>
    <t>นางลำใย  แซ่เอือง</t>
  </si>
  <si>
    <t>เด็กชายวงศกฤต  เกรียงวรกุล</t>
  </si>
  <si>
    <t xml:space="preserve"> น.ส.อมรรัตน์  พนากิตติ</t>
  </si>
  <si>
    <t>นายเทิดสิน  ติ้งสมชัยศิลป์</t>
  </si>
  <si>
    <t>นายวรสันต์  แซ่ก๋ง</t>
  </si>
  <si>
    <t>นายวีรยุทธ์  พัฒนเกษตรวงศ์</t>
  </si>
  <si>
    <t>นางศรีรีย์  กมลปัทมากุล</t>
  </si>
  <si>
    <t>นางศิรินทร์  พฤกษ์พนา(เปลี่ยนมือ)</t>
  </si>
  <si>
    <t>นายสง่า  สุขยืน</t>
  </si>
  <si>
    <t>นายสุชาติ  ก่อเจริญรัตน์</t>
  </si>
  <si>
    <t>นางสุดสงวน  ชื่นโชคสันต์</t>
  </si>
  <si>
    <t>นายสุนทร  พนาพิทักษ์กุล</t>
  </si>
  <si>
    <t>นางสาวนันทรัตน์  ตันตระเสนีย์รัตน์</t>
  </si>
  <si>
    <t>นางสาวปริศนา  ตั้นเฉลิมวงศ์</t>
  </si>
  <si>
    <t>นายนรเทพ  เธียรจันทร์วงศ์</t>
  </si>
  <si>
    <t>นางสุทัศน์  ติงสมิตร</t>
  </si>
  <si>
    <t>นางสุกัญญา  บางรักษ์</t>
  </si>
  <si>
    <t>นายสุพล  ก่อเจริญรัตน์</t>
  </si>
  <si>
    <t>นายอนุสรณ์  ตั้งล้ำเลิศ</t>
  </si>
  <si>
    <t>นางสุทิดา  ทองน้ำเพ็ญ</t>
  </si>
  <si>
    <t>นางสาวกริสรา  ปราณสุข</t>
  </si>
  <si>
    <t>นายสิริชัย  โชติพิพัฒน์วรกุล</t>
  </si>
  <si>
    <t>นายสุวิทย์  ก่อเจริญรัตน์</t>
  </si>
  <si>
    <t>ธนาคารเพื่อการเกษตรและสหกรณ์การเกษตร  สาขานาบอน</t>
  </si>
  <si>
    <t>นายสัมพันธ์  พยัคลาศ</t>
  </si>
  <si>
    <t>นางสุลีพร  จงควินิต</t>
  </si>
  <si>
    <t xml:space="preserve">ห้องแถว 1 ชั้น </t>
  </si>
  <si>
    <t>นางสุพิดา  ทองน้ำเพ็ญ</t>
  </si>
  <si>
    <t>นางนุชนารถ  กฤษณรมย์</t>
  </si>
  <si>
    <t>นายอนุชา  พนาอภิชน(เปลี่ยนมือเป็น นายเอนก)</t>
  </si>
  <si>
    <t>นายอุทัย  เอี้ยวสินทรัพย์</t>
  </si>
  <si>
    <t>นางอาภรณ์  เหลืองวิริยะญาณ</t>
  </si>
  <si>
    <t xml:space="preserve"> นางอรัญญา  วงศ์จารุพรรณ</t>
  </si>
  <si>
    <t>นายพอพล  ศิริสุวัฒน์</t>
  </si>
  <si>
    <t>นายอรรถกร  พนาอภิชน</t>
  </si>
  <si>
    <t>นายสมศักดิ์  ประดิษฐ์ศรีสกุล</t>
  </si>
  <si>
    <t>นางสุจิตรา  แซ่อ้วง</t>
  </si>
  <si>
    <t>นางพยอม  หมวดคง(บ้านอาศัย)</t>
  </si>
  <si>
    <t>นายวิจิตร  เหล่ากมลาสน์</t>
  </si>
  <si>
    <t xml:space="preserve"> นางอาภรณ์  แซ่ผ้าง</t>
  </si>
  <si>
    <t>การรถไฟแห่งประเทศไทย</t>
  </si>
  <si>
    <t>เชวง 185</t>
  </si>
  <si>
    <t xml:space="preserve">โชคดี </t>
  </si>
  <si>
    <t>วิชาญ 89</t>
  </si>
  <si>
    <t xml:space="preserve"> จันทรา 156 </t>
  </si>
  <si>
    <t>อุดม 155</t>
  </si>
  <si>
    <t>อรนุช 186/1</t>
  </si>
  <si>
    <t xml:space="preserve"> อรนุช 186/2</t>
  </si>
  <si>
    <t>อรนุช 186/3</t>
  </si>
  <si>
    <t>ร้านโทรศัพท์186/4</t>
  </si>
  <si>
    <t>ประกอบ186/5</t>
  </si>
  <si>
    <t>อรนุช 186/6</t>
  </si>
  <si>
    <t>ตงเฮง 158</t>
  </si>
  <si>
    <t>รับซื้อน้ำยาง</t>
  </si>
  <si>
    <t>เบญจมาภรณ์ 134</t>
  </si>
  <si>
    <t>ดับ 179</t>
  </si>
  <si>
    <t>นภดล 180</t>
  </si>
  <si>
    <t>ประจวบ 180/1</t>
  </si>
  <si>
    <t>อรนุช 181</t>
  </si>
  <si>
    <t>อรนุช 181/1</t>
  </si>
  <si>
    <t>อรนุช 182</t>
  </si>
  <si>
    <t>ร้านบุญรัตน์</t>
  </si>
  <si>
    <t>อาคารจำหน่ายตั๋ว</t>
  </si>
  <si>
    <t>ที่พักผู้โดยสาร</t>
  </si>
  <si>
    <t>บ้านพักรถไฟ</t>
  </si>
  <si>
    <t xml:space="preserve">นางสมศรี  อุตมวิโรจน์ </t>
  </si>
  <si>
    <t>นางณัฏฐภัฏ  นิมมานนันทน์</t>
  </si>
  <si>
    <t>นางสมจิตร  วรรนะพิชัย</t>
  </si>
  <si>
    <t>นายโยธิน  กอเจริญรัตน์</t>
  </si>
  <si>
    <t>นางอรนุช  วัชรวิจิตร</t>
  </si>
  <si>
    <t>186/1 ม.2</t>
  </si>
  <si>
    <t>186/2 ม.2</t>
  </si>
  <si>
    <t>186/3 ม.2</t>
  </si>
  <si>
    <t>186/6 ม.2</t>
  </si>
  <si>
    <t>181 ม.3</t>
  </si>
  <si>
    <t>181/1 ม.3</t>
  </si>
  <si>
    <t>182 ม.3</t>
  </si>
  <si>
    <t>นายประกอบ  ชฎาจิตร</t>
  </si>
  <si>
    <t>ชายสี่หมี่เกี๊ยว</t>
  </si>
  <si>
    <t>นางมาลี  แซ่ลิ้ง</t>
  </si>
  <si>
    <t>นางสาวศิริลักษณ์  ประวีณวรกุล</t>
  </si>
  <si>
    <t>นายอานันท์  เอี่ยมกุลพัทธ์</t>
  </si>
  <si>
    <t>นายรณชัย  แสงส่ง</t>
  </si>
  <si>
    <t>นายชัยวิระ  ฉัตรจริยเวศน์</t>
  </si>
  <si>
    <t>นางณัฎฐธิดา  แดนที่</t>
  </si>
  <si>
    <t>อู่ซ่อมรถ</t>
  </si>
  <si>
    <t xml:space="preserve">นางเสาวลักษณ์ ชวาลสันติ </t>
  </si>
  <si>
    <t>นายจเร  เหล่ากมลาสน์</t>
  </si>
  <si>
    <t>นางนาระดา  อำนวยสุขวงศ์</t>
  </si>
  <si>
    <t>นางนาตยา  หอธรรม</t>
  </si>
  <si>
    <t>นายอารี  พันธุ์พิพัฒน์</t>
  </si>
  <si>
    <t>นางสาวกาญจนา บรมบรรเจิด</t>
  </si>
  <si>
    <t>นางสาวพินท์ทิพย์  แซ่ติ้ง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</si>
</sst>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87" formatCode="_-* #,##0_-;\-* #,##0_-;_-* &quot;-&quot;??_-;_-@_-"/>
    <numFmt numFmtId="188" formatCode="_-* #,##0.0_-;\-* #,##0.0_-;_-* &quot;-&quot;??_-;_-@_-"/>
    <numFmt numFmtId="189" formatCode="0.0"/>
  </numFmts>
  <fonts count="15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sz val="16"/>
      <name val="TH SarabunPSK"/>
      <family val="2"/>
    </font>
    <font>
      <b/>
      <sz val="16"/>
      <color theme="1"/>
      <name val="TH SarabunPSK"/>
      <family val="2"/>
    </font>
    <font>
      <b/>
      <sz val="16"/>
      <name val="TH SarabunPSK"/>
      <family val="2"/>
    </font>
    <font>
      <b/>
      <sz val="16"/>
      <color rgb="FFFF0000"/>
      <name val="TH SarabunPSK"/>
      <family val="2"/>
    </font>
    <font>
      <sz val="16"/>
      <color rgb="FFFF0000"/>
      <name val="TH SarabunPSK"/>
      <family val="2"/>
    </font>
    <font>
      <b/>
      <sz val="13"/>
      <name val="TH SarabunPSK"/>
      <family val="2"/>
    </font>
    <font>
      <sz val="14"/>
      <name val="TH SarabunPSK"/>
      <family val="2"/>
    </font>
    <font>
      <b/>
      <sz val="16"/>
      <color rgb="FF0070C0"/>
      <name val="TH SarabunPSK"/>
      <family val="2"/>
    </font>
    <font>
      <sz val="16"/>
      <color rgb="FF0070C0"/>
      <name val="TH SarabunPSK"/>
      <family val="2"/>
    </font>
    <font>
      <sz val="12"/>
      <name val="TH SarabunPSK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27">
    <border>
      <left/>
      <right/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322">
    <xf numFmtId="0" fontId="0" fillId="0" borderId="0" xfId="0"/>
    <xf numFmtId="0" fontId="2" fillId="0" borderId="0" xfId="2" applyFont="1"/>
    <xf numFmtId="49" fontId="2" fillId="0" borderId="0" xfId="2" applyNumberFormat="1" applyFont="1"/>
    <xf numFmtId="4" fontId="2" fillId="0" borderId="0" xfId="2" applyNumberFormat="1" applyFont="1"/>
    <xf numFmtId="4" fontId="2" fillId="2" borderId="0" xfId="2" applyNumberFormat="1" applyFont="1" applyFill="1"/>
    <xf numFmtId="4" fontId="3" fillId="0" borderId="0" xfId="2" applyNumberFormat="1" applyFont="1"/>
    <xf numFmtId="0" fontId="2" fillId="0" borderId="0" xfId="2" applyFont="1" applyAlignment="1">
      <alignment horizontal="center"/>
    </xf>
    <xf numFmtId="0" fontId="3" fillId="0" borderId="0" xfId="2" applyFont="1"/>
    <xf numFmtId="0" fontId="4" fillId="0" borderId="0" xfId="2" applyFont="1"/>
    <xf numFmtId="49" fontId="4" fillId="0" borderId="0" xfId="2" applyNumberFormat="1" applyFont="1"/>
    <xf numFmtId="4" fontId="4" fillId="0" borderId="0" xfId="2" applyNumberFormat="1" applyFont="1"/>
    <xf numFmtId="4" fontId="4" fillId="2" borderId="0" xfId="2" applyNumberFormat="1" applyFont="1" applyFill="1"/>
    <xf numFmtId="4" fontId="5" fillId="0" borderId="0" xfId="2" applyNumberFormat="1" applyFont="1"/>
    <xf numFmtId="0" fontId="4" fillId="0" borderId="0" xfId="2" applyFont="1" applyAlignment="1">
      <alignment horizontal="center"/>
    </xf>
    <xf numFmtId="0" fontId="4" fillId="0" borderId="1" xfId="2" applyFont="1" applyBorder="1"/>
    <xf numFmtId="0" fontId="5" fillId="0" borderId="17" xfId="3" applyNumberFormat="1" applyFont="1" applyBorder="1" applyAlignment="1">
      <alignment horizontal="center" vertical="top"/>
    </xf>
    <xf numFmtId="0" fontId="5" fillId="2" borderId="17" xfId="2" applyFont="1" applyFill="1" applyBorder="1" applyAlignment="1">
      <alignment horizontal="center" vertical="top"/>
    </xf>
    <xf numFmtId="0" fontId="3" fillId="0" borderId="18" xfId="0" applyFont="1" applyBorder="1" applyAlignment="1">
      <alignment horizontal="center" vertical="top" wrapText="1"/>
    </xf>
    <xf numFmtId="49" fontId="5" fillId="2" borderId="17" xfId="2" applyNumberFormat="1" applyFont="1" applyFill="1" applyBorder="1" applyAlignment="1">
      <alignment horizontal="center" vertical="top"/>
    </xf>
    <xf numFmtId="4" fontId="5" fillId="0" borderId="17" xfId="3" applyNumberFormat="1" applyFont="1" applyBorder="1" applyAlignment="1">
      <alignment horizontal="center" vertical="top"/>
    </xf>
    <xf numFmtId="4" fontId="5" fillId="2" borderId="17" xfId="3" applyNumberFormat="1" applyFont="1" applyFill="1" applyBorder="1" applyAlignment="1">
      <alignment horizontal="center" vertical="top"/>
    </xf>
    <xf numFmtId="0" fontId="5" fillId="0" borderId="17" xfId="2" applyFont="1" applyBorder="1" applyAlignment="1">
      <alignment horizontal="center" vertical="top"/>
    </xf>
    <xf numFmtId="4" fontId="5" fillId="0" borderId="17" xfId="2" applyNumberFormat="1" applyFont="1" applyBorder="1" applyAlignment="1">
      <alignment horizontal="center" vertical="top"/>
    </xf>
    <xf numFmtId="4" fontId="5" fillId="2" borderId="17" xfId="2" applyNumberFormat="1" applyFont="1" applyFill="1" applyBorder="1" applyAlignment="1">
      <alignment horizontal="center" vertical="top"/>
    </xf>
    <xf numFmtId="4" fontId="5" fillId="2" borderId="17" xfId="3" applyNumberFormat="1" applyFont="1" applyFill="1" applyBorder="1" applyAlignment="1">
      <alignment horizontal="right"/>
    </xf>
    <xf numFmtId="0" fontId="5" fillId="0" borderId="19" xfId="2" applyFont="1" applyBorder="1" applyAlignment="1">
      <alignment horizontal="center" vertical="top"/>
    </xf>
    <xf numFmtId="4" fontId="6" fillId="0" borderId="0" xfId="2" applyNumberFormat="1" applyFont="1"/>
    <xf numFmtId="0" fontId="3" fillId="0" borderId="0" xfId="2" applyFont="1" applyAlignment="1">
      <alignment horizontal="center" vertical="top"/>
    </xf>
    <xf numFmtId="49" fontId="5" fillId="0" borderId="20" xfId="2" applyNumberFormat="1" applyFont="1" applyBorder="1" applyAlignment="1">
      <alignment horizontal="center"/>
    </xf>
    <xf numFmtId="43" fontId="5" fillId="2" borderId="20" xfId="1" applyFont="1" applyFill="1" applyBorder="1" applyAlignment="1">
      <alignment horizontal="center"/>
    </xf>
    <xf numFmtId="0" fontId="5" fillId="0" borderId="20" xfId="2" applyFont="1" applyBorder="1" applyAlignment="1">
      <alignment horizontal="right"/>
    </xf>
    <xf numFmtId="0" fontId="5" fillId="0" borderId="20" xfId="2" applyFont="1" applyBorder="1" applyAlignment="1">
      <alignment horizontal="center"/>
    </xf>
    <xf numFmtId="4" fontId="5" fillId="0" borderId="20" xfId="2" applyNumberFormat="1" applyFont="1" applyBorder="1" applyAlignment="1">
      <alignment horizontal="center"/>
    </xf>
    <xf numFmtId="0" fontId="5" fillId="0" borderId="17" xfId="2" applyFont="1" applyBorder="1" applyAlignment="1">
      <alignment horizontal="right"/>
    </xf>
    <xf numFmtId="4" fontId="5" fillId="0" borderId="17" xfId="3" applyNumberFormat="1" applyFont="1" applyBorder="1" applyAlignment="1">
      <alignment horizontal="center"/>
    </xf>
    <xf numFmtId="4" fontId="5" fillId="0" borderId="17" xfId="3" applyNumberFormat="1" applyFont="1" applyBorder="1" applyAlignment="1">
      <alignment horizontal="right"/>
    </xf>
    <xf numFmtId="1" fontId="5" fillId="0" borderId="20" xfId="2" applyNumberFormat="1" applyFont="1" applyBorder="1" applyAlignment="1">
      <alignment horizontal="right"/>
    </xf>
    <xf numFmtId="49" fontId="5" fillId="0" borderId="20" xfId="2" applyNumberFormat="1" applyFont="1" applyBorder="1" applyAlignment="1">
      <alignment horizontal="right"/>
    </xf>
    <xf numFmtId="1" fontId="5" fillId="0" borderId="20" xfId="2" applyNumberFormat="1" applyFont="1" applyBorder="1" applyAlignment="1">
      <alignment horizontal="right" vertical="center"/>
    </xf>
    <xf numFmtId="4" fontId="5" fillId="0" borderId="20" xfId="3" applyNumberFormat="1" applyFont="1" applyBorder="1" applyAlignment="1">
      <alignment horizontal="right"/>
    </xf>
    <xf numFmtId="0" fontId="5" fillId="0" borderId="18" xfId="2" applyFont="1" applyBorder="1" applyAlignment="1">
      <alignment horizontal="right"/>
    </xf>
    <xf numFmtId="4" fontId="5" fillId="2" borderId="20" xfId="2" applyNumberFormat="1" applyFont="1" applyFill="1" applyBorder="1" applyAlignment="1">
      <alignment horizontal="center"/>
    </xf>
    <xf numFmtId="4" fontId="5" fillId="0" borderId="20" xfId="2" applyNumberFormat="1" applyFont="1" applyBorder="1" applyAlignment="1">
      <alignment horizontal="right"/>
    </xf>
    <xf numFmtId="187" fontId="5" fillId="0" borderId="20" xfId="3" applyNumberFormat="1" applyFont="1" applyBorder="1" applyAlignment="1">
      <alignment horizontal="right"/>
    </xf>
    <xf numFmtId="4" fontId="5" fillId="2" borderId="20" xfId="3" applyNumberFormat="1" applyFont="1" applyFill="1" applyBorder="1" applyAlignment="1">
      <alignment horizontal="right"/>
    </xf>
    <xf numFmtId="4" fontId="5" fillId="2" borderId="20" xfId="3" applyNumberFormat="1" applyFont="1" applyFill="1" applyBorder="1" applyAlignment="1">
      <alignment horizontal="center"/>
    </xf>
    <xf numFmtId="43" fontId="5" fillId="0" borderId="21" xfId="3" applyFont="1" applyBorder="1" applyAlignment="1">
      <alignment horizontal="right"/>
    </xf>
    <xf numFmtId="0" fontId="3" fillId="0" borderId="22" xfId="2" applyFont="1" applyBorder="1" applyAlignment="1">
      <alignment horizontal="right"/>
    </xf>
    <xf numFmtId="49" fontId="3" fillId="0" borderId="22" xfId="2" applyNumberFormat="1" applyFont="1" applyBorder="1" applyAlignment="1">
      <alignment horizontal="right"/>
    </xf>
    <xf numFmtId="4" fontId="3" fillId="0" borderId="22" xfId="3" applyNumberFormat="1" applyFont="1" applyBorder="1" applyAlignment="1">
      <alignment horizontal="right"/>
    </xf>
    <xf numFmtId="4" fontId="3" fillId="2" borderId="22" xfId="3" applyNumberFormat="1" applyFont="1" applyFill="1" applyBorder="1" applyAlignment="1">
      <alignment horizontal="right"/>
    </xf>
    <xf numFmtId="4" fontId="5" fillId="0" borderId="22" xfId="3" applyNumberFormat="1" applyFont="1" applyBorder="1" applyAlignment="1">
      <alignment horizontal="right"/>
    </xf>
    <xf numFmtId="187" fontId="3" fillId="0" borderId="22" xfId="3" applyNumberFormat="1" applyFont="1" applyBorder="1" applyAlignment="1">
      <alignment horizontal="right"/>
    </xf>
    <xf numFmtId="188" fontId="3" fillId="0" borderId="23" xfId="2" applyNumberFormat="1" applyFont="1" applyBorder="1" applyAlignment="1">
      <alignment horizontal="right"/>
    </xf>
    <xf numFmtId="4" fontId="7" fillId="0" borderId="0" xfId="2" applyNumberFormat="1" applyFont="1"/>
    <xf numFmtId="0" fontId="2" fillId="0" borderId="1" xfId="2" applyFont="1" applyBorder="1"/>
    <xf numFmtId="1" fontId="4" fillId="0" borderId="0" xfId="2" applyNumberFormat="1" applyFont="1"/>
    <xf numFmtId="0" fontId="4" fillId="2" borderId="0" xfId="2" applyFont="1" applyFill="1"/>
    <xf numFmtId="0" fontId="5" fillId="0" borderId="0" xfId="2" applyFont="1"/>
    <xf numFmtId="0" fontId="5" fillId="2" borderId="0" xfId="2" applyFont="1" applyFill="1"/>
    <xf numFmtId="0" fontId="5" fillId="0" borderId="0" xfId="2" applyFont="1" applyAlignment="1">
      <alignment horizontal="center"/>
    </xf>
    <xf numFmtId="49" fontId="5" fillId="0" borderId="0" xfId="2" applyNumberFormat="1" applyFont="1"/>
    <xf numFmtId="4" fontId="3" fillId="2" borderId="0" xfId="2" applyNumberFormat="1" applyFont="1" applyFill="1"/>
    <xf numFmtId="0" fontId="3" fillId="0" borderId="1" xfId="2" applyFont="1" applyBorder="1"/>
    <xf numFmtId="4" fontId="5" fillId="2" borderId="0" xfId="2" applyNumberFormat="1" applyFont="1" applyFill="1"/>
    <xf numFmtId="0" fontId="3" fillId="0" borderId="0" xfId="2" applyFont="1" applyAlignment="1">
      <alignment horizontal="center"/>
    </xf>
    <xf numFmtId="4" fontId="5" fillId="0" borderId="17" xfId="2" applyNumberFormat="1" applyFont="1" applyBorder="1" applyAlignment="1">
      <alignment horizontal="right"/>
    </xf>
    <xf numFmtId="0" fontId="5" fillId="0" borderId="17" xfId="2" applyFont="1" applyBorder="1" applyAlignment="1">
      <alignment horizontal="center"/>
    </xf>
    <xf numFmtId="1" fontId="5" fillId="0" borderId="20" xfId="2" applyNumberFormat="1" applyFont="1" applyBorder="1" applyAlignment="1">
      <alignment horizontal="center"/>
    </xf>
    <xf numFmtId="43" fontId="5" fillId="2" borderId="17" xfId="1" applyFont="1" applyFill="1" applyBorder="1" applyAlignment="1">
      <alignment horizontal="center"/>
    </xf>
    <xf numFmtId="1" fontId="5" fillId="0" borderId="17" xfId="2" applyNumberFormat="1" applyFont="1" applyBorder="1" applyAlignment="1">
      <alignment horizontal="center"/>
    </xf>
    <xf numFmtId="0" fontId="5" fillId="0" borderId="7" xfId="2" applyFont="1" applyBorder="1" applyAlignment="1">
      <alignment horizontal="center"/>
    </xf>
    <xf numFmtId="0" fontId="5" fillId="0" borderId="7" xfId="2" applyFont="1" applyBorder="1" applyAlignment="1">
      <alignment horizontal="right"/>
    </xf>
    <xf numFmtId="0" fontId="4" fillId="0" borderId="0" xfId="2" applyNumberFormat="1" applyFont="1"/>
    <xf numFmtId="1" fontId="5" fillId="0" borderId="20" xfId="2" applyNumberFormat="1" applyFont="1" applyBorder="1" applyAlignment="1">
      <alignment horizontal="center" vertical="center"/>
    </xf>
    <xf numFmtId="4" fontId="5" fillId="0" borderId="20" xfId="3" applyNumberFormat="1" applyFont="1" applyBorder="1" applyAlignment="1">
      <alignment horizontal="center"/>
    </xf>
    <xf numFmtId="0" fontId="3" fillId="0" borderId="22" xfId="2" applyFont="1" applyBorder="1" applyAlignment="1">
      <alignment horizontal="center"/>
    </xf>
    <xf numFmtId="0" fontId="3" fillId="0" borderId="22" xfId="0" applyFont="1" applyBorder="1" applyAlignment="1">
      <alignment horizontal="center" vertical="top" wrapText="1"/>
    </xf>
    <xf numFmtId="49" fontId="3" fillId="0" borderId="22" xfId="2" applyNumberFormat="1" applyFont="1" applyBorder="1" applyAlignment="1">
      <alignment horizontal="center"/>
    </xf>
    <xf numFmtId="1" fontId="5" fillId="0" borderId="22" xfId="2" applyNumberFormat="1" applyFont="1" applyBorder="1" applyAlignment="1">
      <alignment horizontal="center" vertical="center"/>
    </xf>
    <xf numFmtId="0" fontId="5" fillId="2" borderId="22" xfId="2" applyFont="1" applyFill="1" applyBorder="1" applyAlignment="1">
      <alignment horizontal="center" vertical="top"/>
    </xf>
    <xf numFmtId="4" fontId="5" fillId="0" borderId="22" xfId="3" applyNumberFormat="1" applyFont="1" applyBorder="1" applyAlignment="1">
      <alignment horizontal="center" vertical="top"/>
    </xf>
    <xf numFmtId="187" fontId="3" fillId="0" borderId="22" xfId="3" applyNumberFormat="1" applyFont="1" applyBorder="1" applyAlignment="1">
      <alignment horizontal="center"/>
    </xf>
    <xf numFmtId="0" fontId="5" fillId="0" borderId="22" xfId="2" applyFont="1" applyBorder="1" applyAlignment="1">
      <alignment horizontal="center"/>
    </xf>
    <xf numFmtId="4" fontId="3" fillId="0" borderId="22" xfId="3" applyNumberFormat="1" applyFont="1" applyBorder="1" applyAlignment="1">
      <alignment horizontal="center"/>
    </xf>
    <xf numFmtId="4" fontId="3" fillId="2" borderId="22" xfId="3" applyNumberFormat="1" applyFont="1" applyFill="1" applyBorder="1" applyAlignment="1">
      <alignment horizontal="center"/>
    </xf>
    <xf numFmtId="4" fontId="5" fillId="0" borderId="22" xfId="2" applyNumberFormat="1" applyFont="1" applyBorder="1" applyAlignment="1">
      <alignment horizontal="center" vertical="top"/>
    </xf>
    <xf numFmtId="4" fontId="5" fillId="2" borderId="22" xfId="2" applyNumberFormat="1" applyFont="1" applyFill="1" applyBorder="1" applyAlignment="1">
      <alignment horizontal="center" vertical="top"/>
    </xf>
    <xf numFmtId="188" fontId="3" fillId="0" borderId="23" xfId="2" applyNumberFormat="1" applyFont="1" applyBorder="1" applyAlignment="1">
      <alignment horizontal="center"/>
    </xf>
    <xf numFmtId="43" fontId="5" fillId="0" borderId="18" xfId="1" applyFont="1" applyBorder="1" applyAlignment="1">
      <alignment horizontal="center"/>
    </xf>
    <xf numFmtId="43" fontId="5" fillId="0" borderId="20" xfId="1" applyFont="1" applyBorder="1" applyAlignment="1">
      <alignment horizontal="center"/>
    </xf>
    <xf numFmtId="0" fontId="5" fillId="0" borderId="18" xfId="2" applyFont="1" applyBorder="1" applyAlignment="1">
      <alignment horizontal="center"/>
    </xf>
    <xf numFmtId="0" fontId="5" fillId="0" borderId="7" xfId="3" applyNumberFormat="1" applyFont="1" applyBorder="1" applyAlignment="1">
      <alignment horizontal="center" vertical="top"/>
    </xf>
    <xf numFmtId="0" fontId="5" fillId="2" borderId="7" xfId="2" applyFont="1" applyFill="1" applyBorder="1" applyAlignment="1">
      <alignment horizontal="center" vertical="top"/>
    </xf>
    <xf numFmtId="49" fontId="5" fillId="2" borderId="7" xfId="2" applyNumberFormat="1" applyFont="1" applyFill="1" applyBorder="1" applyAlignment="1">
      <alignment horizontal="center" vertical="top"/>
    </xf>
    <xf numFmtId="4" fontId="5" fillId="0" borderId="7" xfId="3" applyNumberFormat="1" applyFont="1" applyBorder="1" applyAlignment="1">
      <alignment horizontal="center" vertical="top"/>
    </xf>
    <xf numFmtId="0" fontId="5" fillId="0" borderId="7" xfId="2" applyFont="1" applyBorder="1" applyAlignment="1">
      <alignment horizontal="center" vertical="top"/>
    </xf>
    <xf numFmtId="4" fontId="5" fillId="0" borderId="7" xfId="2" applyNumberFormat="1" applyFont="1" applyBorder="1" applyAlignment="1">
      <alignment horizontal="center" vertical="top"/>
    </xf>
    <xf numFmtId="4" fontId="5" fillId="2" borderId="7" xfId="2" applyNumberFormat="1" applyFont="1" applyFill="1" applyBorder="1" applyAlignment="1">
      <alignment horizontal="center" vertical="top"/>
    </xf>
    <xf numFmtId="4" fontId="5" fillId="2" borderId="7" xfId="3" applyNumberFormat="1" applyFont="1" applyFill="1" applyBorder="1" applyAlignment="1">
      <alignment horizontal="right"/>
    </xf>
    <xf numFmtId="0" fontId="5" fillId="0" borderId="11" xfId="2" applyFont="1" applyBorder="1" applyAlignment="1">
      <alignment horizontal="center" vertical="top"/>
    </xf>
    <xf numFmtId="4" fontId="5" fillId="0" borderId="17" xfId="2" applyNumberFormat="1" applyFont="1" applyBorder="1" applyAlignment="1">
      <alignment horizontal="right" vertical="top"/>
    </xf>
    <xf numFmtId="43" fontId="5" fillId="0" borderId="21" xfId="3" applyFont="1" applyBorder="1" applyAlignment="1">
      <alignment horizontal="center"/>
    </xf>
    <xf numFmtId="1" fontId="5" fillId="0" borderId="18" xfId="2" applyNumberFormat="1" applyFont="1" applyBorder="1" applyAlignment="1">
      <alignment horizontal="right"/>
    </xf>
    <xf numFmtId="49" fontId="5" fillId="0" borderId="18" xfId="2" applyNumberFormat="1" applyFont="1" applyBorder="1" applyAlignment="1">
      <alignment horizontal="right"/>
    </xf>
    <xf numFmtId="49" fontId="5" fillId="0" borderId="18" xfId="2" applyNumberFormat="1" applyFont="1" applyBorder="1" applyAlignment="1">
      <alignment horizontal="center"/>
    </xf>
    <xf numFmtId="1" fontId="5" fillId="0" borderId="18" xfId="2" applyNumberFormat="1" applyFont="1" applyBorder="1" applyAlignment="1">
      <alignment horizontal="right" vertical="center"/>
    </xf>
    <xf numFmtId="4" fontId="5" fillId="0" borderId="18" xfId="3" applyNumberFormat="1" applyFont="1" applyBorder="1" applyAlignment="1">
      <alignment horizontal="right"/>
    </xf>
    <xf numFmtId="4" fontId="5" fillId="0" borderId="18" xfId="2" applyNumberFormat="1" applyFont="1" applyBorder="1" applyAlignment="1">
      <alignment horizontal="center"/>
    </xf>
    <xf numFmtId="4" fontId="5" fillId="2" borderId="18" xfId="2" applyNumberFormat="1" applyFont="1" applyFill="1" applyBorder="1" applyAlignment="1">
      <alignment horizontal="center"/>
    </xf>
    <xf numFmtId="4" fontId="5" fillId="0" borderId="18" xfId="2" applyNumberFormat="1" applyFont="1" applyBorder="1" applyAlignment="1">
      <alignment horizontal="right"/>
    </xf>
    <xf numFmtId="187" fontId="5" fillId="0" borderId="18" xfId="3" applyNumberFormat="1" applyFont="1" applyBorder="1" applyAlignment="1">
      <alignment horizontal="right"/>
    </xf>
    <xf numFmtId="4" fontId="5" fillId="2" borderId="18" xfId="3" applyNumberFormat="1" applyFont="1" applyFill="1" applyBorder="1" applyAlignment="1">
      <alignment horizontal="right"/>
    </xf>
    <xf numFmtId="4" fontId="5" fillId="0" borderId="18" xfId="3" applyNumberFormat="1" applyFont="1" applyBorder="1" applyAlignment="1">
      <alignment horizontal="center"/>
    </xf>
    <xf numFmtId="4" fontId="5" fillId="2" borderId="18" xfId="3" applyNumberFormat="1" applyFont="1" applyFill="1" applyBorder="1" applyAlignment="1">
      <alignment horizontal="center"/>
    </xf>
    <xf numFmtId="43" fontId="5" fillId="0" borderId="24" xfId="3" applyFont="1" applyBorder="1" applyAlignment="1">
      <alignment horizontal="right"/>
    </xf>
    <xf numFmtId="4" fontId="5" fillId="0" borderId="7" xfId="3" applyNumberFormat="1" applyFont="1" applyBorder="1" applyAlignment="1">
      <alignment horizontal="right"/>
    </xf>
    <xf numFmtId="4" fontId="5" fillId="2" borderId="7" xfId="3" applyNumberFormat="1" applyFont="1" applyFill="1" applyBorder="1" applyAlignment="1">
      <alignment horizontal="center" vertical="top"/>
    </xf>
    <xf numFmtId="4" fontId="5" fillId="2" borderId="20" xfId="2" applyNumberFormat="1" applyFont="1" applyFill="1" applyBorder="1" applyAlignment="1">
      <alignment horizontal="right"/>
    </xf>
    <xf numFmtId="4" fontId="5" fillId="2" borderId="18" xfId="2" applyNumberFormat="1" applyFont="1" applyFill="1" applyBorder="1" applyAlignment="1">
      <alignment horizontal="right"/>
    </xf>
    <xf numFmtId="43" fontId="5" fillId="0" borderId="25" xfId="1" applyFont="1" applyBorder="1" applyAlignment="1">
      <alignment horizontal="center"/>
    </xf>
    <xf numFmtId="43" fontId="8" fillId="0" borderId="25" xfId="1" applyFont="1" applyBorder="1" applyAlignment="1">
      <alignment horizontal="center"/>
    </xf>
    <xf numFmtId="1" fontId="5" fillId="0" borderId="18" xfId="2" applyNumberFormat="1" applyFont="1" applyBorder="1" applyAlignment="1">
      <alignment horizontal="center" vertical="center"/>
    </xf>
    <xf numFmtId="43" fontId="5" fillId="2" borderId="25" xfId="1" applyFont="1" applyFill="1" applyBorder="1" applyAlignment="1">
      <alignment horizontal="center"/>
    </xf>
    <xf numFmtId="4" fontId="5" fillId="0" borderId="17" xfId="2" applyNumberFormat="1" applyFont="1" applyBorder="1" applyAlignment="1">
      <alignment horizontal="center"/>
    </xf>
    <xf numFmtId="187" fontId="5" fillId="0" borderId="18" xfId="3" applyNumberFormat="1" applyFont="1" applyBorder="1" applyAlignment="1">
      <alignment horizontal="center"/>
    </xf>
    <xf numFmtId="187" fontId="5" fillId="0" borderId="20" xfId="3" applyNumberFormat="1" applyFont="1" applyBorder="1" applyAlignment="1">
      <alignment horizontal="center"/>
    </xf>
    <xf numFmtId="43" fontId="5" fillId="0" borderId="17" xfId="1" applyFont="1" applyBorder="1" applyAlignment="1">
      <alignment horizontal="center"/>
    </xf>
    <xf numFmtId="43" fontId="5" fillId="0" borderId="17" xfId="1" applyFont="1" applyBorder="1" applyAlignment="1">
      <alignment horizontal="right"/>
    </xf>
    <xf numFmtId="43" fontId="8" fillId="0" borderId="17" xfId="1" applyFont="1" applyBorder="1" applyAlignment="1">
      <alignment horizontal="center"/>
    </xf>
    <xf numFmtId="49" fontId="5" fillId="0" borderId="22" xfId="2" applyNumberFormat="1" applyFont="1" applyBorder="1" applyAlignment="1">
      <alignment horizontal="center"/>
    </xf>
    <xf numFmtId="43" fontId="5" fillId="0" borderId="22" xfId="1" applyFont="1" applyBorder="1" applyAlignment="1">
      <alignment horizontal="center"/>
    </xf>
    <xf numFmtId="0" fontId="5" fillId="0" borderId="22" xfId="2" applyFont="1" applyBorder="1" applyAlignment="1">
      <alignment horizontal="right"/>
    </xf>
    <xf numFmtId="4" fontId="5" fillId="2" borderId="22" xfId="3" applyNumberFormat="1" applyFont="1" applyFill="1" applyBorder="1" applyAlignment="1">
      <alignment horizontal="right"/>
    </xf>
    <xf numFmtId="4" fontId="5" fillId="0" borderId="7" xfId="3" applyNumberFormat="1" applyFont="1" applyBorder="1" applyAlignment="1">
      <alignment horizontal="center"/>
    </xf>
    <xf numFmtId="4" fontId="5" fillId="2" borderId="20" xfId="0" applyNumberFormat="1" applyFont="1" applyFill="1" applyBorder="1" applyAlignment="1">
      <alignment horizontal="center"/>
    </xf>
    <xf numFmtId="43" fontId="8" fillId="0" borderId="25" xfId="1" applyFont="1" applyBorder="1" applyAlignment="1"/>
    <xf numFmtId="4" fontId="5" fillId="2" borderId="20" xfId="0" applyNumberFormat="1" applyFont="1" applyFill="1" applyBorder="1" applyAlignment="1">
      <alignment horizontal="right"/>
    </xf>
    <xf numFmtId="4" fontId="5" fillId="2" borderId="17" xfId="1" applyNumberFormat="1" applyFont="1" applyFill="1" applyBorder="1" applyAlignment="1">
      <alignment horizontal="right"/>
    </xf>
    <xf numFmtId="1" fontId="5" fillId="0" borderId="18" xfId="2" applyNumberFormat="1" applyFont="1" applyBorder="1" applyAlignment="1">
      <alignment horizontal="center"/>
    </xf>
    <xf numFmtId="4" fontId="5" fillId="2" borderId="17" xfId="3" applyNumberFormat="1" applyFont="1" applyFill="1" applyBorder="1" applyAlignment="1">
      <alignment horizontal="center"/>
    </xf>
    <xf numFmtId="4" fontId="5" fillId="2" borderId="7" xfId="3" applyNumberFormat="1" applyFont="1" applyFill="1" applyBorder="1" applyAlignment="1">
      <alignment horizontal="center"/>
    </xf>
    <xf numFmtId="43" fontId="5" fillId="2" borderId="18" xfId="1" applyFont="1" applyFill="1" applyBorder="1" applyAlignment="1">
      <alignment horizontal="center"/>
    </xf>
    <xf numFmtId="43" fontId="3" fillId="0" borderId="1" xfId="1" applyFont="1" applyBorder="1"/>
    <xf numFmtId="4" fontId="5" fillId="0" borderId="20" xfId="0" applyNumberFormat="1" applyFont="1" applyBorder="1" applyAlignment="1">
      <alignment horizontal="right"/>
    </xf>
    <xf numFmtId="0" fontId="5" fillId="0" borderId="20" xfId="0" applyFont="1" applyBorder="1" applyAlignment="1">
      <alignment horizontal="right"/>
    </xf>
    <xf numFmtId="4" fontId="5" fillId="0" borderId="17" xfId="1" applyNumberFormat="1" applyFont="1" applyBorder="1" applyAlignment="1">
      <alignment horizontal="center"/>
    </xf>
    <xf numFmtId="43" fontId="5" fillId="0" borderId="19" xfId="1" applyFont="1" applyBorder="1" applyAlignment="1"/>
    <xf numFmtId="4" fontId="5" fillId="0" borderId="17" xfId="1" applyNumberFormat="1" applyFont="1" applyBorder="1" applyAlignment="1">
      <alignment horizontal="right"/>
    </xf>
    <xf numFmtId="4" fontId="5" fillId="0" borderId="17" xfId="0" applyNumberFormat="1" applyFont="1" applyBorder="1" applyAlignment="1">
      <alignment horizontal="right"/>
    </xf>
    <xf numFmtId="0" fontId="5" fillId="0" borderId="17" xfId="0" applyFont="1" applyBorder="1" applyAlignment="1">
      <alignment horizontal="right"/>
    </xf>
    <xf numFmtId="4" fontId="5" fillId="2" borderId="17" xfId="0" applyNumberFormat="1" applyFont="1" applyFill="1" applyBorder="1" applyAlignment="1">
      <alignment horizontal="right"/>
    </xf>
    <xf numFmtId="189" fontId="5" fillId="0" borderId="20" xfId="2" applyNumberFormat="1" applyFont="1" applyBorder="1" applyAlignment="1">
      <alignment horizontal="center" vertical="center"/>
    </xf>
    <xf numFmtId="189" fontId="5" fillId="0" borderId="22" xfId="2" applyNumberFormat="1" applyFont="1" applyBorder="1" applyAlignment="1">
      <alignment horizontal="center" vertical="center"/>
    </xf>
    <xf numFmtId="187" fontId="5" fillId="0" borderId="22" xfId="3" applyNumberFormat="1" applyFont="1" applyBorder="1" applyAlignment="1">
      <alignment horizontal="right"/>
    </xf>
    <xf numFmtId="0" fontId="5" fillId="0" borderId="22" xfId="2" applyFont="1" applyBorder="1" applyAlignment="1">
      <alignment horizontal="center" vertical="top"/>
    </xf>
    <xf numFmtId="4" fontId="5" fillId="0" borderId="22" xfId="2" applyNumberFormat="1" applyFont="1" applyBorder="1" applyAlignment="1">
      <alignment horizontal="center"/>
    </xf>
    <xf numFmtId="0" fontId="5" fillId="0" borderId="23" xfId="2" applyFont="1" applyBorder="1" applyAlignment="1">
      <alignment horizontal="center" vertical="top"/>
    </xf>
    <xf numFmtId="0" fontId="5" fillId="0" borderId="20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187" fontId="5" fillId="0" borderId="20" xfId="1" applyNumberFormat="1" applyFont="1" applyBorder="1" applyAlignment="1">
      <alignment horizontal="center"/>
    </xf>
    <xf numFmtId="4" fontId="5" fillId="0" borderId="17" xfId="2" applyNumberFormat="1" applyFont="1" applyBorder="1" applyAlignment="1">
      <alignment vertical="top"/>
    </xf>
    <xf numFmtId="1" fontId="5" fillId="0" borderId="19" xfId="2" applyNumberFormat="1" applyFont="1" applyBorder="1" applyAlignment="1">
      <alignment horizontal="center" vertical="top"/>
    </xf>
    <xf numFmtId="4" fontId="5" fillId="0" borderId="17" xfId="1" applyNumberFormat="1" applyFont="1" applyBorder="1" applyAlignment="1"/>
    <xf numFmtId="43" fontId="5" fillId="0" borderId="19" xfId="1" applyFont="1" applyBorder="1" applyAlignment="1">
      <alignment horizontal="right"/>
    </xf>
    <xf numFmtId="4" fontId="5" fillId="0" borderId="20" xfId="0" applyNumberFormat="1" applyFont="1" applyBorder="1" applyAlignment="1">
      <alignment horizontal="center"/>
    </xf>
    <xf numFmtId="4" fontId="5" fillId="0" borderId="17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18" xfId="0" applyFont="1" applyBorder="1" applyAlignment="1">
      <alignment horizontal="center"/>
    </xf>
    <xf numFmtId="4" fontId="5" fillId="0" borderId="7" xfId="1" applyNumberFormat="1" applyFont="1" applyBorder="1" applyAlignment="1">
      <alignment horizontal="center"/>
    </xf>
    <xf numFmtId="4" fontId="5" fillId="2" borderId="18" xfId="0" applyNumberFormat="1" applyFont="1" applyFill="1" applyBorder="1" applyAlignment="1">
      <alignment horizontal="center"/>
    </xf>
    <xf numFmtId="4" fontId="5" fillId="0" borderId="7" xfId="1" applyNumberFormat="1" applyFont="1" applyBorder="1" applyAlignment="1">
      <alignment horizontal="right"/>
    </xf>
    <xf numFmtId="4" fontId="5" fillId="0" borderId="7" xfId="0" applyNumberFormat="1" applyFont="1" applyBorder="1" applyAlignment="1">
      <alignment horizontal="right"/>
    </xf>
    <xf numFmtId="4" fontId="5" fillId="2" borderId="7" xfId="0" applyNumberFormat="1" applyFont="1" applyFill="1" applyBorder="1" applyAlignment="1">
      <alignment horizontal="right"/>
    </xf>
    <xf numFmtId="4" fontId="5" fillId="2" borderId="7" xfId="1" applyNumberFormat="1" applyFont="1" applyFill="1" applyBorder="1" applyAlignment="1">
      <alignment horizontal="right"/>
    </xf>
    <xf numFmtId="43" fontId="5" fillId="0" borderId="11" xfId="1" applyFont="1" applyBorder="1" applyAlignment="1">
      <alignment horizontal="right"/>
    </xf>
    <xf numFmtId="4" fontId="5" fillId="2" borderId="17" xfId="3" applyNumberFormat="1" applyFont="1" applyFill="1" applyBorder="1" applyAlignment="1">
      <alignment vertical="top"/>
    </xf>
    <xf numFmtId="43" fontId="5" fillId="2" borderId="20" xfId="1" applyFont="1" applyFill="1" applyBorder="1" applyAlignment="1"/>
    <xf numFmtId="43" fontId="8" fillId="0" borderId="20" xfId="1" applyFont="1" applyBorder="1" applyAlignment="1">
      <alignment horizontal="center"/>
    </xf>
    <xf numFmtId="1" fontId="5" fillId="0" borderId="22" xfId="2" applyNumberFormat="1" applyFont="1" applyBorder="1" applyAlignment="1">
      <alignment horizontal="right"/>
    </xf>
    <xf numFmtId="49" fontId="5" fillId="0" borderId="22" xfId="2" applyNumberFormat="1" applyFont="1" applyBorder="1" applyAlignment="1">
      <alignment horizontal="right"/>
    </xf>
    <xf numFmtId="1" fontId="5" fillId="0" borderId="22" xfId="2" applyNumberFormat="1" applyFont="1" applyBorder="1" applyAlignment="1">
      <alignment horizontal="right" vertical="center"/>
    </xf>
    <xf numFmtId="4" fontId="5" fillId="2" borderId="15" xfId="3" applyNumberFormat="1" applyFont="1" applyFill="1" applyBorder="1" applyAlignment="1">
      <alignment horizontal="center"/>
    </xf>
    <xf numFmtId="4" fontId="5" fillId="0" borderId="15" xfId="3" applyNumberFormat="1" applyFont="1" applyBorder="1" applyAlignment="1">
      <alignment horizontal="right"/>
    </xf>
    <xf numFmtId="0" fontId="5" fillId="0" borderId="15" xfId="2" applyFont="1" applyBorder="1" applyAlignment="1">
      <alignment horizontal="center"/>
    </xf>
    <xf numFmtId="4" fontId="5" fillId="0" borderId="22" xfId="2" applyNumberFormat="1" applyFont="1" applyBorder="1" applyAlignment="1">
      <alignment horizontal="right"/>
    </xf>
    <xf numFmtId="4" fontId="5" fillId="2" borderId="22" xfId="2" applyNumberFormat="1" applyFont="1" applyFill="1" applyBorder="1" applyAlignment="1">
      <alignment horizontal="right"/>
    </xf>
    <xf numFmtId="43" fontId="5" fillId="0" borderId="23" xfId="3" applyFont="1" applyBorder="1" applyAlignment="1">
      <alignment horizontal="right"/>
    </xf>
    <xf numFmtId="4" fontId="3" fillId="0" borderId="13" xfId="2" applyNumberFormat="1" applyFont="1" applyBorder="1"/>
    <xf numFmtId="4" fontId="5" fillId="0" borderId="20" xfId="2" applyNumberFormat="1" applyFont="1" applyBorder="1" applyAlignment="1"/>
    <xf numFmtId="4" fontId="5" fillId="0" borderId="17" xfId="3" applyNumberFormat="1" applyFont="1" applyBorder="1" applyAlignment="1"/>
    <xf numFmtId="4" fontId="5" fillId="2" borderId="17" xfId="3" applyNumberFormat="1" applyFont="1" applyFill="1" applyBorder="1" applyAlignment="1"/>
    <xf numFmtId="4" fontId="5" fillId="2" borderId="7" xfId="3" applyNumberFormat="1" applyFont="1" applyFill="1" applyBorder="1" applyAlignment="1"/>
    <xf numFmtId="4" fontId="5" fillId="0" borderId="18" xfId="2" applyNumberFormat="1" applyFont="1" applyBorder="1" applyAlignment="1"/>
    <xf numFmtId="4" fontId="3" fillId="0" borderId="26" xfId="2" applyNumberFormat="1" applyFont="1" applyBorder="1"/>
    <xf numFmtId="0" fontId="5" fillId="0" borderId="22" xfId="3" applyNumberFormat="1" applyFont="1" applyBorder="1" applyAlignment="1">
      <alignment horizontal="center" vertical="top"/>
    </xf>
    <xf numFmtId="4" fontId="5" fillId="2" borderId="22" xfId="3" applyNumberFormat="1" applyFont="1" applyFill="1" applyBorder="1" applyAlignment="1">
      <alignment horizontal="center"/>
    </xf>
    <xf numFmtId="43" fontId="5" fillId="2" borderId="22" xfId="1" applyFont="1" applyFill="1" applyBorder="1" applyAlignment="1">
      <alignment horizontal="center"/>
    </xf>
    <xf numFmtId="0" fontId="5" fillId="0" borderId="16" xfId="2" applyFont="1" applyBorder="1" applyAlignment="1">
      <alignment horizontal="center" vertical="top"/>
    </xf>
    <xf numFmtId="43" fontId="5" fillId="2" borderId="20" xfId="1" applyFont="1" applyFill="1" applyBorder="1" applyAlignment="1">
      <alignment horizontal="right"/>
    </xf>
    <xf numFmtId="0" fontId="9" fillId="0" borderId="18" xfId="0" applyFont="1" applyBorder="1" applyAlignment="1">
      <alignment horizontal="center" vertical="top" wrapText="1"/>
    </xf>
    <xf numFmtId="0" fontId="5" fillId="0" borderId="15" xfId="3" applyNumberFormat="1" applyFont="1" applyBorder="1" applyAlignment="1">
      <alignment horizontal="center" vertical="top"/>
    </xf>
    <xf numFmtId="0" fontId="5" fillId="2" borderId="15" xfId="2" applyFont="1" applyFill="1" applyBorder="1" applyAlignment="1">
      <alignment horizontal="center" vertical="top"/>
    </xf>
    <xf numFmtId="4" fontId="5" fillId="0" borderId="15" xfId="3" applyNumberFormat="1" applyFont="1" applyBorder="1" applyAlignment="1">
      <alignment horizontal="center" vertical="top"/>
    </xf>
    <xf numFmtId="0" fontId="5" fillId="0" borderId="15" xfId="2" applyFont="1" applyBorder="1" applyAlignment="1">
      <alignment horizontal="right"/>
    </xf>
    <xf numFmtId="4" fontId="5" fillId="0" borderId="15" xfId="2" applyNumberFormat="1" applyFont="1" applyBorder="1" applyAlignment="1">
      <alignment horizontal="right"/>
    </xf>
    <xf numFmtId="4" fontId="5" fillId="2" borderId="15" xfId="2" applyNumberFormat="1" applyFont="1" applyFill="1" applyBorder="1" applyAlignment="1">
      <alignment horizontal="center" vertical="top"/>
    </xf>
    <xf numFmtId="4" fontId="5" fillId="0" borderId="15" xfId="2" applyNumberFormat="1" applyFont="1" applyBorder="1" applyAlignment="1">
      <alignment horizontal="center" vertical="top"/>
    </xf>
    <xf numFmtId="4" fontId="5" fillId="2" borderId="15" xfId="3" applyNumberFormat="1" applyFont="1" applyFill="1" applyBorder="1" applyAlignment="1">
      <alignment horizontal="right"/>
    </xf>
    <xf numFmtId="4" fontId="6" fillId="0" borderId="13" xfId="2" applyNumberFormat="1" applyFont="1" applyBorder="1"/>
    <xf numFmtId="0" fontId="3" fillId="0" borderId="17" xfId="2" applyFont="1" applyBorder="1"/>
    <xf numFmtId="43" fontId="3" fillId="0" borderId="17" xfId="1" applyFont="1" applyBorder="1"/>
    <xf numFmtId="43" fontId="3" fillId="0" borderId="7" xfId="1" applyFont="1" applyBorder="1"/>
    <xf numFmtId="187" fontId="5" fillId="0" borderId="18" xfId="3" applyNumberFormat="1" applyFont="1" applyBorder="1" applyAlignment="1"/>
    <xf numFmtId="43" fontId="3" fillId="0" borderId="0" xfId="1" applyFont="1"/>
    <xf numFmtId="4" fontId="5" fillId="2" borderId="22" xfId="2" applyNumberFormat="1" applyFont="1" applyFill="1" applyBorder="1" applyAlignment="1">
      <alignment horizontal="center"/>
    </xf>
    <xf numFmtId="187" fontId="5" fillId="0" borderId="22" xfId="3" applyNumberFormat="1" applyFont="1" applyBorder="1" applyAlignment="1"/>
    <xf numFmtId="4" fontId="5" fillId="0" borderId="22" xfId="3" applyNumberFormat="1" applyFont="1" applyBorder="1" applyAlignment="1">
      <alignment horizontal="center"/>
    </xf>
    <xf numFmtId="43" fontId="5" fillId="2" borderId="7" xfId="1" applyFont="1" applyFill="1" applyBorder="1" applyAlignment="1">
      <alignment horizontal="center"/>
    </xf>
    <xf numFmtId="0" fontId="5" fillId="0" borderId="19" xfId="2" applyFont="1" applyBorder="1" applyAlignment="1">
      <alignment vertical="top"/>
    </xf>
    <xf numFmtId="43" fontId="5" fillId="0" borderId="21" xfId="3" applyFont="1" applyBorder="1" applyAlignment="1"/>
    <xf numFmtId="43" fontId="5" fillId="2" borderId="15" xfId="1" applyFont="1" applyFill="1" applyBorder="1" applyAlignment="1">
      <alignment horizontal="center"/>
    </xf>
    <xf numFmtId="49" fontId="5" fillId="2" borderId="15" xfId="2" applyNumberFormat="1" applyFont="1" applyFill="1" applyBorder="1" applyAlignment="1">
      <alignment horizontal="center" vertical="top"/>
    </xf>
    <xf numFmtId="4" fontId="5" fillId="2" borderId="15" xfId="3" applyNumberFormat="1" applyFont="1" applyFill="1" applyBorder="1" applyAlignment="1">
      <alignment horizontal="center" vertical="top"/>
    </xf>
    <xf numFmtId="0" fontId="5" fillId="0" borderId="15" xfId="2" applyFont="1" applyBorder="1" applyAlignment="1">
      <alignment horizontal="center" vertical="top"/>
    </xf>
    <xf numFmtId="43" fontId="5" fillId="2" borderId="17" xfId="1" applyFont="1" applyFill="1" applyBorder="1" applyAlignment="1">
      <alignment horizontal="right"/>
    </xf>
    <xf numFmtId="43" fontId="5" fillId="0" borderId="20" xfId="1" applyFont="1" applyBorder="1" applyAlignment="1">
      <alignment horizontal="right"/>
    </xf>
    <xf numFmtId="49" fontId="5" fillId="2" borderId="22" xfId="2" applyNumberFormat="1" applyFont="1" applyFill="1" applyBorder="1" applyAlignment="1">
      <alignment horizontal="center" vertical="top"/>
    </xf>
    <xf numFmtId="4" fontId="5" fillId="2" borderId="22" xfId="3" applyNumberFormat="1" applyFont="1" applyFill="1" applyBorder="1" applyAlignment="1">
      <alignment horizontal="center" vertical="top"/>
    </xf>
    <xf numFmtId="4" fontId="5" fillId="0" borderId="7" xfId="2" applyNumberFormat="1" applyFont="1" applyBorder="1" applyAlignment="1">
      <alignment horizontal="right"/>
    </xf>
    <xf numFmtId="4" fontId="5" fillId="0" borderId="17" xfId="2" applyNumberFormat="1" applyFont="1" applyBorder="1" applyAlignment="1"/>
    <xf numFmtId="43" fontId="5" fillId="2" borderId="18" xfId="1" applyFont="1" applyFill="1" applyBorder="1" applyAlignment="1"/>
    <xf numFmtId="4" fontId="5" fillId="2" borderId="17" xfId="2" applyNumberFormat="1" applyFont="1" applyFill="1" applyBorder="1" applyAlignment="1">
      <alignment vertical="top"/>
    </xf>
    <xf numFmtId="4" fontId="5" fillId="2" borderId="20" xfId="2" applyNumberFormat="1" applyFont="1" applyFill="1" applyBorder="1" applyAlignment="1"/>
    <xf numFmtId="4" fontId="5" fillId="0" borderId="20" xfId="3" applyNumberFormat="1" applyFont="1" applyBorder="1" applyAlignment="1"/>
    <xf numFmtId="4" fontId="5" fillId="2" borderId="20" xfId="3" applyNumberFormat="1" applyFont="1" applyFill="1" applyBorder="1" applyAlignment="1"/>
    <xf numFmtId="188" fontId="5" fillId="0" borderId="21" xfId="3" applyNumberFormat="1" applyFont="1" applyBorder="1" applyAlignment="1">
      <alignment horizontal="center"/>
    </xf>
    <xf numFmtId="187" fontId="5" fillId="0" borderId="20" xfId="3" applyNumberFormat="1" applyFont="1" applyBorder="1" applyAlignment="1"/>
    <xf numFmtId="0" fontId="1" fillId="0" borderId="0" xfId="0" applyFont="1"/>
    <xf numFmtId="43" fontId="5" fillId="2" borderId="22" xfId="1" applyFont="1" applyFill="1" applyBorder="1" applyAlignment="1"/>
    <xf numFmtId="0" fontId="4" fillId="2" borderId="7" xfId="2" applyFont="1" applyFill="1" applyBorder="1" applyAlignment="1">
      <alignment horizontal="center" vertical="center"/>
    </xf>
    <xf numFmtId="0" fontId="4" fillId="2" borderId="7" xfId="2" applyFont="1" applyFill="1" applyBorder="1" applyAlignment="1">
      <alignment horizontal="center" vertical="center" wrapText="1"/>
    </xf>
    <xf numFmtId="49" fontId="4" fillId="2" borderId="7" xfId="2" applyNumberFormat="1" applyFont="1" applyFill="1" applyBorder="1" applyAlignment="1">
      <alignment horizontal="center" vertical="center" wrapText="1"/>
    </xf>
    <xf numFmtId="4" fontId="4" fillId="2" borderId="7" xfId="2" applyNumberFormat="1" applyFont="1" applyFill="1" applyBorder="1" applyAlignment="1">
      <alignment horizontal="center" vertical="center" wrapText="1"/>
    </xf>
    <xf numFmtId="4" fontId="5" fillId="2" borderId="7" xfId="2" applyNumberFormat="1" applyFont="1" applyFill="1" applyBorder="1" applyAlignment="1">
      <alignment horizontal="center" vertical="center" wrapText="1"/>
    </xf>
    <xf numFmtId="0" fontId="4" fillId="2" borderId="7" xfId="2" applyFont="1" applyFill="1" applyBorder="1" applyAlignment="1">
      <alignment horizontal="center" vertical="top" wrapText="1"/>
    </xf>
    <xf numFmtId="0" fontId="4" fillId="2" borderId="11" xfId="2" applyFont="1" applyFill="1" applyBorder="1" applyAlignment="1">
      <alignment horizontal="center" vertical="center" wrapText="1"/>
    </xf>
    <xf numFmtId="0" fontId="6" fillId="0" borderId="0" xfId="2" applyFont="1"/>
    <xf numFmtId="1" fontId="5" fillId="0" borderId="22" xfId="2" applyNumberFormat="1" applyFont="1" applyBorder="1" applyAlignment="1">
      <alignment horizontal="center"/>
    </xf>
    <xf numFmtId="4" fontId="5" fillId="0" borderId="7" xfId="2" applyNumberFormat="1" applyFont="1" applyBorder="1" applyAlignment="1">
      <alignment horizontal="center"/>
    </xf>
    <xf numFmtId="0" fontId="5" fillId="0" borderId="17" xfId="2" applyFont="1" applyBorder="1" applyAlignment="1">
      <alignment vertical="top"/>
    </xf>
    <xf numFmtId="0" fontId="5" fillId="0" borderId="20" xfId="2" applyFont="1" applyBorder="1" applyAlignment="1"/>
    <xf numFmtId="0" fontId="5" fillId="0" borderId="17" xfId="2" applyFont="1" applyBorder="1" applyAlignment="1"/>
    <xf numFmtId="187" fontId="3" fillId="0" borderId="22" xfId="3" applyNumberFormat="1" applyFont="1" applyBorder="1" applyAlignment="1"/>
    <xf numFmtId="4" fontId="3" fillId="0" borderId="0" xfId="2" applyNumberFormat="1" applyFont="1" applyBorder="1"/>
    <xf numFmtId="0" fontId="10" fillId="0" borderId="17" xfId="3" applyNumberFormat="1" applyFont="1" applyBorder="1" applyAlignment="1">
      <alignment horizontal="center" vertical="top"/>
    </xf>
    <xf numFmtId="0" fontId="10" fillId="2" borderId="17" xfId="2" applyFont="1" applyFill="1" applyBorder="1" applyAlignment="1">
      <alignment horizontal="center" vertical="top"/>
    </xf>
    <xf numFmtId="0" fontId="11" fillId="0" borderId="18" xfId="0" applyFont="1" applyBorder="1" applyAlignment="1">
      <alignment horizontal="center" vertical="top" wrapText="1"/>
    </xf>
    <xf numFmtId="49" fontId="10" fillId="0" borderId="20" xfId="2" applyNumberFormat="1" applyFont="1" applyBorder="1" applyAlignment="1">
      <alignment horizontal="center"/>
    </xf>
    <xf numFmtId="4" fontId="10" fillId="2" borderId="20" xfId="3" applyNumberFormat="1" applyFont="1" applyFill="1" applyBorder="1" applyAlignment="1">
      <alignment horizontal="center"/>
    </xf>
    <xf numFmtId="43" fontId="10" fillId="2" borderId="20" xfId="1" applyFont="1" applyFill="1" applyBorder="1" applyAlignment="1">
      <alignment horizontal="center"/>
    </xf>
    <xf numFmtId="4" fontId="10" fillId="0" borderId="17" xfId="3" applyNumberFormat="1" applyFont="1" applyBorder="1" applyAlignment="1">
      <alignment horizontal="center" vertical="top"/>
    </xf>
    <xf numFmtId="0" fontId="10" fillId="0" borderId="20" xfId="2" applyFont="1" applyBorder="1" applyAlignment="1">
      <alignment horizontal="right"/>
    </xf>
    <xf numFmtId="0" fontId="10" fillId="0" borderId="20" xfId="2" applyFont="1" applyBorder="1" applyAlignment="1">
      <alignment horizontal="center"/>
    </xf>
    <xf numFmtId="4" fontId="10" fillId="0" borderId="20" xfId="2" applyNumberFormat="1" applyFont="1" applyBorder="1" applyAlignment="1">
      <alignment horizontal="center"/>
    </xf>
    <xf numFmtId="4" fontId="10" fillId="2" borderId="17" xfId="2" applyNumberFormat="1" applyFont="1" applyFill="1" applyBorder="1" applyAlignment="1">
      <alignment horizontal="center" vertical="top"/>
    </xf>
    <xf numFmtId="4" fontId="10" fillId="0" borderId="20" xfId="2" applyNumberFormat="1" applyFont="1" applyBorder="1" applyAlignment="1">
      <alignment horizontal="right"/>
    </xf>
    <xf numFmtId="4" fontId="10" fillId="0" borderId="17" xfId="2" applyNumberFormat="1" applyFont="1" applyBorder="1" applyAlignment="1">
      <alignment horizontal="center" vertical="top"/>
    </xf>
    <xf numFmtId="4" fontId="10" fillId="2" borderId="17" xfId="3" applyNumberFormat="1" applyFont="1" applyFill="1" applyBorder="1" applyAlignment="1">
      <alignment horizontal="right"/>
    </xf>
    <xf numFmtId="0" fontId="10" fillId="0" borderId="19" xfId="2" applyFont="1" applyBorder="1" applyAlignment="1">
      <alignment horizontal="center" vertical="top"/>
    </xf>
    <xf numFmtId="4" fontId="11" fillId="0" borderId="0" xfId="2" applyNumberFormat="1" applyFont="1"/>
    <xf numFmtId="0" fontId="11" fillId="0" borderId="0" xfId="2" applyFont="1"/>
    <xf numFmtId="0" fontId="10" fillId="0" borderId="7" xfId="3" applyNumberFormat="1" applyFont="1" applyBorder="1" applyAlignment="1">
      <alignment horizontal="center" vertical="top"/>
    </xf>
    <xf numFmtId="0" fontId="10" fillId="2" borderId="7" xfId="2" applyFont="1" applyFill="1" applyBorder="1" applyAlignment="1">
      <alignment horizontal="center" vertical="top"/>
    </xf>
    <xf numFmtId="49" fontId="10" fillId="0" borderId="18" xfId="2" applyNumberFormat="1" applyFont="1" applyBorder="1" applyAlignment="1">
      <alignment horizontal="center"/>
    </xf>
    <xf numFmtId="43" fontId="10" fillId="2" borderId="18" xfId="1" applyFont="1" applyFill="1" applyBorder="1" applyAlignment="1">
      <alignment horizontal="center"/>
    </xf>
    <xf numFmtId="4" fontId="10" fillId="0" borderId="7" xfId="3" applyNumberFormat="1" applyFont="1" applyBorder="1" applyAlignment="1">
      <alignment horizontal="center" vertical="top"/>
    </xf>
    <xf numFmtId="0" fontId="10" fillId="0" borderId="18" xfId="2" applyFont="1" applyBorder="1" applyAlignment="1">
      <alignment horizontal="right"/>
    </xf>
    <xf numFmtId="0" fontId="10" fillId="0" borderId="7" xfId="2" applyFont="1" applyBorder="1" applyAlignment="1">
      <alignment horizontal="right"/>
    </xf>
    <xf numFmtId="0" fontId="10" fillId="0" borderId="7" xfId="2" applyFont="1" applyBorder="1" applyAlignment="1">
      <alignment horizontal="center"/>
    </xf>
    <xf numFmtId="4" fontId="10" fillId="0" borderId="7" xfId="2" applyNumberFormat="1" applyFont="1" applyBorder="1" applyAlignment="1">
      <alignment horizontal="center"/>
    </xf>
    <xf numFmtId="4" fontId="10" fillId="2" borderId="7" xfId="2" applyNumberFormat="1" applyFont="1" applyFill="1" applyBorder="1" applyAlignment="1">
      <alignment horizontal="center" vertical="top"/>
    </xf>
    <xf numFmtId="4" fontId="10" fillId="0" borderId="7" xfId="2" applyNumberFormat="1" applyFont="1" applyBorder="1" applyAlignment="1">
      <alignment horizontal="right"/>
    </xf>
    <xf numFmtId="4" fontId="10" fillId="0" borderId="7" xfId="2" applyNumberFormat="1" applyFont="1" applyBorder="1" applyAlignment="1">
      <alignment horizontal="center" vertical="top"/>
    </xf>
    <xf numFmtId="0" fontId="10" fillId="0" borderId="11" xfId="2" applyFont="1" applyBorder="1" applyAlignment="1">
      <alignment horizontal="center" vertical="top"/>
    </xf>
    <xf numFmtId="0" fontId="12" fillId="0" borderId="18" xfId="0" applyFont="1" applyBorder="1" applyAlignment="1">
      <alignment horizontal="center" vertical="top" wrapText="1"/>
    </xf>
    <xf numFmtId="0" fontId="5" fillId="0" borderId="18" xfId="0" applyFont="1" applyBorder="1" applyAlignment="1">
      <alignment horizontal="center" vertical="top" wrapText="1"/>
    </xf>
    <xf numFmtId="49" fontId="3" fillId="0" borderId="0" xfId="2" applyNumberFormat="1" applyFont="1"/>
    <xf numFmtId="0" fontId="4" fillId="2" borderId="2" xfId="2" applyFont="1" applyFill="1" applyBorder="1" applyAlignment="1">
      <alignment horizontal="center"/>
    </xf>
    <xf numFmtId="0" fontId="4" fillId="2" borderId="4" xfId="2" applyFont="1" applyFill="1" applyBorder="1" applyAlignment="1">
      <alignment horizontal="center"/>
    </xf>
    <xf numFmtId="4" fontId="4" fillId="2" borderId="5" xfId="2" applyNumberFormat="1" applyFont="1" applyFill="1" applyBorder="1" applyAlignment="1">
      <alignment horizontal="center" vertical="center" wrapText="1"/>
    </xf>
    <xf numFmtId="4" fontId="4" fillId="2" borderId="7" xfId="2" applyNumberFormat="1" applyFont="1" applyFill="1" applyBorder="1" applyAlignment="1">
      <alignment horizontal="center" vertical="center" wrapText="1"/>
    </xf>
    <xf numFmtId="4" fontId="4" fillId="2" borderId="15" xfId="2" applyNumberFormat="1" applyFont="1" applyFill="1" applyBorder="1" applyAlignment="1">
      <alignment horizontal="center" vertical="center" wrapText="1"/>
    </xf>
    <xf numFmtId="0" fontId="4" fillId="2" borderId="5" xfId="2" applyFont="1" applyFill="1" applyBorder="1" applyAlignment="1">
      <alignment horizontal="center" vertical="center" wrapText="1"/>
    </xf>
    <xf numFmtId="0" fontId="4" fillId="2" borderId="7" xfId="2" applyFont="1" applyFill="1" applyBorder="1" applyAlignment="1">
      <alignment horizontal="center" vertical="center" wrapText="1"/>
    </xf>
    <xf numFmtId="0" fontId="4" fillId="2" borderId="15" xfId="2" applyFont="1" applyFill="1" applyBorder="1" applyAlignment="1">
      <alignment horizontal="center" vertical="center" wrapText="1"/>
    </xf>
    <xf numFmtId="0" fontId="4" fillId="2" borderId="5" xfId="2" applyFont="1" applyFill="1" applyBorder="1" applyAlignment="1">
      <alignment horizontal="center" vertical="top" wrapText="1"/>
    </xf>
    <xf numFmtId="0" fontId="4" fillId="2" borderId="7" xfId="2" applyFont="1" applyFill="1" applyBorder="1" applyAlignment="1">
      <alignment horizontal="center" vertical="top" wrapText="1"/>
    </xf>
    <xf numFmtId="0" fontId="4" fillId="2" borderId="15" xfId="2" applyFont="1" applyFill="1" applyBorder="1" applyAlignment="1">
      <alignment horizontal="center" vertical="top" wrapText="1"/>
    </xf>
    <xf numFmtId="0" fontId="4" fillId="2" borderId="5" xfId="2" applyFont="1" applyFill="1" applyBorder="1" applyAlignment="1">
      <alignment horizontal="center" vertical="center"/>
    </xf>
    <xf numFmtId="0" fontId="4" fillId="2" borderId="7" xfId="2" applyFont="1" applyFill="1" applyBorder="1" applyAlignment="1">
      <alignment horizontal="center" vertical="center"/>
    </xf>
    <xf numFmtId="0" fontId="4" fillId="2" borderId="15" xfId="2" applyFont="1" applyFill="1" applyBorder="1" applyAlignment="1">
      <alignment horizontal="center" vertical="center"/>
    </xf>
    <xf numFmtId="0" fontId="4" fillId="2" borderId="8" xfId="2" applyFont="1" applyFill="1" applyBorder="1" applyAlignment="1">
      <alignment horizontal="center" vertical="center"/>
    </xf>
    <xf numFmtId="0" fontId="4" fillId="2" borderId="9" xfId="2" applyFont="1" applyFill="1" applyBorder="1" applyAlignment="1">
      <alignment horizontal="center" vertical="center"/>
    </xf>
    <xf numFmtId="0" fontId="4" fillId="2" borderId="10" xfId="2" applyFont="1" applyFill="1" applyBorder="1" applyAlignment="1">
      <alignment horizontal="center" vertical="center"/>
    </xf>
    <xf numFmtId="0" fontId="4" fillId="2" borderId="12" xfId="2" applyFont="1" applyFill="1" applyBorder="1" applyAlignment="1">
      <alignment horizontal="center" vertical="center"/>
    </xf>
    <xf numFmtId="0" fontId="4" fillId="2" borderId="13" xfId="2" applyFont="1" applyFill="1" applyBorder="1" applyAlignment="1">
      <alignment horizontal="center" vertical="center"/>
    </xf>
    <xf numFmtId="0" fontId="4" fillId="2" borderId="14" xfId="2" applyFont="1" applyFill="1" applyBorder="1" applyAlignment="1">
      <alignment horizontal="center" vertical="center"/>
    </xf>
    <xf numFmtId="4" fontId="5" fillId="2" borderId="5" xfId="2" applyNumberFormat="1" applyFont="1" applyFill="1" applyBorder="1" applyAlignment="1">
      <alignment horizontal="center" vertical="center" wrapText="1"/>
    </xf>
    <xf numFmtId="4" fontId="5" fillId="2" borderId="7" xfId="2" applyNumberFormat="1" applyFont="1" applyFill="1" applyBorder="1" applyAlignment="1">
      <alignment horizontal="center" vertical="center" wrapText="1"/>
    </xf>
    <xf numFmtId="4" fontId="5" fillId="2" borderId="15" xfId="2" applyNumberFormat="1" applyFont="1" applyFill="1" applyBorder="1" applyAlignment="1">
      <alignment horizontal="center" vertical="center" wrapText="1"/>
    </xf>
    <xf numFmtId="49" fontId="4" fillId="2" borderId="5" xfId="2" applyNumberFormat="1" applyFont="1" applyFill="1" applyBorder="1" applyAlignment="1">
      <alignment horizontal="center" vertical="center" wrapText="1"/>
    </xf>
    <xf numFmtId="49" fontId="4" fillId="2" borderId="7" xfId="2" applyNumberFormat="1" applyFont="1" applyFill="1" applyBorder="1" applyAlignment="1">
      <alignment horizontal="center" vertical="center" wrapText="1"/>
    </xf>
    <xf numFmtId="49" fontId="4" fillId="2" borderId="15" xfId="2" applyNumberFormat="1" applyFont="1" applyFill="1" applyBorder="1" applyAlignment="1">
      <alignment horizontal="center" vertical="center" wrapText="1"/>
    </xf>
    <xf numFmtId="2" fontId="4" fillId="0" borderId="0" xfId="2" applyNumberFormat="1" applyFont="1" applyAlignment="1">
      <alignment horizontal="center"/>
    </xf>
    <xf numFmtId="0" fontId="4" fillId="0" borderId="0" xfId="2" applyFont="1" applyAlignment="1">
      <alignment horizontal="center"/>
    </xf>
    <xf numFmtId="0" fontId="4" fillId="2" borderId="3" xfId="2" applyFont="1" applyFill="1" applyBorder="1" applyAlignment="1">
      <alignment horizontal="center"/>
    </xf>
    <xf numFmtId="0" fontId="4" fillId="2" borderId="6" xfId="2" applyFont="1" applyFill="1" applyBorder="1" applyAlignment="1">
      <alignment horizontal="center" vertical="center" wrapText="1"/>
    </xf>
    <xf numFmtId="0" fontId="4" fillId="2" borderId="11" xfId="2" applyFont="1" applyFill="1" applyBorder="1" applyAlignment="1">
      <alignment horizontal="center" vertical="center" wrapText="1"/>
    </xf>
    <xf numFmtId="0" fontId="4" fillId="2" borderId="16" xfId="2" applyFont="1" applyFill="1" applyBorder="1" applyAlignment="1">
      <alignment horizontal="center" vertical="center" wrapText="1"/>
    </xf>
    <xf numFmtId="2" fontId="4" fillId="0" borderId="0" xfId="2" applyNumberFormat="1" applyFont="1" applyAlignment="1">
      <alignment horizontal="left"/>
    </xf>
    <xf numFmtId="0" fontId="4" fillId="3" borderId="0" xfId="2" applyFont="1" applyFill="1" applyAlignment="1">
      <alignment horizontal="center"/>
    </xf>
  </cellXfs>
  <cellStyles count="4">
    <cellStyle name="จุลภาค" xfId="1" builtinId="3"/>
    <cellStyle name="จุลภาค 2" xfId="3"/>
    <cellStyle name="ปกติ" xfId="0" builtinId="0"/>
    <cellStyle name="ปกติ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s-Tech/Desktop/&#3603;%20&#3616;&#3604;&#3626;1-7%20(&#3610;&#3633;&#3609;&#3607;&#3638;&#3585;&#3629;&#3633;&#3605;&#3650;&#3609;&#3617;&#3633;&#3605;&#3636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ภดส3"/>
      <sheetName val="ณ"/>
      <sheetName val="ภดส1"/>
      <sheetName val="ภดส.7"/>
      <sheetName val="ภ.ด.ส.6"/>
      <sheetName val="คำอธิบาย"/>
      <sheetName val="คำอธิบาย (กรณีมีบรรเทา)"/>
      <sheetName val="list"/>
      <sheetName val="ปัญหา"/>
      <sheetName val="คำนวณ"/>
    </sheetNames>
    <sheetDataSet>
      <sheetData sheetId="0">
        <row r="15">
          <cell r="B15" t="str">
            <v>โฉนด</v>
          </cell>
          <cell r="C15">
            <v>5711</v>
          </cell>
          <cell r="E15">
            <v>2592</v>
          </cell>
          <cell r="F15" t="str">
            <v>ม.11  ต.นาบอน</v>
          </cell>
          <cell r="G15">
            <v>0</v>
          </cell>
          <cell r="H15">
            <v>0</v>
          </cell>
          <cell r="I15">
            <v>16</v>
          </cell>
          <cell r="R15" t="str">
            <v>ตึกแถว 2 ชั้น</v>
          </cell>
          <cell r="S15" t="str">
            <v>ตึก</v>
          </cell>
        </row>
        <row r="42">
          <cell r="B42" t="str">
            <v>โฉนด</v>
          </cell>
          <cell r="C42">
            <v>8078</v>
          </cell>
          <cell r="E42">
            <v>3838</v>
          </cell>
          <cell r="F42" t="str">
            <v>ม.2  ต.นาบอน</v>
          </cell>
          <cell r="G42">
            <v>0</v>
          </cell>
          <cell r="H42">
            <v>0</v>
          </cell>
          <cell r="I42">
            <v>21</v>
          </cell>
        </row>
        <row r="43">
          <cell r="B43" t="str">
            <v>โฉนด</v>
          </cell>
          <cell r="C43">
            <v>8099</v>
          </cell>
          <cell r="E43">
            <v>3859</v>
          </cell>
          <cell r="F43" t="str">
            <v>ม.2  ต.นาบอน</v>
          </cell>
          <cell r="G43">
            <v>0</v>
          </cell>
          <cell r="H43">
            <v>0</v>
          </cell>
          <cell r="I43">
            <v>21</v>
          </cell>
        </row>
        <row r="44">
          <cell r="B44" t="str">
            <v>โฉนด</v>
          </cell>
          <cell r="C44">
            <v>8079</v>
          </cell>
          <cell r="E44">
            <v>3839</v>
          </cell>
          <cell r="F44" t="str">
            <v>ม.2  ต.นาบอน</v>
          </cell>
          <cell r="G44">
            <v>0</v>
          </cell>
          <cell r="H44">
            <v>0</v>
          </cell>
          <cell r="I44">
            <v>25</v>
          </cell>
        </row>
        <row r="45">
          <cell r="B45" t="str">
            <v>โฉนด</v>
          </cell>
          <cell r="C45">
            <v>8100</v>
          </cell>
          <cell r="E45">
            <v>3860</v>
          </cell>
          <cell r="F45" t="str">
            <v>ม.2  ต.นาบอน</v>
          </cell>
          <cell r="G45">
            <v>0</v>
          </cell>
          <cell r="H45">
            <v>0</v>
          </cell>
          <cell r="I45">
            <v>21</v>
          </cell>
        </row>
        <row r="69">
          <cell r="B69" t="str">
            <v>โฉนด</v>
          </cell>
          <cell r="C69">
            <v>10575</v>
          </cell>
          <cell r="E69">
            <v>4870</v>
          </cell>
          <cell r="F69" t="str">
            <v>ม.2 ต.นาบอน</v>
          </cell>
          <cell r="G69">
            <v>0</v>
          </cell>
          <cell r="H69">
            <v>0</v>
          </cell>
          <cell r="I69">
            <v>25</v>
          </cell>
        </row>
        <row r="70">
          <cell r="B70" t="str">
            <v>โฉนด</v>
          </cell>
          <cell r="C70">
            <v>10574</v>
          </cell>
          <cell r="E70">
            <v>4869</v>
          </cell>
          <cell r="F70" t="str">
            <v>ม.2 ต.นาบอน</v>
          </cell>
          <cell r="G70">
            <v>0</v>
          </cell>
          <cell r="H70">
            <v>0</v>
          </cell>
          <cell r="I70">
            <v>25</v>
          </cell>
        </row>
        <row r="71">
          <cell r="B71" t="str">
            <v>โฉนด</v>
          </cell>
          <cell r="C71">
            <v>5764</v>
          </cell>
          <cell r="E71">
            <v>2645</v>
          </cell>
          <cell r="F71" t="str">
            <v>ม.11 ต.นาบอน</v>
          </cell>
          <cell r="G71">
            <v>0</v>
          </cell>
          <cell r="H71">
            <v>0</v>
          </cell>
          <cell r="I71">
            <v>19</v>
          </cell>
          <cell r="T71">
            <v>76</v>
          </cell>
        </row>
        <row r="96">
          <cell r="B96" t="str">
            <v>โฉนด</v>
          </cell>
          <cell r="C96">
            <v>7450</v>
          </cell>
          <cell r="E96">
            <v>3506</v>
          </cell>
          <cell r="F96" t="str">
            <v>ม.2  ต.นาบอน</v>
          </cell>
          <cell r="G96">
            <v>0</v>
          </cell>
          <cell r="H96">
            <v>0</v>
          </cell>
          <cell r="I96">
            <v>24</v>
          </cell>
        </row>
        <row r="123">
          <cell r="B123" t="str">
            <v>โฉนด</v>
          </cell>
          <cell r="C123">
            <v>5753</v>
          </cell>
          <cell r="E123">
            <v>2634</v>
          </cell>
          <cell r="F123" t="str">
            <v>ม.11 ต.นาบอน</v>
          </cell>
          <cell r="G123">
            <v>0</v>
          </cell>
          <cell r="H123">
            <v>0</v>
          </cell>
          <cell r="I123">
            <v>7</v>
          </cell>
        </row>
        <row r="124">
          <cell r="B124" t="str">
            <v>โฉนด</v>
          </cell>
          <cell r="C124">
            <v>5754</v>
          </cell>
          <cell r="E124">
            <v>2635</v>
          </cell>
          <cell r="F124" t="str">
            <v>ม.11 ต.นาบอน</v>
          </cell>
          <cell r="G124">
            <v>0</v>
          </cell>
          <cell r="H124">
            <v>0</v>
          </cell>
          <cell r="I124">
            <v>26</v>
          </cell>
        </row>
        <row r="125">
          <cell r="B125" t="str">
            <v>โฉนด</v>
          </cell>
          <cell r="C125">
            <v>5752</v>
          </cell>
          <cell r="E125">
            <v>2633</v>
          </cell>
          <cell r="F125" t="str">
            <v>ม.11 ต.นาบอน</v>
          </cell>
          <cell r="G125">
            <v>0</v>
          </cell>
          <cell r="H125">
            <v>0</v>
          </cell>
          <cell r="I125">
            <v>30</v>
          </cell>
        </row>
        <row r="150">
          <cell r="B150" t="str">
            <v>โฉนด</v>
          </cell>
          <cell r="C150">
            <v>6278</v>
          </cell>
          <cell r="E150">
            <v>2934</v>
          </cell>
          <cell r="F150" t="str">
            <v>ม.2 ต.นาบอน</v>
          </cell>
          <cell r="G150">
            <v>0</v>
          </cell>
          <cell r="H150">
            <v>0</v>
          </cell>
          <cell r="I150">
            <v>31</v>
          </cell>
        </row>
        <row r="151">
          <cell r="B151" t="str">
            <v>โฉนด</v>
          </cell>
          <cell r="E151">
            <v>2941</v>
          </cell>
          <cell r="G151">
            <v>0</v>
          </cell>
          <cell r="H151">
            <v>0</v>
          </cell>
          <cell r="I151">
            <v>32</v>
          </cell>
        </row>
        <row r="152">
          <cell r="B152" t="str">
            <v>โฉนด</v>
          </cell>
          <cell r="E152">
            <v>2949</v>
          </cell>
          <cell r="G152">
            <v>5</v>
          </cell>
          <cell r="H152">
            <v>0</v>
          </cell>
          <cell r="I152">
            <v>54.6</v>
          </cell>
        </row>
        <row r="177">
          <cell r="B177" t="str">
            <v>โฉนด</v>
          </cell>
          <cell r="C177">
            <v>6572</v>
          </cell>
          <cell r="E177">
            <v>3128</v>
          </cell>
          <cell r="F177" t="str">
            <v>ม.11  ต.นาบอน</v>
          </cell>
          <cell r="G177">
            <v>0</v>
          </cell>
          <cell r="H177">
            <v>0</v>
          </cell>
          <cell r="I177">
            <v>11</v>
          </cell>
        </row>
        <row r="204">
          <cell r="B204" t="str">
            <v>โฉนด</v>
          </cell>
          <cell r="C204">
            <v>5716</v>
          </cell>
          <cell r="E204">
            <v>2597</v>
          </cell>
          <cell r="F204" t="str">
            <v xml:space="preserve"> ม.11 ต.นาบอน</v>
          </cell>
          <cell r="G204">
            <v>0</v>
          </cell>
          <cell r="H204">
            <v>0</v>
          </cell>
          <cell r="I204">
            <v>23</v>
          </cell>
        </row>
        <row r="231">
          <cell r="B231" t="str">
            <v>โฉนด</v>
          </cell>
          <cell r="C231">
            <v>10187</v>
          </cell>
          <cell r="E231">
            <v>4633</v>
          </cell>
          <cell r="F231" t="str">
            <v>ม.11 ต.นาบอน</v>
          </cell>
          <cell r="G231">
            <v>0</v>
          </cell>
          <cell r="H231">
            <v>0</v>
          </cell>
          <cell r="I231">
            <v>53.7</v>
          </cell>
        </row>
        <row r="258">
          <cell r="B258" t="str">
            <v>โฉนด</v>
          </cell>
          <cell r="E258">
            <v>57</v>
          </cell>
          <cell r="G258">
            <v>0</v>
          </cell>
          <cell r="H258">
            <v>0</v>
          </cell>
          <cell r="I258">
            <v>26</v>
          </cell>
        </row>
        <row r="285">
          <cell r="B285" t="str">
            <v>โฉนด</v>
          </cell>
          <cell r="C285">
            <v>5762</v>
          </cell>
          <cell r="E285">
            <v>2643</v>
          </cell>
          <cell r="F285" t="str">
            <v xml:space="preserve"> ม.11 ต.นาบอน</v>
          </cell>
          <cell r="G285">
            <v>0</v>
          </cell>
          <cell r="H285">
            <v>0</v>
          </cell>
          <cell r="I285">
            <v>20</v>
          </cell>
        </row>
        <row r="312">
          <cell r="B312" t="str">
            <v>โฉนด</v>
          </cell>
          <cell r="C312">
            <v>5719</v>
          </cell>
          <cell r="E312">
            <v>2600</v>
          </cell>
          <cell r="F312" t="str">
            <v>ม.11 ต.นาบอน</v>
          </cell>
          <cell r="G312">
            <v>0</v>
          </cell>
          <cell r="H312">
            <v>0</v>
          </cell>
          <cell r="I312">
            <v>48</v>
          </cell>
        </row>
        <row r="366">
          <cell r="B366" t="str">
            <v>โฉนด</v>
          </cell>
          <cell r="C366">
            <v>5734</v>
          </cell>
          <cell r="E366">
            <v>3615</v>
          </cell>
          <cell r="F366" t="str">
            <v>ม.11 ต.นาบอน</v>
          </cell>
          <cell r="G366">
            <v>0</v>
          </cell>
          <cell r="H366">
            <v>0</v>
          </cell>
          <cell r="I366">
            <v>20</v>
          </cell>
        </row>
        <row r="367">
          <cell r="B367" t="str">
            <v>โฉนด</v>
          </cell>
          <cell r="C367">
            <v>5735</v>
          </cell>
          <cell r="E367">
            <v>3616</v>
          </cell>
          <cell r="G367">
            <v>0</v>
          </cell>
          <cell r="H367">
            <v>0</v>
          </cell>
          <cell r="I367">
            <v>18</v>
          </cell>
          <cell r="J367">
            <v>18</v>
          </cell>
        </row>
        <row r="393">
          <cell r="B393" t="str">
            <v>โฉนด</v>
          </cell>
          <cell r="C393">
            <v>6475</v>
          </cell>
          <cell r="E393">
            <v>3031</v>
          </cell>
          <cell r="F393" t="str">
            <v xml:space="preserve"> ม.11 ต.นาบอน</v>
          </cell>
          <cell r="G393">
            <v>0</v>
          </cell>
          <cell r="H393">
            <v>0</v>
          </cell>
          <cell r="I393">
            <v>40.5</v>
          </cell>
          <cell r="J393">
            <v>40.5</v>
          </cell>
        </row>
        <row r="420">
          <cell r="B420" t="str">
            <v>โฉนด</v>
          </cell>
          <cell r="C420">
            <v>5747</v>
          </cell>
          <cell r="E420">
            <v>2628</v>
          </cell>
          <cell r="F420" t="str">
            <v>ม.11 ต.นาบอน</v>
          </cell>
          <cell r="G420">
            <v>0</v>
          </cell>
          <cell r="H420">
            <v>0</v>
          </cell>
          <cell r="I420">
            <v>22</v>
          </cell>
        </row>
        <row r="447">
          <cell r="B447" t="str">
            <v>โฉนด</v>
          </cell>
          <cell r="C447">
            <v>5748</v>
          </cell>
          <cell r="E447">
            <v>2629</v>
          </cell>
          <cell r="F447" t="str">
            <v xml:space="preserve"> ม.11 ต.นาบอน</v>
          </cell>
          <cell r="G447">
            <v>0</v>
          </cell>
          <cell r="H447">
            <v>0</v>
          </cell>
          <cell r="I447">
            <v>22</v>
          </cell>
        </row>
        <row r="448">
          <cell r="B448" t="str">
            <v>โฉนด</v>
          </cell>
          <cell r="C448">
            <v>6346</v>
          </cell>
          <cell r="E448">
            <v>3002</v>
          </cell>
          <cell r="F448" t="str">
            <v>ม.2 ต.นาบอน</v>
          </cell>
          <cell r="G448">
            <v>0</v>
          </cell>
          <cell r="H448">
            <v>0</v>
          </cell>
          <cell r="J448">
            <v>24</v>
          </cell>
        </row>
        <row r="449">
          <cell r="B449" t="str">
            <v>โฉนด</v>
          </cell>
          <cell r="C449">
            <v>6345</v>
          </cell>
          <cell r="E449">
            <v>3001</v>
          </cell>
          <cell r="F449" t="str">
            <v>ม.2 ต.นาบอน</v>
          </cell>
          <cell r="G449">
            <v>0</v>
          </cell>
          <cell r="H449">
            <v>0</v>
          </cell>
          <cell r="J449">
            <v>25</v>
          </cell>
        </row>
        <row r="450">
          <cell r="B450" t="str">
            <v>โฉนด</v>
          </cell>
          <cell r="C450">
            <v>6344</v>
          </cell>
          <cell r="E450">
            <v>3000</v>
          </cell>
          <cell r="F450" t="str">
            <v>ม.2 ต.นาบอน</v>
          </cell>
          <cell r="G450">
            <v>0</v>
          </cell>
          <cell r="H450">
            <v>0</v>
          </cell>
          <cell r="J450">
            <v>24</v>
          </cell>
        </row>
        <row r="451">
          <cell r="B451" t="str">
            <v>โฉนด</v>
          </cell>
          <cell r="C451">
            <v>7512</v>
          </cell>
          <cell r="E451">
            <v>3568</v>
          </cell>
          <cell r="F451" t="str">
            <v>ม.2 ต.นาบอน</v>
          </cell>
          <cell r="G451">
            <v>0</v>
          </cell>
          <cell r="H451">
            <v>0</v>
          </cell>
          <cell r="J451">
            <v>24</v>
          </cell>
        </row>
        <row r="452">
          <cell r="B452" t="str">
            <v>โฉนด</v>
          </cell>
          <cell r="C452">
            <v>7549</v>
          </cell>
          <cell r="E452">
            <v>2630</v>
          </cell>
          <cell r="F452" t="str">
            <v>ม.11 ต.นาบอน</v>
          </cell>
          <cell r="G452">
            <v>0</v>
          </cell>
          <cell r="H452">
            <v>0</v>
          </cell>
          <cell r="J452">
            <v>24</v>
          </cell>
        </row>
        <row r="453">
          <cell r="B453" t="str">
            <v>โฉนด</v>
          </cell>
          <cell r="C453">
            <v>7513</v>
          </cell>
          <cell r="E453">
            <v>3569</v>
          </cell>
          <cell r="F453" t="str">
            <v>ม.2 ต.นาบอน</v>
          </cell>
          <cell r="G453">
            <v>0</v>
          </cell>
          <cell r="H453">
            <v>0</v>
          </cell>
          <cell r="J453">
            <v>24</v>
          </cell>
        </row>
        <row r="474">
          <cell r="B474" t="str">
            <v>โฉนด</v>
          </cell>
          <cell r="C474">
            <v>6334</v>
          </cell>
          <cell r="E474">
            <v>2990</v>
          </cell>
          <cell r="F474" t="str">
            <v>ม.2 ต.นาบอน</v>
          </cell>
          <cell r="G474">
            <v>0</v>
          </cell>
          <cell r="H474">
            <v>0</v>
          </cell>
          <cell r="I474">
            <v>25</v>
          </cell>
          <cell r="J474">
            <v>25</v>
          </cell>
        </row>
        <row r="475">
          <cell r="B475" t="str">
            <v>โฉนด</v>
          </cell>
          <cell r="C475">
            <v>5746</v>
          </cell>
          <cell r="E475">
            <v>2627</v>
          </cell>
          <cell r="F475" t="str">
            <v>ม.11 ต.นาบอน</v>
          </cell>
          <cell r="G475">
            <v>0</v>
          </cell>
          <cell r="H475">
            <v>0</v>
          </cell>
          <cell r="I475">
            <v>24</v>
          </cell>
          <cell r="J475">
            <v>24</v>
          </cell>
        </row>
        <row r="477">
          <cell r="B477" t="str">
            <v>โฉนด</v>
          </cell>
          <cell r="C477">
            <v>5743</v>
          </cell>
          <cell r="E477">
            <v>2624</v>
          </cell>
          <cell r="F477" t="str">
            <v>ม.11 ต.นาบอน</v>
          </cell>
          <cell r="G477">
            <v>0</v>
          </cell>
          <cell r="H477">
            <v>0</v>
          </cell>
          <cell r="I477">
            <v>24</v>
          </cell>
          <cell r="J477">
            <v>24</v>
          </cell>
        </row>
        <row r="478">
          <cell r="B478" t="str">
            <v>โฉนด</v>
          </cell>
          <cell r="C478">
            <v>5745</v>
          </cell>
          <cell r="E478">
            <v>2626</v>
          </cell>
          <cell r="F478" t="str">
            <v>ม.11 ต.นาบอน</v>
          </cell>
          <cell r="G478">
            <v>0</v>
          </cell>
          <cell r="H478">
            <v>0</v>
          </cell>
          <cell r="I478">
            <v>24</v>
          </cell>
          <cell r="J478">
            <v>24</v>
          </cell>
        </row>
        <row r="501">
          <cell r="B501" t="str">
            <v>โฉนด</v>
          </cell>
          <cell r="C501">
            <v>5751</v>
          </cell>
          <cell r="E501">
            <v>2632</v>
          </cell>
          <cell r="F501" t="str">
            <v>ม.11 ต.นาบอน</v>
          </cell>
          <cell r="G501">
            <v>0</v>
          </cell>
          <cell r="H501">
            <v>0</v>
          </cell>
          <cell r="I501">
            <v>50</v>
          </cell>
          <cell r="J501">
            <v>50</v>
          </cell>
        </row>
        <row r="502">
          <cell r="B502" t="str">
            <v>โฉนด</v>
          </cell>
          <cell r="C502">
            <v>5730</v>
          </cell>
          <cell r="E502">
            <v>2611</v>
          </cell>
          <cell r="F502" t="str">
            <v>ม.11 ต.นาบอน</v>
          </cell>
          <cell r="G502">
            <v>0</v>
          </cell>
          <cell r="H502">
            <v>0</v>
          </cell>
          <cell r="I502">
            <v>28</v>
          </cell>
          <cell r="J502">
            <v>28</v>
          </cell>
        </row>
        <row r="503">
          <cell r="B503" t="str">
            <v>โฉนด</v>
          </cell>
          <cell r="C503">
            <v>5738</v>
          </cell>
          <cell r="E503">
            <v>2619</v>
          </cell>
          <cell r="F503" t="str">
            <v>ม.11 ต.นาบอน</v>
          </cell>
          <cell r="G503">
            <v>0</v>
          </cell>
          <cell r="H503">
            <v>0</v>
          </cell>
          <cell r="I503">
            <v>46</v>
          </cell>
          <cell r="J503">
            <v>46</v>
          </cell>
        </row>
        <row r="504">
          <cell r="B504" t="str">
            <v>โฉนด</v>
          </cell>
          <cell r="C504">
            <v>5729</v>
          </cell>
          <cell r="E504">
            <v>2610</v>
          </cell>
          <cell r="F504" t="str">
            <v>ม.11 ต.นาบอน</v>
          </cell>
          <cell r="G504">
            <v>0</v>
          </cell>
          <cell r="H504">
            <v>0</v>
          </cell>
          <cell r="I504">
            <v>28</v>
          </cell>
          <cell r="J504">
            <v>28</v>
          </cell>
        </row>
        <row r="663">
          <cell r="B663" t="str">
            <v>โฉนด</v>
          </cell>
          <cell r="C663">
            <v>17</v>
          </cell>
          <cell r="E663">
            <v>33</v>
          </cell>
          <cell r="F663" t="str">
            <v>ม.11 ต.นาบอน</v>
          </cell>
          <cell r="G663">
            <v>0</v>
          </cell>
          <cell r="H663">
            <v>0</v>
          </cell>
          <cell r="I663">
            <v>25</v>
          </cell>
          <cell r="J663">
            <v>25</v>
          </cell>
        </row>
        <row r="744">
          <cell r="B744" t="str">
            <v>โฉนด</v>
          </cell>
          <cell r="C744">
            <v>6553</v>
          </cell>
          <cell r="E744">
            <v>3109</v>
          </cell>
          <cell r="F744" t="str">
            <v>ม.11 ต.นาบอน</v>
          </cell>
          <cell r="G744">
            <v>0</v>
          </cell>
          <cell r="H744">
            <v>0</v>
          </cell>
          <cell r="I744">
            <v>24</v>
          </cell>
          <cell r="J744">
            <v>24</v>
          </cell>
        </row>
        <row r="771">
          <cell r="B771" t="str">
            <v>โฉนด</v>
          </cell>
          <cell r="C771">
            <v>94</v>
          </cell>
          <cell r="E771">
            <v>94</v>
          </cell>
          <cell r="F771" t="str">
            <v>ม.11 ต.นาบอน</v>
          </cell>
          <cell r="G771">
            <v>0</v>
          </cell>
          <cell r="H771">
            <v>2</v>
          </cell>
          <cell r="I771">
            <v>77.2</v>
          </cell>
          <cell r="J771">
            <v>277</v>
          </cell>
        </row>
        <row r="798">
          <cell r="B798" t="str">
            <v>โฉนด</v>
          </cell>
          <cell r="C798">
            <v>36</v>
          </cell>
          <cell r="E798">
            <v>52</v>
          </cell>
          <cell r="F798" t="str">
            <v>ม.11 ต.นาบอน</v>
          </cell>
          <cell r="G798">
            <v>0</v>
          </cell>
          <cell r="H798">
            <v>0</v>
          </cell>
          <cell r="I798">
            <v>25.5</v>
          </cell>
          <cell r="J798">
            <v>25.5</v>
          </cell>
        </row>
        <row r="799">
          <cell r="B799" t="str">
            <v>โฉนด</v>
          </cell>
          <cell r="C799">
            <v>37</v>
          </cell>
          <cell r="E799">
            <v>53</v>
          </cell>
          <cell r="F799" t="str">
            <v>ม.11 ต.นาบอน</v>
          </cell>
          <cell r="G799">
            <v>0</v>
          </cell>
          <cell r="H799">
            <v>0</v>
          </cell>
          <cell r="I799">
            <v>25.6</v>
          </cell>
          <cell r="J799">
            <v>25.6</v>
          </cell>
        </row>
        <row r="825">
          <cell r="B825" t="str">
            <v>โฉนด</v>
          </cell>
          <cell r="C825">
            <v>13830</v>
          </cell>
          <cell r="E825">
            <v>5894</v>
          </cell>
          <cell r="F825" t="str">
            <v>ม.2 ต.นาบอน</v>
          </cell>
          <cell r="G825">
            <v>0</v>
          </cell>
          <cell r="H825">
            <v>0</v>
          </cell>
          <cell r="I825">
            <v>79.599999999999994</v>
          </cell>
          <cell r="J825">
            <v>79.599999999999994</v>
          </cell>
        </row>
        <row r="855">
          <cell r="B855" t="str">
            <v>โฉนด</v>
          </cell>
          <cell r="C855">
            <v>4332</v>
          </cell>
          <cell r="E855">
            <v>1918</v>
          </cell>
          <cell r="F855" t="str">
            <v>ม.2 ต.นาบอน</v>
          </cell>
          <cell r="G855">
            <v>0</v>
          </cell>
          <cell r="H855">
            <v>0</v>
          </cell>
          <cell r="I855">
            <v>22</v>
          </cell>
          <cell r="J855">
            <v>22</v>
          </cell>
        </row>
        <row r="879">
          <cell r="B879" t="str">
            <v>โฉนด</v>
          </cell>
          <cell r="C879">
            <v>7483</v>
          </cell>
          <cell r="E879">
            <v>3539</v>
          </cell>
          <cell r="F879" t="str">
            <v>ม.2 ต.นาบอน</v>
          </cell>
          <cell r="G879">
            <v>0</v>
          </cell>
          <cell r="H879">
            <v>0</v>
          </cell>
          <cell r="I879">
            <v>75</v>
          </cell>
          <cell r="J879">
            <v>75</v>
          </cell>
        </row>
        <row r="906">
          <cell r="B906" t="str">
            <v>โฉนด</v>
          </cell>
          <cell r="C906">
            <v>8143</v>
          </cell>
          <cell r="E906">
            <v>3904</v>
          </cell>
          <cell r="F906" t="str">
            <v>ม.11 ต.นาบอน</v>
          </cell>
          <cell r="G906">
            <v>0</v>
          </cell>
          <cell r="H906">
            <v>0</v>
          </cell>
          <cell r="I906">
            <v>24</v>
          </cell>
          <cell r="J906">
            <v>24</v>
          </cell>
        </row>
        <row r="933">
          <cell r="B933" t="str">
            <v>โฉนด</v>
          </cell>
          <cell r="C933">
            <v>5709</v>
          </cell>
          <cell r="E933">
            <v>2590</v>
          </cell>
          <cell r="F933" t="str">
            <v>ม.11 ต.นาบอน</v>
          </cell>
          <cell r="G933">
            <v>0</v>
          </cell>
          <cell r="H933">
            <v>0</v>
          </cell>
          <cell r="I933">
            <v>16</v>
          </cell>
          <cell r="J933">
            <v>16</v>
          </cell>
        </row>
        <row r="934">
          <cell r="B934" t="str">
            <v>โฉนด</v>
          </cell>
          <cell r="E934">
            <v>5926</v>
          </cell>
          <cell r="G934">
            <v>0</v>
          </cell>
          <cell r="H934">
            <v>0</v>
          </cell>
          <cell r="I934">
            <v>54.7</v>
          </cell>
          <cell r="J934">
            <v>54.7</v>
          </cell>
        </row>
        <row r="960">
          <cell r="B960" t="str">
            <v>โฉนด</v>
          </cell>
          <cell r="C960">
            <v>5314</v>
          </cell>
          <cell r="E960">
            <v>2435</v>
          </cell>
          <cell r="F960" t="str">
            <v>ม.2 ต.นาบอน</v>
          </cell>
          <cell r="G960">
            <v>0</v>
          </cell>
          <cell r="H960">
            <v>0</v>
          </cell>
          <cell r="I960">
            <v>25</v>
          </cell>
          <cell r="J960">
            <v>25</v>
          </cell>
        </row>
        <row r="987">
          <cell r="B987" t="str">
            <v>โฉนด</v>
          </cell>
          <cell r="C987">
            <v>5761</v>
          </cell>
          <cell r="E987">
            <v>2642</v>
          </cell>
          <cell r="F987" t="str">
            <v>ม.11 ต.นาบอน</v>
          </cell>
          <cell r="G987">
            <v>0</v>
          </cell>
          <cell r="H987">
            <v>0</v>
          </cell>
          <cell r="I987">
            <v>20</v>
          </cell>
          <cell r="J987">
            <v>20</v>
          </cell>
        </row>
        <row r="1014">
          <cell r="B1014" t="str">
            <v>โฉนด</v>
          </cell>
          <cell r="C1014">
            <v>9429</v>
          </cell>
          <cell r="E1014">
            <v>4455</v>
          </cell>
          <cell r="F1014" t="str">
            <v>ม.11 ต.นาบอน</v>
          </cell>
          <cell r="G1014">
            <v>0</v>
          </cell>
          <cell r="H1014">
            <v>0</v>
          </cell>
          <cell r="I1014">
            <v>49</v>
          </cell>
          <cell r="J1014">
            <v>49</v>
          </cell>
        </row>
        <row r="1015">
          <cell r="B1015" t="str">
            <v>โฉนด</v>
          </cell>
          <cell r="C1015">
            <v>6357</v>
          </cell>
          <cell r="E1015">
            <v>3013</v>
          </cell>
          <cell r="F1015" t="str">
            <v>ม.2 ต.นาบอน</v>
          </cell>
          <cell r="G1015">
            <v>0</v>
          </cell>
          <cell r="H1015">
            <v>0</v>
          </cell>
          <cell r="I1015">
            <v>24</v>
          </cell>
          <cell r="J1015">
            <v>24</v>
          </cell>
        </row>
        <row r="1016">
          <cell r="B1016" t="str">
            <v>โฉนด</v>
          </cell>
          <cell r="C1016">
            <v>9895</v>
          </cell>
          <cell r="E1016">
            <v>4570</v>
          </cell>
          <cell r="F1016" t="str">
            <v>ม.2 ต.นาบอน</v>
          </cell>
          <cell r="G1016">
            <v>0</v>
          </cell>
          <cell r="H1016">
            <v>0</v>
          </cell>
          <cell r="I1016">
            <v>25</v>
          </cell>
          <cell r="J1016">
            <v>25</v>
          </cell>
        </row>
        <row r="1017">
          <cell r="B1017" t="str">
            <v>โฉนด</v>
          </cell>
          <cell r="C1017">
            <v>5758</v>
          </cell>
          <cell r="E1017">
            <v>2639</v>
          </cell>
          <cell r="F1017" t="str">
            <v>ม.11 ต.นาบอน</v>
          </cell>
          <cell r="G1017">
            <v>0</v>
          </cell>
          <cell r="H1017">
            <v>0</v>
          </cell>
          <cell r="I1017">
            <v>27</v>
          </cell>
          <cell r="J1017">
            <v>27</v>
          </cell>
        </row>
        <row r="1095">
          <cell r="B1095" t="str">
            <v>โฉนด</v>
          </cell>
          <cell r="C1095">
            <v>8701</v>
          </cell>
          <cell r="E1095">
            <v>4183</v>
          </cell>
          <cell r="F1095" t="str">
            <v>ม.2 ต.นาบอน</v>
          </cell>
          <cell r="G1095">
            <v>2</v>
          </cell>
          <cell r="H1095">
            <v>0</v>
          </cell>
          <cell r="I1095">
            <v>0</v>
          </cell>
          <cell r="J1095">
            <v>800</v>
          </cell>
        </row>
        <row r="1096">
          <cell r="B1096" t="str">
            <v>โฉนด</v>
          </cell>
          <cell r="C1096">
            <v>8702</v>
          </cell>
          <cell r="E1096">
            <v>4184</v>
          </cell>
          <cell r="F1096" t="str">
            <v>ม.2 ต.นาบอน</v>
          </cell>
          <cell r="G1096">
            <v>1</v>
          </cell>
          <cell r="H1096">
            <v>0</v>
          </cell>
          <cell r="I1096">
            <v>70.7</v>
          </cell>
          <cell r="J1096">
            <v>470.7</v>
          </cell>
        </row>
        <row r="1097">
          <cell r="B1097" t="str">
            <v>โฉนด</v>
          </cell>
          <cell r="C1097">
            <v>13497</v>
          </cell>
          <cell r="E1097">
            <v>6359</v>
          </cell>
          <cell r="F1097" t="str">
            <v>ม.2 ต.นาบอน</v>
          </cell>
          <cell r="G1097">
            <v>0</v>
          </cell>
          <cell r="H1097">
            <v>0</v>
          </cell>
          <cell r="I1097">
            <v>6.9</v>
          </cell>
          <cell r="J1097">
            <v>6.9</v>
          </cell>
        </row>
        <row r="1098">
          <cell r="B1098" t="str">
            <v>โฉนด</v>
          </cell>
          <cell r="E1098">
            <v>3504</v>
          </cell>
          <cell r="G1098">
            <v>0</v>
          </cell>
          <cell r="H1098">
            <v>0</v>
          </cell>
          <cell r="I1098">
            <v>25</v>
          </cell>
          <cell r="J1098">
            <v>25</v>
          </cell>
        </row>
        <row r="1100">
          <cell r="B1100" t="str">
            <v>โฉนด</v>
          </cell>
          <cell r="C1100">
            <v>8700</v>
          </cell>
          <cell r="E1100" t="str">
            <v>นาบอน</v>
          </cell>
          <cell r="F1100" t="str">
            <v>ม.2 ต.นาบอน</v>
          </cell>
          <cell r="G1100">
            <v>0</v>
          </cell>
          <cell r="H1100">
            <v>3</v>
          </cell>
          <cell r="I1100">
            <v>85</v>
          </cell>
          <cell r="J1100">
            <v>385</v>
          </cell>
        </row>
        <row r="1122">
          <cell r="B1122" t="str">
            <v>โฉนด</v>
          </cell>
          <cell r="C1122">
            <v>7640</v>
          </cell>
          <cell r="E1122">
            <v>3696</v>
          </cell>
          <cell r="F1122" t="str">
            <v>ม.11 ต.นาบอน</v>
          </cell>
          <cell r="G1122">
            <v>0</v>
          </cell>
          <cell r="H1122">
            <v>0</v>
          </cell>
          <cell r="I1122">
            <v>29</v>
          </cell>
          <cell r="J1122">
            <v>29</v>
          </cell>
        </row>
        <row r="1149">
          <cell r="B1149" t="str">
            <v>โฉนด</v>
          </cell>
          <cell r="C1149">
            <v>6487</v>
          </cell>
          <cell r="E1149">
            <v>3053</v>
          </cell>
          <cell r="F1149" t="str">
            <v xml:space="preserve"> ม.11 ต.นาบอน</v>
          </cell>
          <cell r="G1149">
            <v>0</v>
          </cell>
          <cell r="H1149">
            <v>0</v>
          </cell>
          <cell r="I1149">
            <v>55</v>
          </cell>
          <cell r="J1149">
            <v>55</v>
          </cell>
        </row>
        <row r="1176">
          <cell r="B1176" t="str">
            <v>โฉนด</v>
          </cell>
          <cell r="C1176">
            <v>8037</v>
          </cell>
          <cell r="E1176">
            <v>3797</v>
          </cell>
          <cell r="F1176" t="str">
            <v>ม.2 ต.นาบอน</v>
          </cell>
          <cell r="G1176">
            <v>0</v>
          </cell>
          <cell r="H1176">
            <v>0</v>
          </cell>
          <cell r="I1176">
            <v>25</v>
          </cell>
          <cell r="J1176">
            <v>25</v>
          </cell>
        </row>
        <row r="1203">
          <cell r="B1203" t="str">
            <v>โฉนด</v>
          </cell>
          <cell r="C1203">
            <v>5275</v>
          </cell>
          <cell r="E1203">
            <v>2396</v>
          </cell>
          <cell r="F1203" t="str">
            <v>ม.2 ต.นาบอน</v>
          </cell>
          <cell r="G1203">
            <v>0</v>
          </cell>
          <cell r="H1203">
            <v>0</v>
          </cell>
          <cell r="I1203">
            <v>24</v>
          </cell>
          <cell r="J1203">
            <v>24</v>
          </cell>
        </row>
        <row r="1204">
          <cell r="B1204" t="str">
            <v>โฉนด</v>
          </cell>
          <cell r="C1204">
            <v>5274</v>
          </cell>
          <cell r="E1204">
            <v>2395</v>
          </cell>
          <cell r="F1204" t="str">
            <v>ม.2 ต.นาบอน</v>
          </cell>
          <cell r="G1204">
            <v>0</v>
          </cell>
          <cell r="H1204">
            <v>0</v>
          </cell>
          <cell r="I1204">
            <v>24</v>
          </cell>
          <cell r="J1204">
            <v>24</v>
          </cell>
        </row>
        <row r="1205">
          <cell r="B1205" t="str">
            <v>โฉนด</v>
          </cell>
          <cell r="C1205">
            <v>5273</v>
          </cell>
          <cell r="E1205">
            <v>2394</v>
          </cell>
          <cell r="F1205" t="str">
            <v>ม.2 ต.นาบอน</v>
          </cell>
          <cell r="G1205">
            <v>0</v>
          </cell>
          <cell r="H1205">
            <v>0</v>
          </cell>
          <cell r="I1205">
            <v>24</v>
          </cell>
          <cell r="J1205">
            <v>24</v>
          </cell>
        </row>
        <row r="1206">
          <cell r="B1206" t="str">
            <v>โฉนด</v>
          </cell>
          <cell r="C1206">
            <v>5272</v>
          </cell>
          <cell r="E1206">
            <v>2393</v>
          </cell>
          <cell r="F1206" t="str">
            <v>ม.2 ต.นาบอน</v>
          </cell>
          <cell r="G1206">
            <v>0</v>
          </cell>
          <cell r="H1206">
            <v>0</v>
          </cell>
          <cell r="I1206">
            <v>24</v>
          </cell>
          <cell r="J1206">
            <v>24</v>
          </cell>
        </row>
        <row r="1207">
          <cell r="B1207" t="str">
            <v>โฉนด</v>
          </cell>
          <cell r="C1207">
            <v>5271</v>
          </cell>
          <cell r="E1207">
            <v>2392</v>
          </cell>
          <cell r="F1207" t="str">
            <v>ม.2 ต.นาบอน</v>
          </cell>
          <cell r="G1207">
            <v>0</v>
          </cell>
          <cell r="H1207">
            <v>0</v>
          </cell>
          <cell r="I1207">
            <v>24</v>
          </cell>
          <cell r="J1207">
            <v>24</v>
          </cell>
        </row>
        <row r="1208">
          <cell r="B1208" t="str">
            <v>โฉนด</v>
          </cell>
          <cell r="C1208">
            <v>5270</v>
          </cell>
          <cell r="E1208">
            <v>2391</v>
          </cell>
          <cell r="F1208" t="str">
            <v>ม.2 ต.นาบอน</v>
          </cell>
          <cell r="G1208">
            <v>0</v>
          </cell>
          <cell r="H1208">
            <v>0</v>
          </cell>
          <cell r="I1208">
            <v>24</v>
          </cell>
          <cell r="J1208">
            <v>24</v>
          </cell>
        </row>
        <row r="1209">
          <cell r="B1209" t="str">
            <v>โฉนด</v>
          </cell>
          <cell r="C1209">
            <v>5269</v>
          </cell>
          <cell r="E1209">
            <v>2390</v>
          </cell>
          <cell r="F1209" t="str">
            <v>ม.2 ต.นาบอน</v>
          </cell>
          <cell r="G1209">
            <v>0</v>
          </cell>
          <cell r="H1209">
            <v>0</v>
          </cell>
          <cell r="I1209">
            <v>24</v>
          </cell>
          <cell r="J1209">
            <v>24</v>
          </cell>
        </row>
        <row r="1230">
          <cell r="B1230" t="str">
            <v>โฉนด</v>
          </cell>
          <cell r="C1230">
            <v>5268</v>
          </cell>
          <cell r="E1230">
            <v>2389</v>
          </cell>
          <cell r="F1230" t="str">
            <v>ม.11 ต.นาบอน</v>
          </cell>
          <cell r="G1230">
            <v>0</v>
          </cell>
          <cell r="H1230">
            <v>0</v>
          </cell>
          <cell r="I1230">
            <v>28</v>
          </cell>
          <cell r="J1230">
            <v>28</v>
          </cell>
        </row>
        <row r="1231">
          <cell r="B1231" t="str">
            <v>โฉนด</v>
          </cell>
          <cell r="C1231">
            <v>6267</v>
          </cell>
          <cell r="E1231">
            <v>2388</v>
          </cell>
          <cell r="F1231" t="str">
            <v>ม.11 ต.นาบอน</v>
          </cell>
          <cell r="G1231">
            <v>0</v>
          </cell>
          <cell r="H1231">
            <v>0</v>
          </cell>
          <cell r="I1231">
            <v>28</v>
          </cell>
          <cell r="J1231">
            <v>28</v>
          </cell>
        </row>
        <row r="1257">
          <cell r="B1257" t="str">
            <v>โฉนด</v>
          </cell>
          <cell r="C1257">
            <v>5279</v>
          </cell>
          <cell r="E1257">
            <v>2400</v>
          </cell>
          <cell r="F1257" t="str">
            <v>ม.2 ต.นาบอน</v>
          </cell>
          <cell r="G1257">
            <v>0</v>
          </cell>
          <cell r="H1257">
            <v>0</v>
          </cell>
          <cell r="I1257">
            <v>23</v>
          </cell>
          <cell r="J1257">
            <v>23</v>
          </cell>
        </row>
        <row r="1258">
          <cell r="B1258" t="str">
            <v>โฉนด</v>
          </cell>
          <cell r="C1258">
            <v>5278</v>
          </cell>
          <cell r="E1258">
            <v>2399</v>
          </cell>
          <cell r="F1258" t="str">
            <v>ม.2 ต.นาบอน</v>
          </cell>
          <cell r="G1258">
            <v>0</v>
          </cell>
          <cell r="H1258">
            <v>0</v>
          </cell>
          <cell r="I1258">
            <v>24</v>
          </cell>
          <cell r="J1258">
            <v>24</v>
          </cell>
        </row>
        <row r="1259">
          <cell r="B1259" t="str">
            <v>โฉนด</v>
          </cell>
          <cell r="C1259">
            <v>5277</v>
          </cell>
          <cell r="E1259">
            <v>2398</v>
          </cell>
          <cell r="F1259" t="str">
            <v>ม.2 ต.นาบอน</v>
          </cell>
          <cell r="G1259">
            <v>0</v>
          </cell>
          <cell r="H1259">
            <v>0</v>
          </cell>
          <cell r="I1259">
            <v>24</v>
          </cell>
          <cell r="J1259">
            <v>24</v>
          </cell>
        </row>
        <row r="1260">
          <cell r="B1260" t="str">
            <v>โฉนด</v>
          </cell>
          <cell r="C1260">
            <v>5276</v>
          </cell>
          <cell r="E1260">
            <v>2397</v>
          </cell>
          <cell r="F1260" t="str">
            <v>ม.2 ต.นาบอน</v>
          </cell>
          <cell r="G1260">
            <v>0</v>
          </cell>
          <cell r="H1260">
            <v>0</v>
          </cell>
          <cell r="I1260">
            <v>24</v>
          </cell>
          <cell r="J1260">
            <v>24</v>
          </cell>
        </row>
        <row r="1311">
          <cell r="B1311" t="str">
            <v>โฉนด</v>
          </cell>
          <cell r="C1311">
            <v>9430</v>
          </cell>
          <cell r="E1311">
            <v>4456</v>
          </cell>
          <cell r="F1311" t="str">
            <v>ม.11 ต.นาบอน</v>
          </cell>
          <cell r="G1311">
            <v>0</v>
          </cell>
          <cell r="H1311">
            <v>0</v>
          </cell>
          <cell r="I1311">
            <v>74</v>
          </cell>
          <cell r="J1311">
            <v>74</v>
          </cell>
        </row>
        <row r="1338">
          <cell r="B1338" t="str">
            <v>โฉนด</v>
          </cell>
          <cell r="C1338">
            <v>4269</v>
          </cell>
          <cell r="E1338">
            <v>1855</v>
          </cell>
          <cell r="F1338" t="str">
            <v>ม.2 ต.นาบอน</v>
          </cell>
          <cell r="G1338">
            <v>0</v>
          </cell>
          <cell r="H1338">
            <v>2</v>
          </cell>
          <cell r="I1338">
            <v>88</v>
          </cell>
          <cell r="J1338">
            <v>288</v>
          </cell>
        </row>
        <row r="1365">
          <cell r="B1365" t="str">
            <v>โฉนด</v>
          </cell>
          <cell r="C1365">
            <v>4317</v>
          </cell>
          <cell r="E1365">
            <v>1903</v>
          </cell>
          <cell r="F1365" t="str">
            <v>ม.2 ต.นาบอน</v>
          </cell>
          <cell r="G1365">
            <v>0</v>
          </cell>
          <cell r="H1365">
            <v>0</v>
          </cell>
          <cell r="I1365">
            <v>20</v>
          </cell>
          <cell r="J1365">
            <v>20</v>
          </cell>
        </row>
        <row r="1392">
          <cell r="B1392" t="str">
            <v>โฉนด</v>
          </cell>
          <cell r="C1392">
            <v>44</v>
          </cell>
          <cell r="E1392">
            <v>60</v>
          </cell>
          <cell r="F1392" t="str">
            <v>ม.11 ต.นาบอน</v>
          </cell>
          <cell r="G1392">
            <v>0</v>
          </cell>
          <cell r="H1392">
            <v>0</v>
          </cell>
          <cell r="I1392">
            <v>26.2</v>
          </cell>
          <cell r="J1392">
            <v>26.2</v>
          </cell>
        </row>
        <row r="1393">
          <cell r="B1393" t="str">
            <v>โฉนด</v>
          </cell>
          <cell r="C1393">
            <v>45</v>
          </cell>
          <cell r="E1393">
            <v>61</v>
          </cell>
          <cell r="F1393" t="str">
            <v>ม.11 ต.นาบอน</v>
          </cell>
          <cell r="G1393">
            <v>0</v>
          </cell>
          <cell r="H1393">
            <v>0</v>
          </cell>
          <cell r="I1393">
            <v>26.3</v>
          </cell>
          <cell r="J1393">
            <v>26.3</v>
          </cell>
        </row>
        <row r="1446">
          <cell r="B1446" t="str">
            <v>โฉนด</v>
          </cell>
          <cell r="C1446">
            <v>7689</v>
          </cell>
          <cell r="E1446">
            <v>3745</v>
          </cell>
          <cell r="F1446" t="str">
            <v>ม.11 ต.นาบอน</v>
          </cell>
          <cell r="G1446">
            <v>0</v>
          </cell>
          <cell r="H1446">
            <v>1</v>
          </cell>
          <cell r="I1446">
            <v>86</v>
          </cell>
          <cell r="J1446">
            <v>186</v>
          </cell>
        </row>
        <row r="1447">
          <cell r="B1447" t="str">
            <v>โฉนด</v>
          </cell>
          <cell r="C1447">
            <v>7690</v>
          </cell>
          <cell r="E1447">
            <v>3746</v>
          </cell>
          <cell r="F1447" t="str">
            <v>ม.11 ต.นาบอน</v>
          </cell>
          <cell r="G1447">
            <v>0</v>
          </cell>
          <cell r="H1447">
            <v>2</v>
          </cell>
          <cell r="I1447">
            <v>52</v>
          </cell>
          <cell r="J1447">
            <v>252</v>
          </cell>
        </row>
        <row r="1448">
          <cell r="B1448" t="str">
            <v>โฉนด</v>
          </cell>
          <cell r="C1448">
            <v>53</v>
          </cell>
          <cell r="D1448">
            <v>41</v>
          </cell>
          <cell r="F1448" t="str">
            <v>ม.11 ต.นาบอน</v>
          </cell>
          <cell r="G1448">
            <v>0</v>
          </cell>
          <cell r="H1448">
            <v>0</v>
          </cell>
          <cell r="I1448">
            <v>25</v>
          </cell>
          <cell r="J1448">
            <v>25</v>
          </cell>
        </row>
        <row r="1449">
          <cell r="B1449" t="str">
            <v>โฉนด</v>
          </cell>
          <cell r="C1449">
            <v>55</v>
          </cell>
          <cell r="D1449">
            <v>42</v>
          </cell>
          <cell r="F1449" t="str">
            <v>ม.11 ต.นาบอน</v>
          </cell>
          <cell r="G1449">
            <v>0</v>
          </cell>
          <cell r="H1449">
            <v>0</v>
          </cell>
          <cell r="I1449">
            <v>25</v>
          </cell>
          <cell r="J1449">
            <v>25</v>
          </cell>
        </row>
        <row r="1450">
          <cell r="B1450" t="str">
            <v>โฉนด</v>
          </cell>
          <cell r="C1450">
            <v>56</v>
          </cell>
          <cell r="E1450">
            <v>72</v>
          </cell>
          <cell r="F1450" t="str">
            <v>ม.11 ต.นาบอน</v>
          </cell>
          <cell r="G1450">
            <v>0</v>
          </cell>
          <cell r="H1450">
            <v>0</v>
          </cell>
          <cell r="I1450">
            <v>25</v>
          </cell>
          <cell r="J1450">
            <v>25</v>
          </cell>
        </row>
        <row r="1451">
          <cell r="B1451" t="str">
            <v>โฉนด</v>
          </cell>
          <cell r="C1451">
            <v>14315</v>
          </cell>
          <cell r="E1451">
            <v>6013</v>
          </cell>
          <cell r="F1451" t="str">
            <v>ม.2 ต.นาบอน</v>
          </cell>
          <cell r="G1451">
            <v>0</v>
          </cell>
          <cell r="H1451">
            <v>0</v>
          </cell>
          <cell r="I1451">
            <v>26.7</v>
          </cell>
          <cell r="J1451">
            <v>26.7</v>
          </cell>
        </row>
        <row r="1452">
          <cell r="B1452" t="str">
            <v>โฉนด</v>
          </cell>
          <cell r="C1452">
            <v>18</v>
          </cell>
          <cell r="E1452">
            <v>34</v>
          </cell>
          <cell r="F1452" t="str">
            <v>ม.11 ต.นาบอน</v>
          </cell>
          <cell r="G1452">
            <v>0</v>
          </cell>
          <cell r="H1452">
            <v>0</v>
          </cell>
          <cell r="I1452">
            <v>25</v>
          </cell>
          <cell r="J1452">
            <v>25</v>
          </cell>
        </row>
        <row r="1473">
          <cell r="B1473" t="str">
            <v>โฉนด</v>
          </cell>
          <cell r="C1473">
            <v>3193</v>
          </cell>
          <cell r="E1473">
            <v>1255</v>
          </cell>
          <cell r="F1473" t="str">
            <v xml:space="preserve"> ม.2 ต.นาบอน</v>
          </cell>
          <cell r="G1473">
            <v>10</v>
          </cell>
          <cell r="H1473">
            <v>1</v>
          </cell>
          <cell r="I1473">
            <v>80.3</v>
          </cell>
          <cell r="J1473">
            <v>4180.3</v>
          </cell>
        </row>
        <row r="1500">
          <cell r="B1500" t="str">
            <v>โฉนด</v>
          </cell>
          <cell r="C1500">
            <v>9146</v>
          </cell>
          <cell r="E1500">
            <v>4292</v>
          </cell>
          <cell r="F1500" t="str">
            <v>ม.2 ต.นาบอน</v>
          </cell>
          <cell r="G1500">
            <v>0</v>
          </cell>
          <cell r="H1500">
            <v>0</v>
          </cell>
          <cell r="I1500">
            <v>60</v>
          </cell>
          <cell r="J1500">
            <v>60</v>
          </cell>
        </row>
        <row r="1501">
          <cell r="B1501" t="str">
            <v>โฉนด</v>
          </cell>
          <cell r="C1501">
            <v>9147</v>
          </cell>
          <cell r="E1501">
            <v>4293</v>
          </cell>
          <cell r="F1501" t="str">
            <v>ม.2 ต.นาบอน</v>
          </cell>
          <cell r="G1501">
            <v>0</v>
          </cell>
          <cell r="H1501">
            <v>0</v>
          </cell>
          <cell r="I1501">
            <v>25</v>
          </cell>
          <cell r="J1501">
            <v>25</v>
          </cell>
        </row>
        <row r="1502">
          <cell r="B1502" t="str">
            <v>โฉนด</v>
          </cell>
          <cell r="C1502">
            <v>9148</v>
          </cell>
          <cell r="E1502">
            <v>4294</v>
          </cell>
          <cell r="F1502" t="str">
            <v>ม.2 ต.นาบอน</v>
          </cell>
          <cell r="G1502">
            <v>0</v>
          </cell>
          <cell r="H1502">
            <v>0</v>
          </cell>
          <cell r="I1502">
            <v>23</v>
          </cell>
          <cell r="J1502">
            <v>23</v>
          </cell>
        </row>
        <row r="1527">
          <cell r="B1527" t="str">
            <v>โฉนด</v>
          </cell>
          <cell r="C1527">
            <v>7384</v>
          </cell>
          <cell r="E1527">
            <v>3440</v>
          </cell>
          <cell r="F1527" t="str">
            <v>ม.2 ต.นาบอน</v>
          </cell>
          <cell r="G1527">
            <v>0</v>
          </cell>
          <cell r="H1527">
            <v>0</v>
          </cell>
          <cell r="I1527">
            <v>25</v>
          </cell>
          <cell r="J1527">
            <v>25</v>
          </cell>
        </row>
        <row r="1554">
          <cell r="B1554" t="str">
            <v>โฉนด</v>
          </cell>
          <cell r="C1554">
            <v>5337</v>
          </cell>
          <cell r="E1554">
            <v>2458</v>
          </cell>
          <cell r="F1554" t="str">
            <v>ม.2 ต.นาบอน</v>
          </cell>
          <cell r="G1554">
            <v>0</v>
          </cell>
          <cell r="H1554">
            <v>0</v>
          </cell>
          <cell r="I1554">
            <v>84</v>
          </cell>
          <cell r="J1554">
            <v>84</v>
          </cell>
        </row>
        <row r="1555">
          <cell r="B1555" t="str">
            <v>โฉนด</v>
          </cell>
          <cell r="C1555">
            <v>14086</v>
          </cell>
          <cell r="E1555">
            <v>5966</v>
          </cell>
          <cell r="F1555" t="str">
            <v>ม.11 ต.นาบอน</v>
          </cell>
          <cell r="G1555">
            <v>0</v>
          </cell>
          <cell r="H1555">
            <v>0</v>
          </cell>
          <cell r="I1555">
            <v>24.9</v>
          </cell>
          <cell r="J1555">
            <v>24.9</v>
          </cell>
        </row>
        <row r="1556">
          <cell r="B1556" t="str">
            <v>โฉนด</v>
          </cell>
          <cell r="C1556">
            <v>14087</v>
          </cell>
          <cell r="E1556">
            <v>5967</v>
          </cell>
          <cell r="F1556" t="str">
            <v>ม.11 ต.นาบอน</v>
          </cell>
          <cell r="G1556">
            <v>0</v>
          </cell>
          <cell r="H1556">
            <v>0</v>
          </cell>
          <cell r="I1556">
            <v>24.9</v>
          </cell>
          <cell r="J1556">
            <v>24.9</v>
          </cell>
        </row>
        <row r="1557">
          <cell r="B1557" t="str">
            <v>โฉนด</v>
          </cell>
          <cell r="C1557">
            <v>10626</v>
          </cell>
          <cell r="E1557">
            <v>4919</v>
          </cell>
          <cell r="F1557" t="str">
            <v>ม.11 ต.นาบอน</v>
          </cell>
          <cell r="G1557">
            <v>0</v>
          </cell>
          <cell r="H1557">
            <v>1</v>
          </cell>
          <cell r="I1557">
            <v>43.6</v>
          </cell>
          <cell r="J1557">
            <v>143.6</v>
          </cell>
        </row>
        <row r="1558">
          <cell r="B1558" t="str">
            <v>โฉนด</v>
          </cell>
          <cell r="C1558">
            <v>4328</v>
          </cell>
          <cell r="E1558">
            <v>1914</v>
          </cell>
          <cell r="F1558" t="str">
            <v>ม.2 ต.นาบอน</v>
          </cell>
          <cell r="G1558">
            <v>0</v>
          </cell>
          <cell r="H1558">
            <v>0</v>
          </cell>
          <cell r="I1558">
            <v>22</v>
          </cell>
          <cell r="J1558">
            <v>22</v>
          </cell>
        </row>
        <row r="1559">
          <cell r="B1559" t="str">
            <v>โฉนด</v>
          </cell>
          <cell r="C1559">
            <v>4329</v>
          </cell>
          <cell r="E1559">
            <v>1915</v>
          </cell>
          <cell r="F1559" t="str">
            <v>ม.2 ต.นาบอน</v>
          </cell>
          <cell r="G1559">
            <v>0</v>
          </cell>
          <cell r="H1559">
            <v>0</v>
          </cell>
          <cell r="I1559">
            <v>22</v>
          </cell>
          <cell r="J1559">
            <v>22</v>
          </cell>
        </row>
        <row r="1581">
          <cell r="B1581" t="str">
            <v>โฉนด</v>
          </cell>
          <cell r="C1581">
            <v>7673</v>
          </cell>
          <cell r="E1581">
            <v>3729</v>
          </cell>
          <cell r="F1581" t="str">
            <v>ม.11 ต.นาบอน</v>
          </cell>
          <cell r="G1581">
            <v>22</v>
          </cell>
          <cell r="H1581">
            <v>0</v>
          </cell>
          <cell r="I1581">
            <v>72</v>
          </cell>
        </row>
        <row r="1582">
          <cell r="B1582" t="str">
            <v>โฉนด</v>
          </cell>
          <cell r="C1582">
            <v>7700</v>
          </cell>
          <cell r="E1582">
            <v>3756</v>
          </cell>
          <cell r="F1582" t="str">
            <v>ม.11 ต.นาบอน</v>
          </cell>
          <cell r="G1582">
            <v>1</v>
          </cell>
          <cell r="H1582">
            <v>0</v>
          </cell>
          <cell r="I1582">
            <v>72</v>
          </cell>
        </row>
        <row r="1584">
          <cell r="B1584" t="str">
            <v>โฉนด</v>
          </cell>
          <cell r="C1584">
            <v>7736</v>
          </cell>
          <cell r="E1584">
            <v>3792</v>
          </cell>
          <cell r="F1584" t="str">
            <v>ม.11 ต.นาบอน</v>
          </cell>
          <cell r="G1584">
            <v>0</v>
          </cell>
          <cell r="H1584">
            <v>0</v>
          </cell>
          <cell r="I1584">
            <v>17</v>
          </cell>
        </row>
        <row r="1585">
          <cell r="B1585" t="str">
            <v>โฉนด</v>
          </cell>
          <cell r="C1585">
            <v>14310</v>
          </cell>
          <cell r="E1585">
            <v>6008</v>
          </cell>
          <cell r="F1585" t="str">
            <v>ม.2 ต.นาบอน</v>
          </cell>
          <cell r="G1585">
            <v>0</v>
          </cell>
          <cell r="H1585">
            <v>0</v>
          </cell>
          <cell r="I1585">
            <v>28</v>
          </cell>
        </row>
        <row r="1586">
          <cell r="B1586" t="str">
            <v>โฉนด</v>
          </cell>
          <cell r="C1586">
            <v>14311</v>
          </cell>
          <cell r="F1586" t="str">
            <v>ม.2 ต.นาบอน</v>
          </cell>
          <cell r="G1586">
            <v>0</v>
          </cell>
          <cell r="H1586">
            <v>0</v>
          </cell>
          <cell r="I1586">
            <v>26</v>
          </cell>
        </row>
        <row r="1610">
          <cell r="B1610" t="str">
            <v>โฉนด</v>
          </cell>
          <cell r="C1610">
            <v>7499</v>
          </cell>
          <cell r="E1610">
            <v>3555</v>
          </cell>
          <cell r="F1610" t="str">
            <v>ม.2 ต.นาบอน</v>
          </cell>
          <cell r="G1610">
            <v>0</v>
          </cell>
          <cell r="H1610">
            <v>0</v>
          </cell>
          <cell r="I1610">
            <v>19</v>
          </cell>
          <cell r="J1610">
            <v>19</v>
          </cell>
        </row>
        <row r="1611">
          <cell r="B1611" t="str">
            <v>โฉนด</v>
          </cell>
          <cell r="C1611">
            <v>5305</v>
          </cell>
          <cell r="E1611">
            <v>2426</v>
          </cell>
          <cell r="F1611" t="str">
            <v>ม.2 ต.นาบอน</v>
          </cell>
          <cell r="G1611">
            <v>0</v>
          </cell>
          <cell r="H1611">
            <v>0</v>
          </cell>
          <cell r="I1611">
            <v>29</v>
          </cell>
          <cell r="J1611">
            <v>29</v>
          </cell>
        </row>
        <row r="1612">
          <cell r="B1612" t="str">
            <v>โฉนด</v>
          </cell>
          <cell r="C1612">
            <v>5304</v>
          </cell>
          <cell r="E1612">
            <v>2425</v>
          </cell>
          <cell r="F1612" t="str">
            <v>ม.2 ต.นาบอน</v>
          </cell>
          <cell r="G1612">
            <v>0</v>
          </cell>
          <cell r="H1612">
            <v>0</v>
          </cell>
          <cell r="I1612">
            <v>25</v>
          </cell>
          <cell r="J1612">
            <v>25</v>
          </cell>
        </row>
        <row r="1637">
          <cell r="B1637" t="str">
            <v>โฉนด</v>
          </cell>
          <cell r="C1637">
            <v>7726</v>
          </cell>
          <cell r="E1637">
            <v>3782</v>
          </cell>
          <cell r="F1637" t="str">
            <v xml:space="preserve"> ม.11 ต.นาบอน</v>
          </cell>
          <cell r="G1637">
            <v>0</v>
          </cell>
          <cell r="H1637">
            <v>0</v>
          </cell>
          <cell r="I1637">
            <v>24</v>
          </cell>
          <cell r="J1637">
            <v>24</v>
          </cell>
        </row>
        <row r="1691">
          <cell r="B1691" t="str">
            <v>โฉนด</v>
          </cell>
          <cell r="C1691">
            <v>9483</v>
          </cell>
          <cell r="E1691">
            <v>4509</v>
          </cell>
          <cell r="F1691" t="str">
            <v>ม.11 ต.นาบอน</v>
          </cell>
          <cell r="G1691">
            <v>0</v>
          </cell>
          <cell r="H1691">
            <v>2</v>
          </cell>
          <cell r="I1691">
            <v>5</v>
          </cell>
          <cell r="J1691">
            <v>205</v>
          </cell>
        </row>
        <row r="1718">
          <cell r="B1718" t="str">
            <v>โฉนด</v>
          </cell>
          <cell r="C1718">
            <v>10795</v>
          </cell>
          <cell r="E1718">
            <v>4971</v>
          </cell>
          <cell r="F1718" t="str">
            <v>ม.11 ต.นาบอน</v>
          </cell>
          <cell r="G1718">
            <v>0</v>
          </cell>
          <cell r="H1718">
            <v>0</v>
          </cell>
          <cell r="I1718">
            <v>13.9</v>
          </cell>
          <cell r="J1718">
            <v>13.9</v>
          </cell>
        </row>
        <row r="1719">
          <cell r="B1719" t="str">
            <v>โฉนด</v>
          </cell>
          <cell r="C1719">
            <v>10514</v>
          </cell>
          <cell r="E1719">
            <v>4828</v>
          </cell>
          <cell r="F1719" t="str">
            <v>ม.11 ต.นาบอน</v>
          </cell>
          <cell r="G1719">
            <v>0</v>
          </cell>
          <cell r="H1719">
            <v>0</v>
          </cell>
          <cell r="I1719">
            <v>8.9</v>
          </cell>
          <cell r="J1719">
            <v>8.9</v>
          </cell>
        </row>
        <row r="1720">
          <cell r="B1720" t="str">
            <v>โฉนด</v>
          </cell>
          <cell r="C1720">
            <v>10704</v>
          </cell>
          <cell r="E1720">
            <v>4934</v>
          </cell>
          <cell r="F1720" t="str">
            <v>ม.11 ต.นาบอน</v>
          </cell>
          <cell r="G1720">
            <v>0</v>
          </cell>
          <cell r="H1720">
            <v>0</v>
          </cell>
          <cell r="I1720">
            <v>34.1</v>
          </cell>
          <cell r="J1720">
            <v>34.1</v>
          </cell>
        </row>
        <row r="1721">
          <cell r="B1721" t="str">
            <v>โฉนด</v>
          </cell>
          <cell r="C1721">
            <v>10153</v>
          </cell>
          <cell r="E1721">
            <v>4660</v>
          </cell>
          <cell r="F1721" t="str">
            <v xml:space="preserve"> ม.2/ ธกส.</v>
          </cell>
          <cell r="G1721">
            <v>0</v>
          </cell>
          <cell r="H1721">
            <v>1</v>
          </cell>
          <cell r="I1721">
            <v>25.8</v>
          </cell>
        </row>
        <row r="1722">
          <cell r="B1722" t="str">
            <v>โฉนด</v>
          </cell>
          <cell r="C1722">
            <v>6297</v>
          </cell>
          <cell r="E1722">
            <v>2953</v>
          </cell>
          <cell r="F1722" t="str">
            <v>ม.2 ต.นาบอน</v>
          </cell>
          <cell r="G1722">
            <v>0</v>
          </cell>
          <cell r="H1722">
            <v>0</v>
          </cell>
          <cell r="I1722">
            <v>31</v>
          </cell>
        </row>
        <row r="1723">
          <cell r="B1723" t="str">
            <v>โฉนด</v>
          </cell>
          <cell r="C1723">
            <v>7532</v>
          </cell>
          <cell r="E1723">
            <v>3588</v>
          </cell>
          <cell r="F1723" t="str">
            <v>ม.2 ต.นาบอน</v>
          </cell>
          <cell r="G1723">
            <v>0</v>
          </cell>
          <cell r="H1723">
            <v>0</v>
          </cell>
          <cell r="I1723">
            <v>25</v>
          </cell>
        </row>
        <row r="1745">
          <cell r="B1745" t="str">
            <v>โฉนด</v>
          </cell>
          <cell r="C1745">
            <v>7457</v>
          </cell>
          <cell r="E1745">
            <v>3513</v>
          </cell>
          <cell r="F1745" t="str">
            <v>ม.2 ต.นาบอน</v>
          </cell>
          <cell r="G1745">
            <v>0</v>
          </cell>
          <cell r="H1745">
            <v>0</v>
          </cell>
          <cell r="I1745">
            <v>25</v>
          </cell>
          <cell r="J1745">
            <v>25</v>
          </cell>
        </row>
        <row r="1772">
          <cell r="B1772" t="str">
            <v>โฉนด</v>
          </cell>
          <cell r="C1772">
            <v>13326</v>
          </cell>
          <cell r="E1772">
            <v>5640</v>
          </cell>
          <cell r="F1772" t="str">
            <v xml:space="preserve"> ม.2 ต.นาบอน</v>
          </cell>
          <cell r="G1772">
            <v>0</v>
          </cell>
          <cell r="H1772">
            <v>0</v>
          </cell>
          <cell r="I1772">
            <v>20.2</v>
          </cell>
          <cell r="J1772">
            <v>20.2</v>
          </cell>
        </row>
        <row r="1799">
          <cell r="B1799" t="str">
            <v>โฉนด</v>
          </cell>
          <cell r="C1799">
            <v>12528</v>
          </cell>
          <cell r="E1799">
            <v>5091</v>
          </cell>
          <cell r="F1799" t="str">
            <v>ม.11 ต.นาบอน</v>
          </cell>
          <cell r="G1799">
            <v>0</v>
          </cell>
          <cell r="H1799">
            <v>0</v>
          </cell>
          <cell r="I1799">
            <v>52.2</v>
          </cell>
          <cell r="J1799">
            <v>52.2</v>
          </cell>
        </row>
        <row r="1826">
          <cell r="B1826" t="str">
            <v>โฉนด</v>
          </cell>
          <cell r="C1826">
            <v>6348</v>
          </cell>
          <cell r="E1826">
            <v>3004</v>
          </cell>
          <cell r="F1826" t="str">
            <v>ม.2 ต.นาบอน</v>
          </cell>
          <cell r="G1826">
            <v>0</v>
          </cell>
          <cell r="H1826">
            <v>0</v>
          </cell>
          <cell r="I1826">
            <v>25</v>
          </cell>
          <cell r="J1826">
            <v>25</v>
          </cell>
        </row>
        <row r="1827">
          <cell r="B1827" t="str">
            <v>โฉนด</v>
          </cell>
          <cell r="C1827">
            <v>6351</v>
          </cell>
          <cell r="E1827">
            <v>3007</v>
          </cell>
          <cell r="F1827" t="str">
            <v>ม.2 ต.นาบอน</v>
          </cell>
          <cell r="G1827">
            <v>0</v>
          </cell>
          <cell r="H1827">
            <v>0</v>
          </cell>
          <cell r="I1827">
            <v>24</v>
          </cell>
          <cell r="J1827">
            <v>24</v>
          </cell>
        </row>
        <row r="1828">
          <cell r="B1828" t="str">
            <v>โฉนด</v>
          </cell>
          <cell r="C1828">
            <v>6353</v>
          </cell>
          <cell r="E1828">
            <v>3009</v>
          </cell>
          <cell r="F1828" t="str">
            <v>ม.2 ต.นาบอน</v>
          </cell>
          <cell r="G1828">
            <v>0</v>
          </cell>
          <cell r="H1828">
            <v>0</v>
          </cell>
          <cell r="I1828">
            <v>24</v>
          </cell>
          <cell r="J1828">
            <v>24</v>
          </cell>
        </row>
        <row r="1829">
          <cell r="B1829" t="str">
            <v>โฉนด</v>
          </cell>
          <cell r="C1829">
            <v>6349</v>
          </cell>
          <cell r="E1829">
            <v>3005</v>
          </cell>
          <cell r="F1829" t="str">
            <v>ม.2 ต.นาบอน</v>
          </cell>
          <cell r="G1829">
            <v>0</v>
          </cell>
          <cell r="H1829">
            <v>0</v>
          </cell>
          <cell r="I1829">
            <v>25</v>
          </cell>
          <cell r="J1829">
            <v>25</v>
          </cell>
        </row>
        <row r="1830">
          <cell r="B1830" t="str">
            <v>โฉนด</v>
          </cell>
          <cell r="C1830">
            <v>4310</v>
          </cell>
          <cell r="E1830">
            <v>1896</v>
          </cell>
          <cell r="F1830" t="str">
            <v>ม.2 ต.นาบอน</v>
          </cell>
          <cell r="G1830">
            <v>0</v>
          </cell>
          <cell r="H1830">
            <v>0</v>
          </cell>
          <cell r="I1830">
            <v>41</v>
          </cell>
          <cell r="J1830">
            <v>41</v>
          </cell>
        </row>
        <row r="1831">
          <cell r="B1831" t="str">
            <v>โฉนด</v>
          </cell>
          <cell r="C1831">
            <v>6352</v>
          </cell>
          <cell r="E1831">
            <v>3008</v>
          </cell>
          <cell r="F1831" t="str">
            <v>ม.2 ต.นาบอน</v>
          </cell>
          <cell r="G1831">
            <v>0</v>
          </cell>
          <cell r="H1831">
            <v>0</v>
          </cell>
          <cell r="I1831">
            <v>24</v>
          </cell>
          <cell r="J1831">
            <v>24</v>
          </cell>
        </row>
        <row r="1832">
          <cell r="B1832" t="str">
            <v>โฉนด</v>
          </cell>
          <cell r="C1832">
            <v>6350</v>
          </cell>
          <cell r="E1832">
            <v>3006</v>
          </cell>
          <cell r="F1832" t="str">
            <v>ม.2 ต.นาบอน</v>
          </cell>
          <cell r="G1832">
            <v>0</v>
          </cell>
          <cell r="H1832">
            <v>0</v>
          </cell>
          <cell r="I1832">
            <v>25</v>
          </cell>
          <cell r="J1832">
            <v>25</v>
          </cell>
        </row>
        <row r="1833">
          <cell r="B1833" t="str">
            <v>โฉนด</v>
          </cell>
          <cell r="C1833">
            <v>6347</v>
          </cell>
          <cell r="E1833">
            <v>3003</v>
          </cell>
          <cell r="F1833" t="str">
            <v>ม.2 ต.นาบอน</v>
          </cell>
          <cell r="G1833">
            <v>0</v>
          </cell>
          <cell r="H1833">
            <v>0</v>
          </cell>
          <cell r="I1833">
            <v>24</v>
          </cell>
          <cell r="J1833">
            <v>24</v>
          </cell>
        </row>
        <row r="1853">
          <cell r="B1853" t="str">
            <v>โฉนด</v>
          </cell>
          <cell r="C1853">
            <v>8055</v>
          </cell>
          <cell r="E1853">
            <v>3815</v>
          </cell>
          <cell r="F1853" t="str">
            <v>ม.2 ต.นาบอน</v>
          </cell>
          <cell r="G1853">
            <v>0</v>
          </cell>
          <cell r="H1853">
            <v>0</v>
          </cell>
          <cell r="I1853">
            <v>21</v>
          </cell>
          <cell r="J1853">
            <v>21</v>
          </cell>
        </row>
        <row r="1854">
          <cell r="B1854" t="str">
            <v>โฉนด</v>
          </cell>
          <cell r="C1854">
            <v>8054</v>
          </cell>
          <cell r="E1854">
            <v>3814</v>
          </cell>
          <cell r="F1854" t="str">
            <v>ม.2 ต.นาบอน</v>
          </cell>
          <cell r="G1854">
            <v>0</v>
          </cell>
          <cell r="H1854">
            <v>0</v>
          </cell>
          <cell r="I1854">
            <v>21</v>
          </cell>
          <cell r="J1854">
            <v>21</v>
          </cell>
        </row>
        <row r="1855">
          <cell r="B1855" t="str">
            <v>โฉนด</v>
          </cell>
          <cell r="C1855">
            <v>6292</v>
          </cell>
          <cell r="E1855">
            <v>2948</v>
          </cell>
          <cell r="F1855" t="str">
            <v>ม.2 ต.นาบอน</v>
          </cell>
          <cell r="G1855">
            <v>0</v>
          </cell>
          <cell r="H1855">
            <v>0</v>
          </cell>
          <cell r="I1855">
            <v>6</v>
          </cell>
          <cell r="J1855">
            <v>6</v>
          </cell>
        </row>
        <row r="1856">
          <cell r="B1856" t="str">
            <v>โฉนด</v>
          </cell>
          <cell r="C1856">
            <v>6291</v>
          </cell>
          <cell r="E1856">
            <v>2947</v>
          </cell>
          <cell r="F1856" t="str">
            <v>ม.2 ต.นาบอน</v>
          </cell>
          <cell r="G1856">
            <v>0</v>
          </cell>
          <cell r="H1856">
            <v>0</v>
          </cell>
          <cell r="I1856">
            <v>18</v>
          </cell>
          <cell r="J1856">
            <v>18</v>
          </cell>
        </row>
        <row r="1880">
          <cell r="B1880" t="str">
            <v>โฉนด</v>
          </cell>
          <cell r="C1880">
            <v>20</v>
          </cell>
          <cell r="E1880">
            <v>36</v>
          </cell>
          <cell r="F1880" t="str">
            <v>ม.11 ต.นาบอน</v>
          </cell>
          <cell r="G1880">
            <v>0</v>
          </cell>
          <cell r="H1880">
            <v>0</v>
          </cell>
          <cell r="I1880">
            <v>25</v>
          </cell>
          <cell r="J1880">
            <v>25</v>
          </cell>
        </row>
        <row r="1881">
          <cell r="B1881" t="str">
            <v>โฉนด</v>
          </cell>
          <cell r="C1881">
            <v>21</v>
          </cell>
          <cell r="E1881">
            <v>37</v>
          </cell>
          <cell r="F1881" t="str">
            <v>ม.11 ต.นาบอน</v>
          </cell>
          <cell r="G1881">
            <v>0</v>
          </cell>
          <cell r="H1881">
            <v>0</v>
          </cell>
          <cell r="I1881">
            <v>25</v>
          </cell>
          <cell r="J1881">
            <v>25</v>
          </cell>
        </row>
        <row r="1907">
          <cell r="B1907" t="str">
            <v>โฉนด</v>
          </cell>
          <cell r="C1907">
            <v>9143</v>
          </cell>
          <cell r="E1907">
            <v>4289</v>
          </cell>
          <cell r="F1907" t="str">
            <v>ม.2 ต.นาบอน</v>
          </cell>
          <cell r="G1907">
            <v>0</v>
          </cell>
          <cell r="H1907">
            <v>0</v>
          </cell>
          <cell r="I1907">
            <v>21</v>
          </cell>
          <cell r="J1907">
            <v>21</v>
          </cell>
        </row>
        <row r="1908">
          <cell r="B1908" t="str">
            <v>โฉนด</v>
          </cell>
          <cell r="C1908">
            <v>9142</v>
          </cell>
          <cell r="E1908">
            <v>4288</v>
          </cell>
          <cell r="F1908" t="str">
            <v>ม.2 ต.นาบอน</v>
          </cell>
          <cell r="G1908">
            <v>0</v>
          </cell>
          <cell r="H1908">
            <v>0</v>
          </cell>
          <cell r="I1908">
            <v>21</v>
          </cell>
          <cell r="J1908">
            <v>21</v>
          </cell>
        </row>
        <row r="1934">
          <cell r="B1934" t="str">
            <v>โฉนด</v>
          </cell>
          <cell r="C1934">
            <v>4364</v>
          </cell>
          <cell r="E1934">
            <v>1950</v>
          </cell>
          <cell r="F1934" t="str">
            <v xml:space="preserve"> ม.2  ต.นาบอน</v>
          </cell>
          <cell r="G1934">
            <v>0</v>
          </cell>
          <cell r="H1934">
            <v>0</v>
          </cell>
          <cell r="I1934">
            <v>63</v>
          </cell>
          <cell r="J1934">
            <v>63</v>
          </cell>
        </row>
        <row r="1961">
          <cell r="B1961" t="str">
            <v>โฉนด</v>
          </cell>
          <cell r="C1961">
            <v>10569</v>
          </cell>
          <cell r="E1961">
            <v>4864</v>
          </cell>
          <cell r="F1961" t="str">
            <v>ม.2 ต.นาบอน</v>
          </cell>
          <cell r="G1961">
            <v>5</v>
          </cell>
          <cell r="H1961">
            <v>2</v>
          </cell>
          <cell r="I1961">
            <v>65.400000000000006</v>
          </cell>
          <cell r="J1961">
            <v>2265.4</v>
          </cell>
        </row>
        <row r="1962">
          <cell r="B1962" t="str">
            <v>โฉนด</v>
          </cell>
          <cell r="C1962">
            <v>10573</v>
          </cell>
          <cell r="F1962" t="str">
            <v>ม.2 ต.นาบอน</v>
          </cell>
          <cell r="G1962">
            <v>0</v>
          </cell>
          <cell r="H1962">
            <v>0</v>
          </cell>
          <cell r="I1962">
            <v>25</v>
          </cell>
          <cell r="J1962">
            <v>25</v>
          </cell>
        </row>
        <row r="1963">
          <cell r="B1963" t="str">
            <v>โฉนด</v>
          </cell>
          <cell r="C1963">
            <v>10572</v>
          </cell>
          <cell r="F1963" t="str">
            <v>ม.2 ต.นาบอน</v>
          </cell>
          <cell r="G1963">
            <v>0</v>
          </cell>
          <cell r="H1963">
            <v>0</v>
          </cell>
          <cell r="I1963">
            <v>25</v>
          </cell>
          <cell r="J1963">
            <v>25</v>
          </cell>
        </row>
        <row r="1964">
          <cell r="B1964" t="str">
            <v>โฉนด</v>
          </cell>
          <cell r="C1964">
            <v>10571</v>
          </cell>
          <cell r="F1964" t="str">
            <v>ม.2 ต.นาบอน</v>
          </cell>
          <cell r="G1964">
            <v>0</v>
          </cell>
          <cell r="H1964">
            <v>0</v>
          </cell>
          <cell r="I1964">
            <v>25</v>
          </cell>
          <cell r="J1964">
            <v>25</v>
          </cell>
        </row>
        <row r="1965">
          <cell r="B1965" t="str">
            <v>โฉนด</v>
          </cell>
          <cell r="C1965">
            <v>10570</v>
          </cell>
          <cell r="F1965" t="str">
            <v>ม.2 ต.นาบอน</v>
          </cell>
          <cell r="G1965">
            <v>0</v>
          </cell>
          <cell r="H1965">
            <v>0</v>
          </cell>
          <cell r="I1965">
            <v>25</v>
          </cell>
          <cell r="J1965">
            <v>25</v>
          </cell>
        </row>
        <row r="1988">
          <cell r="B1988" t="str">
            <v>โฉนด</v>
          </cell>
          <cell r="C1988">
            <v>7439</v>
          </cell>
          <cell r="E1988">
            <v>3495</v>
          </cell>
          <cell r="F1988" t="str">
            <v>ม.2 ต.นาบอน</v>
          </cell>
          <cell r="G1988">
            <v>3</v>
          </cell>
          <cell r="H1988">
            <v>3</v>
          </cell>
          <cell r="I1988">
            <v>48</v>
          </cell>
          <cell r="J1988">
            <v>1548</v>
          </cell>
        </row>
        <row r="1989">
          <cell r="B1989" t="str">
            <v>โฉนด</v>
          </cell>
          <cell r="C1989">
            <v>7414</v>
          </cell>
          <cell r="E1989">
            <v>3470</v>
          </cell>
          <cell r="F1989" t="str">
            <v>ม.2 ต.นาบอน</v>
          </cell>
          <cell r="G1989">
            <v>0</v>
          </cell>
          <cell r="H1989">
            <v>2</v>
          </cell>
          <cell r="I1989">
            <v>24</v>
          </cell>
          <cell r="J1989">
            <v>224</v>
          </cell>
        </row>
        <row r="1990">
          <cell r="B1990" t="str">
            <v>โฉนด</v>
          </cell>
          <cell r="C1990">
            <v>7392</v>
          </cell>
          <cell r="E1990">
            <v>3448</v>
          </cell>
          <cell r="F1990" t="str">
            <v>ม.2 ต.นาบอน</v>
          </cell>
          <cell r="G1990">
            <v>0</v>
          </cell>
          <cell r="H1990">
            <v>0</v>
          </cell>
          <cell r="I1990">
            <v>24</v>
          </cell>
          <cell r="J1990">
            <v>24</v>
          </cell>
        </row>
        <row r="1991">
          <cell r="B1991" t="str">
            <v>โฉนด</v>
          </cell>
          <cell r="C1991">
            <v>7391</v>
          </cell>
          <cell r="E1991">
            <v>3447</v>
          </cell>
          <cell r="F1991" t="str">
            <v>ม.2 ต.นาบอน</v>
          </cell>
          <cell r="G1991">
            <v>0</v>
          </cell>
          <cell r="H1991">
            <v>0</v>
          </cell>
          <cell r="I1991">
            <v>24</v>
          </cell>
          <cell r="J1991">
            <v>24</v>
          </cell>
        </row>
        <row r="1992">
          <cell r="B1992" t="str">
            <v>โฉนด</v>
          </cell>
          <cell r="C1992">
            <v>6502</v>
          </cell>
          <cell r="E1992">
            <v>3058</v>
          </cell>
          <cell r="F1992" t="str">
            <v>ม.11 ต.นาบอน</v>
          </cell>
          <cell r="G1992">
            <v>0</v>
          </cell>
          <cell r="H1992">
            <v>0</v>
          </cell>
          <cell r="I1992">
            <v>23</v>
          </cell>
          <cell r="J1992">
            <v>23</v>
          </cell>
        </row>
        <row r="1993">
          <cell r="B1993" t="str">
            <v>โฉนด</v>
          </cell>
          <cell r="C1993">
            <v>6499</v>
          </cell>
          <cell r="E1993">
            <v>3055</v>
          </cell>
          <cell r="F1993" t="str">
            <v>ม.11 ต.นาบอน</v>
          </cell>
          <cell r="G1993">
            <v>0</v>
          </cell>
          <cell r="H1993">
            <v>0</v>
          </cell>
          <cell r="I1993">
            <v>24</v>
          </cell>
          <cell r="J1993">
            <v>24</v>
          </cell>
        </row>
        <row r="1994">
          <cell r="C1994">
            <v>6500</v>
          </cell>
          <cell r="E1994">
            <v>3056</v>
          </cell>
          <cell r="F1994" t="str">
            <v>ม.11 ต.นาบอน</v>
          </cell>
          <cell r="G1994">
            <v>0</v>
          </cell>
          <cell r="H1994">
            <v>0</v>
          </cell>
          <cell r="I1994">
            <v>24</v>
          </cell>
          <cell r="J1994">
            <v>24</v>
          </cell>
        </row>
        <row r="2015">
          <cell r="B2015" t="str">
            <v>โฉนด</v>
          </cell>
          <cell r="C2015">
            <v>6501</v>
          </cell>
          <cell r="E2015">
            <v>3057</v>
          </cell>
          <cell r="F2015" t="str">
            <v>ม.11 ต.นาบอน</v>
          </cell>
          <cell r="G2015">
            <v>0</v>
          </cell>
          <cell r="H2015">
            <v>0</v>
          </cell>
          <cell r="I2015">
            <v>47</v>
          </cell>
          <cell r="J2015">
            <v>47</v>
          </cell>
        </row>
        <row r="2016">
          <cell r="B2016" t="str">
            <v>โฉนด</v>
          </cell>
          <cell r="C2016">
            <v>6503</v>
          </cell>
          <cell r="E2016">
            <v>3059</v>
          </cell>
          <cell r="F2016" t="str">
            <v>ม.11 ต.นาบอน</v>
          </cell>
          <cell r="G2016">
            <v>0</v>
          </cell>
          <cell r="H2016">
            <v>0</v>
          </cell>
          <cell r="I2016">
            <v>23</v>
          </cell>
          <cell r="J2016">
            <v>23</v>
          </cell>
        </row>
        <row r="2017">
          <cell r="B2017" t="str">
            <v>โฉนด</v>
          </cell>
          <cell r="C2017">
            <v>6489</v>
          </cell>
          <cell r="E2017">
            <v>3045</v>
          </cell>
          <cell r="F2017" t="str">
            <v>ม.11 ต.นาบอน</v>
          </cell>
          <cell r="G2017">
            <v>0</v>
          </cell>
          <cell r="H2017">
            <v>0</v>
          </cell>
          <cell r="I2017">
            <v>30</v>
          </cell>
          <cell r="J2017">
            <v>30</v>
          </cell>
        </row>
        <row r="2018">
          <cell r="B2018" t="str">
            <v>โฉนด</v>
          </cell>
          <cell r="C2018">
            <v>7674</v>
          </cell>
          <cell r="E2018">
            <v>3730</v>
          </cell>
          <cell r="F2018" t="str">
            <v>ม.11 ต.นาบอน</v>
          </cell>
          <cell r="G2018">
            <v>10</v>
          </cell>
          <cell r="H2018">
            <v>3</v>
          </cell>
          <cell r="I2018">
            <v>61</v>
          </cell>
          <cell r="J2018">
            <v>4361</v>
          </cell>
        </row>
        <row r="2042">
          <cell r="B2042" t="str">
            <v>โฉนด</v>
          </cell>
          <cell r="C2042">
            <v>7735</v>
          </cell>
          <cell r="E2042">
            <v>3791</v>
          </cell>
          <cell r="F2042" t="str">
            <v>ม.11 ต.นาบอน</v>
          </cell>
          <cell r="G2042">
            <v>0</v>
          </cell>
          <cell r="H2042">
            <v>0</v>
          </cell>
          <cell r="I2042">
            <v>69</v>
          </cell>
          <cell r="J2042">
            <v>69</v>
          </cell>
        </row>
        <row r="2043">
          <cell r="B2043" t="str">
            <v>โฉนด</v>
          </cell>
          <cell r="C2043">
            <v>3208</v>
          </cell>
          <cell r="E2043">
            <v>1270</v>
          </cell>
          <cell r="F2043" t="str">
            <v>ม.3 ต.นาบอน</v>
          </cell>
          <cell r="G2043">
            <v>4</v>
          </cell>
          <cell r="H2043">
            <v>1</v>
          </cell>
          <cell r="I2043">
            <v>27</v>
          </cell>
          <cell r="J2043">
            <v>1727</v>
          </cell>
        </row>
        <row r="2069">
          <cell r="B2069" t="str">
            <v>โฉนด</v>
          </cell>
          <cell r="C2069">
            <v>6579</v>
          </cell>
          <cell r="E2069">
            <v>3135</v>
          </cell>
          <cell r="F2069" t="str">
            <v>ม.11 ต.นาบอน</v>
          </cell>
          <cell r="G2069">
            <v>0</v>
          </cell>
          <cell r="H2069">
            <v>0</v>
          </cell>
          <cell r="I2069">
            <v>28</v>
          </cell>
          <cell r="J2069">
            <v>28</v>
          </cell>
        </row>
        <row r="2070">
          <cell r="B2070" t="str">
            <v>โฉนด</v>
          </cell>
          <cell r="C2070">
            <v>6578</v>
          </cell>
          <cell r="E2070">
            <v>3134</v>
          </cell>
          <cell r="F2070" t="str">
            <v>ม.11 ต.นาบอน</v>
          </cell>
          <cell r="G2070">
            <v>0</v>
          </cell>
          <cell r="H2070">
            <v>0</v>
          </cell>
          <cell r="I2070">
            <v>26</v>
          </cell>
          <cell r="J2070">
            <v>26</v>
          </cell>
        </row>
        <row r="2071">
          <cell r="B2071" t="str">
            <v>โฉนด</v>
          </cell>
          <cell r="E2071">
            <v>3793</v>
          </cell>
          <cell r="G2071">
            <v>20</v>
          </cell>
          <cell r="H2071">
            <v>2</v>
          </cell>
          <cell r="I2071">
            <v>9</v>
          </cell>
          <cell r="J2071">
            <v>8209</v>
          </cell>
        </row>
        <row r="2096">
          <cell r="B2096" t="str">
            <v>โฉนด</v>
          </cell>
          <cell r="C2096">
            <v>8153</v>
          </cell>
          <cell r="E2096">
            <v>3914</v>
          </cell>
          <cell r="F2096" t="str">
            <v xml:space="preserve"> ม.11 ต.นาบอน</v>
          </cell>
          <cell r="G2096">
            <v>27</v>
          </cell>
          <cell r="H2096">
            <v>1</v>
          </cell>
          <cell r="I2096">
            <v>45</v>
          </cell>
          <cell r="J2096">
            <v>10945</v>
          </cell>
        </row>
        <row r="2097">
          <cell r="B2097" t="str">
            <v>โฉนด</v>
          </cell>
          <cell r="E2097">
            <v>3913</v>
          </cell>
          <cell r="G2097">
            <v>40</v>
          </cell>
          <cell r="H2097">
            <v>1</v>
          </cell>
          <cell r="I2097">
            <v>29</v>
          </cell>
        </row>
        <row r="2125">
          <cell r="B2125" t="str">
            <v>โฉนด</v>
          </cell>
          <cell r="C2125">
            <v>5280</v>
          </cell>
          <cell r="E2125">
            <v>2401</v>
          </cell>
          <cell r="F2125" t="str">
            <v>ม.2 ต.นาบอน</v>
          </cell>
          <cell r="G2125">
            <v>0</v>
          </cell>
          <cell r="H2125">
            <v>0</v>
          </cell>
          <cell r="I2125">
            <v>23</v>
          </cell>
          <cell r="J2125">
            <v>23</v>
          </cell>
        </row>
        <row r="2126">
          <cell r="B2126" t="str">
            <v>โฉนด</v>
          </cell>
          <cell r="C2126">
            <v>5281</v>
          </cell>
          <cell r="E2126">
            <v>2402</v>
          </cell>
          <cell r="F2126" t="str">
            <v>ม.2 ต.นาบอน</v>
          </cell>
          <cell r="G2126">
            <v>0</v>
          </cell>
          <cell r="H2126">
            <v>0</v>
          </cell>
          <cell r="I2126">
            <v>23</v>
          </cell>
          <cell r="J2126">
            <v>23</v>
          </cell>
        </row>
        <row r="2127">
          <cell r="B2127" t="str">
            <v>โฉนด</v>
          </cell>
          <cell r="C2127">
            <v>5282</v>
          </cell>
          <cell r="E2127">
            <v>2403</v>
          </cell>
          <cell r="F2127" t="str">
            <v>ม.2 ต.นาบอน</v>
          </cell>
          <cell r="G2127">
            <v>0</v>
          </cell>
          <cell r="H2127">
            <v>0</v>
          </cell>
          <cell r="I2127">
            <v>23</v>
          </cell>
          <cell r="J2127">
            <v>23</v>
          </cell>
        </row>
        <row r="2128">
          <cell r="B2128" t="str">
            <v>โฉนด</v>
          </cell>
          <cell r="C2128">
            <v>5283</v>
          </cell>
          <cell r="E2128">
            <v>2404</v>
          </cell>
          <cell r="F2128" t="str">
            <v>ม.2 ต.นาบอน</v>
          </cell>
          <cell r="G2128">
            <v>0</v>
          </cell>
          <cell r="H2128">
            <v>0</v>
          </cell>
          <cell r="I2128">
            <v>23</v>
          </cell>
          <cell r="J2128">
            <v>23</v>
          </cell>
        </row>
        <row r="2129">
          <cell r="B2129" t="str">
            <v>โฉนด</v>
          </cell>
          <cell r="C2129">
            <v>5284</v>
          </cell>
          <cell r="E2129">
            <v>2405</v>
          </cell>
          <cell r="F2129" t="str">
            <v>ม.2 ต.นาบอน</v>
          </cell>
          <cell r="G2129">
            <v>0</v>
          </cell>
          <cell r="H2129">
            <v>0</v>
          </cell>
          <cell r="I2129">
            <v>23</v>
          </cell>
          <cell r="J2129">
            <v>23</v>
          </cell>
        </row>
        <row r="2150">
          <cell r="B2150" t="str">
            <v>โฉนด</v>
          </cell>
          <cell r="C2150">
            <v>5285</v>
          </cell>
          <cell r="E2150">
            <v>2406</v>
          </cell>
          <cell r="F2150" t="str">
            <v>ม.2 ต.นาบอน</v>
          </cell>
          <cell r="G2150">
            <v>0</v>
          </cell>
          <cell r="H2150">
            <v>0</v>
          </cell>
          <cell r="I2150">
            <v>23</v>
          </cell>
          <cell r="J2150">
            <v>23</v>
          </cell>
        </row>
        <row r="2151">
          <cell r="B2151" t="str">
            <v>โฉนด</v>
          </cell>
          <cell r="C2151">
            <v>5286</v>
          </cell>
          <cell r="E2151">
            <v>2407</v>
          </cell>
          <cell r="F2151" t="str">
            <v>ม.2 ต.นาบอน</v>
          </cell>
          <cell r="G2151">
            <v>0</v>
          </cell>
          <cell r="H2151">
            <v>0</v>
          </cell>
          <cell r="I2151">
            <v>23</v>
          </cell>
          <cell r="J2151">
            <v>23</v>
          </cell>
        </row>
        <row r="2152">
          <cell r="B2152" t="str">
            <v>โฉนด</v>
          </cell>
          <cell r="C2152">
            <v>5287</v>
          </cell>
          <cell r="E2152">
            <v>2408</v>
          </cell>
          <cell r="F2152" t="str">
            <v>ม.2 ต.นาบอน</v>
          </cell>
          <cell r="G2152">
            <v>0</v>
          </cell>
          <cell r="H2152">
            <v>0</v>
          </cell>
          <cell r="I2152">
            <v>22</v>
          </cell>
          <cell r="J2152">
            <v>22</v>
          </cell>
        </row>
        <row r="2153">
          <cell r="B2153" t="str">
            <v>โฉนด</v>
          </cell>
          <cell r="C2153">
            <v>5288</v>
          </cell>
          <cell r="E2153">
            <v>2409</v>
          </cell>
          <cell r="F2153" t="str">
            <v>ม.2 ต.นาบอน</v>
          </cell>
          <cell r="G2153">
            <v>0</v>
          </cell>
          <cell r="H2153">
            <v>0</v>
          </cell>
          <cell r="I2153">
            <v>21</v>
          </cell>
          <cell r="J2153">
            <v>21</v>
          </cell>
        </row>
        <row r="2154">
          <cell r="B2154" t="str">
            <v>โฉนด</v>
          </cell>
          <cell r="C2154">
            <v>5294</v>
          </cell>
          <cell r="E2154">
            <v>2415</v>
          </cell>
          <cell r="F2154" t="str">
            <v>ม.2 ต.นาบอน</v>
          </cell>
          <cell r="G2154">
            <v>0</v>
          </cell>
          <cell r="H2154">
            <v>0</v>
          </cell>
          <cell r="I2154">
            <v>23</v>
          </cell>
          <cell r="J2154">
            <v>23</v>
          </cell>
        </row>
        <row r="2155">
          <cell r="B2155" t="str">
            <v>โฉนด</v>
          </cell>
          <cell r="C2155">
            <v>5295</v>
          </cell>
          <cell r="E2155">
            <v>2416</v>
          </cell>
          <cell r="F2155" t="str">
            <v>ม.2 ต.นาบอน</v>
          </cell>
          <cell r="G2155">
            <v>0</v>
          </cell>
          <cell r="H2155">
            <v>0</v>
          </cell>
          <cell r="I2155">
            <v>23</v>
          </cell>
          <cell r="J2155">
            <v>23</v>
          </cell>
        </row>
        <row r="2156">
          <cell r="B2156" t="str">
            <v>โฉนด</v>
          </cell>
          <cell r="C2156">
            <v>5296</v>
          </cell>
          <cell r="E2156">
            <v>2417</v>
          </cell>
          <cell r="F2156" t="str">
            <v>ม.2 ต.นาบอน</v>
          </cell>
          <cell r="G2156">
            <v>0</v>
          </cell>
          <cell r="H2156">
            <v>0</v>
          </cell>
          <cell r="I2156">
            <v>23</v>
          </cell>
          <cell r="J2156">
            <v>23</v>
          </cell>
        </row>
        <row r="2157">
          <cell r="B2157" t="str">
            <v>โฉนด</v>
          </cell>
          <cell r="C2157">
            <v>5297</v>
          </cell>
          <cell r="E2157">
            <v>2418</v>
          </cell>
          <cell r="F2157" t="str">
            <v>ม.2 ต.นาบอน</v>
          </cell>
          <cell r="G2157">
            <v>0</v>
          </cell>
          <cell r="H2157">
            <v>0</v>
          </cell>
          <cell r="I2157">
            <v>23</v>
          </cell>
          <cell r="J2157">
            <v>23</v>
          </cell>
        </row>
        <row r="2178">
          <cell r="B2178" t="str">
            <v>โฉนด</v>
          </cell>
          <cell r="C2178">
            <v>5298</v>
          </cell>
          <cell r="E2178">
            <v>2419</v>
          </cell>
          <cell r="F2178" t="str">
            <v>ม.2 ต.นาบอน</v>
          </cell>
          <cell r="G2178">
            <v>0</v>
          </cell>
          <cell r="H2178">
            <v>0</v>
          </cell>
          <cell r="I2178">
            <v>23</v>
          </cell>
          <cell r="J2178">
            <v>23</v>
          </cell>
        </row>
        <row r="2179">
          <cell r="B2179" t="str">
            <v>โฉนด</v>
          </cell>
          <cell r="C2179">
            <v>5301</v>
          </cell>
          <cell r="E2179">
            <v>2422</v>
          </cell>
          <cell r="F2179" t="str">
            <v>ม.2 ต.นาบอน</v>
          </cell>
          <cell r="G2179">
            <v>0</v>
          </cell>
          <cell r="H2179">
            <v>0</v>
          </cell>
          <cell r="I2179">
            <v>23</v>
          </cell>
          <cell r="J2179">
            <v>23</v>
          </cell>
        </row>
        <row r="2180">
          <cell r="B2180" t="str">
            <v>โฉนด</v>
          </cell>
          <cell r="C2180">
            <v>4300</v>
          </cell>
          <cell r="E2180">
            <v>2421</v>
          </cell>
          <cell r="F2180" t="str">
            <v>ม.2 ต.นาบอน</v>
          </cell>
          <cell r="G2180">
            <v>0</v>
          </cell>
          <cell r="H2180">
            <v>0</v>
          </cell>
          <cell r="I2180">
            <v>23</v>
          </cell>
          <cell r="J2180">
            <v>23</v>
          </cell>
        </row>
        <row r="2181">
          <cell r="B2181" t="str">
            <v>โฉนด</v>
          </cell>
          <cell r="C2181">
            <v>5299</v>
          </cell>
          <cell r="E2181">
            <v>2420</v>
          </cell>
          <cell r="F2181" t="str">
            <v>ม.2 ต.นาบอน</v>
          </cell>
          <cell r="G2181">
            <v>0</v>
          </cell>
          <cell r="H2181">
            <v>0</v>
          </cell>
          <cell r="I2181">
            <v>23</v>
          </cell>
          <cell r="J2181">
            <v>23</v>
          </cell>
        </row>
        <row r="2183">
          <cell r="B2183" t="str">
            <v>โฉนด</v>
          </cell>
          <cell r="C2183">
            <v>5318</v>
          </cell>
          <cell r="E2183">
            <v>2439</v>
          </cell>
          <cell r="F2183" t="str">
            <v>ม.2 ต.นาบอน</v>
          </cell>
          <cell r="G2183">
            <v>0</v>
          </cell>
          <cell r="H2183">
            <v>0</v>
          </cell>
          <cell r="I2183">
            <v>25</v>
          </cell>
          <cell r="J2183">
            <v>25</v>
          </cell>
        </row>
        <row r="2205">
          <cell r="B2205" t="str">
            <v>โฉนด</v>
          </cell>
          <cell r="C2205">
            <v>5319</v>
          </cell>
          <cell r="E2205">
            <v>2440</v>
          </cell>
          <cell r="F2205" t="str">
            <v>ม.2 ต.นาบอน</v>
          </cell>
          <cell r="G2205">
            <v>0</v>
          </cell>
          <cell r="H2205">
            <v>0</v>
          </cell>
          <cell r="I2205">
            <v>25</v>
          </cell>
          <cell r="J2205">
            <v>25</v>
          </cell>
        </row>
        <row r="2232">
          <cell r="B2232" t="str">
            <v>โฉนด</v>
          </cell>
          <cell r="C2232">
            <v>7730</v>
          </cell>
          <cell r="E2232">
            <v>3786</v>
          </cell>
          <cell r="F2232" t="str">
            <v>ม.11 ต.นาบอน</v>
          </cell>
          <cell r="G2232">
            <v>1</v>
          </cell>
          <cell r="H2232">
            <v>0</v>
          </cell>
          <cell r="I2232">
            <v>60.8</v>
          </cell>
          <cell r="J2232">
            <v>460.8</v>
          </cell>
        </row>
        <row r="2238">
          <cell r="B2238" t="str">
            <v>โฉนด</v>
          </cell>
          <cell r="C2238">
            <v>10627</v>
          </cell>
          <cell r="E2238">
            <v>4920</v>
          </cell>
          <cell r="F2238" t="str">
            <v>ม.11 ต.นาบอน</v>
          </cell>
          <cell r="G2238">
            <v>1</v>
          </cell>
          <cell r="H2238">
            <v>1</v>
          </cell>
          <cell r="I2238">
            <v>99.3</v>
          </cell>
          <cell r="J2238">
            <v>599.29999999999995</v>
          </cell>
        </row>
        <row r="2258">
          <cell r="B2258" t="str">
            <v>โฉนด</v>
          </cell>
          <cell r="C2258">
            <v>10025</v>
          </cell>
          <cell r="E2258">
            <v>4600</v>
          </cell>
          <cell r="F2258" t="str">
            <v>ม.2 ต.นาบอน</v>
          </cell>
          <cell r="G2258">
            <v>0</v>
          </cell>
          <cell r="H2258">
            <v>0</v>
          </cell>
          <cell r="I2258">
            <v>24.9</v>
          </cell>
          <cell r="J2258">
            <v>24.9</v>
          </cell>
        </row>
        <row r="2259">
          <cell r="B2259" t="str">
            <v>โฉนด</v>
          </cell>
          <cell r="C2259">
            <v>10024</v>
          </cell>
          <cell r="E2259">
            <v>4599</v>
          </cell>
          <cell r="F2259" t="str">
            <v>ม.2 ต.นาบอน</v>
          </cell>
          <cell r="G2259">
            <v>0</v>
          </cell>
          <cell r="H2259">
            <v>0</v>
          </cell>
          <cell r="I2259">
            <v>25.1</v>
          </cell>
          <cell r="J2259">
            <v>25.1</v>
          </cell>
        </row>
        <row r="2285">
          <cell r="B2285" t="str">
            <v>โฉนด</v>
          </cell>
          <cell r="C2285">
            <v>6321</v>
          </cell>
          <cell r="E2285">
            <v>2971</v>
          </cell>
          <cell r="F2285" t="str">
            <v>ม.2 ต.นาบอน</v>
          </cell>
          <cell r="G2285">
            <v>0</v>
          </cell>
          <cell r="H2285">
            <v>0</v>
          </cell>
          <cell r="I2285">
            <v>21</v>
          </cell>
          <cell r="J2285">
            <v>21</v>
          </cell>
        </row>
        <row r="2286">
          <cell r="B2286" t="str">
            <v>โฉนด</v>
          </cell>
          <cell r="C2286">
            <v>8052</v>
          </cell>
          <cell r="E2286">
            <v>3812</v>
          </cell>
          <cell r="F2286" t="str">
            <v>ม.2 ต.นาบอน</v>
          </cell>
          <cell r="G2286">
            <v>0</v>
          </cell>
          <cell r="H2286">
            <v>0</v>
          </cell>
          <cell r="I2286">
            <v>21</v>
          </cell>
          <cell r="J2286">
            <v>21</v>
          </cell>
        </row>
        <row r="2287">
          <cell r="B2287" t="str">
            <v>โฉนด</v>
          </cell>
          <cell r="C2287">
            <v>6546</v>
          </cell>
          <cell r="E2287">
            <v>3102</v>
          </cell>
          <cell r="F2287" t="str">
            <v>ม.11 ต.นาบอน</v>
          </cell>
          <cell r="G2287">
            <v>0</v>
          </cell>
          <cell r="H2287">
            <v>0</v>
          </cell>
          <cell r="I2287">
            <v>13</v>
          </cell>
          <cell r="J2287">
            <v>13</v>
          </cell>
        </row>
        <row r="2288">
          <cell r="B2288" t="str">
            <v>โฉนด</v>
          </cell>
          <cell r="C2288">
            <v>8051</v>
          </cell>
          <cell r="E2288">
            <v>3811</v>
          </cell>
          <cell r="F2288" t="str">
            <v>ม.2 ต.นาบอน</v>
          </cell>
          <cell r="G2288">
            <v>0</v>
          </cell>
          <cell r="H2288">
            <v>0</v>
          </cell>
          <cell r="I2288">
            <v>21</v>
          </cell>
          <cell r="J2288">
            <v>21</v>
          </cell>
        </row>
        <row r="2289">
          <cell r="B2289" t="str">
            <v>โฉนด</v>
          </cell>
          <cell r="C2289">
            <v>6320</v>
          </cell>
          <cell r="E2289">
            <v>2976</v>
          </cell>
          <cell r="F2289" t="str">
            <v>ม.2 ต.นาบอน</v>
          </cell>
          <cell r="G2289">
            <v>0</v>
          </cell>
          <cell r="H2289">
            <v>0</v>
          </cell>
          <cell r="I2289">
            <v>21</v>
          </cell>
          <cell r="J2289">
            <v>21</v>
          </cell>
        </row>
        <row r="2290">
          <cell r="B2290" t="str">
            <v>โฉนด</v>
          </cell>
          <cell r="C2290">
            <v>8050</v>
          </cell>
          <cell r="E2290">
            <v>3810</v>
          </cell>
          <cell r="F2290" t="str">
            <v>ม.2 ต.นาบอน</v>
          </cell>
          <cell r="G2290">
            <v>0</v>
          </cell>
          <cell r="H2290">
            <v>0</v>
          </cell>
          <cell r="I2290">
            <v>21</v>
          </cell>
          <cell r="J2290">
            <v>21</v>
          </cell>
        </row>
        <row r="2312">
          <cell r="B2312" t="str">
            <v>โฉนด</v>
          </cell>
          <cell r="C2312">
            <v>4318</v>
          </cell>
          <cell r="E2312">
            <v>1904</v>
          </cell>
          <cell r="F2312" t="str">
            <v>ม.2 ต.นาบอน</v>
          </cell>
          <cell r="G2312">
            <v>0</v>
          </cell>
          <cell r="H2312">
            <v>0</v>
          </cell>
          <cell r="I2312">
            <v>20</v>
          </cell>
          <cell r="J2312">
            <v>20</v>
          </cell>
        </row>
        <row r="2366">
          <cell r="B2366" t="str">
            <v>โฉนด</v>
          </cell>
          <cell r="C2366">
            <v>7477</v>
          </cell>
          <cell r="E2366">
            <v>3533</v>
          </cell>
          <cell r="F2366" t="str">
            <v>ม.2 ต.นาบอน</v>
          </cell>
          <cell r="G2366">
            <v>0</v>
          </cell>
          <cell r="H2366">
            <v>1</v>
          </cell>
          <cell r="I2366">
            <v>45</v>
          </cell>
          <cell r="J2366">
            <v>145</v>
          </cell>
        </row>
        <row r="2370">
          <cell r="B2370" t="str">
            <v>โฉนด</v>
          </cell>
          <cell r="C2370">
            <v>7497</v>
          </cell>
          <cell r="E2370">
            <v>3553</v>
          </cell>
          <cell r="F2370" t="str">
            <v>ม.2 ต.นาบอน</v>
          </cell>
          <cell r="G2370">
            <v>0</v>
          </cell>
          <cell r="H2370">
            <v>0</v>
          </cell>
          <cell r="I2370">
            <v>4</v>
          </cell>
          <cell r="J2370">
            <v>4</v>
          </cell>
        </row>
        <row r="2371">
          <cell r="B2371" t="str">
            <v>โฉนด</v>
          </cell>
          <cell r="C2371">
            <v>7498</v>
          </cell>
          <cell r="E2371">
            <v>3554</v>
          </cell>
          <cell r="F2371" t="str">
            <v>ม.2 ต.นาบอน</v>
          </cell>
          <cell r="G2371">
            <v>0</v>
          </cell>
          <cell r="H2371">
            <v>0</v>
          </cell>
          <cell r="I2371">
            <v>13</v>
          </cell>
          <cell r="J2371">
            <v>13</v>
          </cell>
        </row>
        <row r="2372">
          <cell r="B2372" t="str">
            <v>โฉนด</v>
          </cell>
          <cell r="C2372">
            <v>7496</v>
          </cell>
          <cell r="E2372">
            <v>3552</v>
          </cell>
          <cell r="F2372" t="str">
            <v>ม.2 ต.นาบอน</v>
          </cell>
          <cell r="G2372">
            <v>0</v>
          </cell>
          <cell r="H2372">
            <v>2</v>
          </cell>
          <cell r="I2372">
            <v>29</v>
          </cell>
          <cell r="J2372">
            <v>229</v>
          </cell>
        </row>
        <row r="2393">
          <cell r="B2393" t="str">
            <v>โฉนด</v>
          </cell>
          <cell r="C2393">
            <v>6307</v>
          </cell>
          <cell r="E2393">
            <v>2963</v>
          </cell>
          <cell r="F2393" t="str">
            <v>ม.2 ต.นาบอน</v>
          </cell>
          <cell r="G2393">
            <v>0</v>
          </cell>
          <cell r="H2393">
            <v>0</v>
          </cell>
          <cell r="I2393">
            <v>23</v>
          </cell>
          <cell r="J2393">
            <v>23</v>
          </cell>
        </row>
        <row r="2394">
          <cell r="B2394" t="str">
            <v>โฉนด</v>
          </cell>
          <cell r="C2394">
            <v>6308</v>
          </cell>
          <cell r="E2394">
            <v>2964</v>
          </cell>
          <cell r="F2394" t="str">
            <v>ม.2 ต.นาบอน</v>
          </cell>
          <cell r="G2394">
            <v>0</v>
          </cell>
          <cell r="H2394">
            <v>0</v>
          </cell>
          <cell r="I2394">
            <v>22</v>
          </cell>
          <cell r="J2394">
            <v>22</v>
          </cell>
        </row>
        <row r="2395">
          <cell r="B2395" t="str">
            <v>โฉนด</v>
          </cell>
          <cell r="C2395">
            <v>6306</v>
          </cell>
          <cell r="E2395">
            <v>2962</v>
          </cell>
          <cell r="F2395" t="str">
            <v>ม.2 ต.นาบอน</v>
          </cell>
          <cell r="G2395">
            <v>0</v>
          </cell>
          <cell r="H2395">
            <v>0</v>
          </cell>
          <cell r="I2395">
            <v>24</v>
          </cell>
          <cell r="J2395">
            <v>24</v>
          </cell>
        </row>
        <row r="2396">
          <cell r="B2396" t="str">
            <v>โฉนด</v>
          </cell>
          <cell r="C2396">
            <v>6305</v>
          </cell>
          <cell r="E2396">
            <v>2962</v>
          </cell>
          <cell r="F2396" t="str">
            <v>ม.2 ต.นาบอน</v>
          </cell>
          <cell r="G2396">
            <v>0</v>
          </cell>
          <cell r="H2396">
            <v>0</v>
          </cell>
          <cell r="I2396">
            <v>24</v>
          </cell>
          <cell r="J2396">
            <v>24</v>
          </cell>
        </row>
        <row r="2397">
          <cell r="B2397" t="str">
            <v>โฉนด</v>
          </cell>
          <cell r="C2397">
            <v>6304</v>
          </cell>
          <cell r="E2397">
            <v>2960</v>
          </cell>
          <cell r="F2397" t="str">
            <v>ม.2 ต.นาบอน</v>
          </cell>
          <cell r="G2397">
            <v>0</v>
          </cell>
          <cell r="H2397">
            <v>0</v>
          </cell>
          <cell r="I2397">
            <v>24</v>
          </cell>
          <cell r="J2397">
            <v>24</v>
          </cell>
        </row>
        <row r="2420">
          <cell r="B2420" t="str">
            <v>โฉนด</v>
          </cell>
          <cell r="C2420">
            <v>6309</v>
          </cell>
          <cell r="E2420">
            <v>2965</v>
          </cell>
          <cell r="F2420" t="str">
            <v>ม.2 ต.นาบอน</v>
          </cell>
          <cell r="G2420">
            <v>1</v>
          </cell>
          <cell r="H2420">
            <v>0</v>
          </cell>
          <cell r="I2420">
            <v>61</v>
          </cell>
          <cell r="J2420">
            <v>461</v>
          </cell>
        </row>
        <row r="2421">
          <cell r="B2421" t="str">
            <v>โฉนด</v>
          </cell>
          <cell r="C2421">
            <v>6310</v>
          </cell>
          <cell r="E2421">
            <v>2966</v>
          </cell>
          <cell r="F2421" t="str">
            <v>ม.2 ต.นาบอน</v>
          </cell>
          <cell r="G2421">
            <v>0</v>
          </cell>
          <cell r="H2421">
            <v>0</v>
          </cell>
          <cell r="I2421">
            <v>37</v>
          </cell>
          <cell r="J2421">
            <v>37</v>
          </cell>
        </row>
        <row r="2422">
          <cell r="B2422" t="str">
            <v>โฉนด</v>
          </cell>
          <cell r="C2422">
            <v>6311</v>
          </cell>
          <cell r="E2422">
            <v>2967</v>
          </cell>
          <cell r="F2422" t="str">
            <v>ม.2 ต.นาบอน</v>
          </cell>
          <cell r="G2422">
            <v>0</v>
          </cell>
          <cell r="H2422">
            <v>0</v>
          </cell>
          <cell r="I2422">
            <v>97</v>
          </cell>
          <cell r="J2422">
            <v>97</v>
          </cell>
        </row>
        <row r="2423">
          <cell r="B2423" t="str">
            <v>โฉนด</v>
          </cell>
          <cell r="C2423">
            <v>6303</v>
          </cell>
          <cell r="E2423">
            <v>2959</v>
          </cell>
          <cell r="F2423" t="str">
            <v>ม.2 ต.นาบอน</v>
          </cell>
          <cell r="G2423">
            <v>0</v>
          </cell>
          <cell r="H2423">
            <v>0</v>
          </cell>
          <cell r="I2423">
            <v>24</v>
          </cell>
          <cell r="J2423">
            <v>24</v>
          </cell>
        </row>
        <row r="2424">
          <cell r="B2424" t="str">
            <v>โฉนด</v>
          </cell>
          <cell r="C2424">
            <v>7484</v>
          </cell>
          <cell r="E2424">
            <v>3540</v>
          </cell>
          <cell r="F2424" t="str">
            <v>ม.2 ต.นาบอน</v>
          </cell>
          <cell r="G2424">
            <v>0</v>
          </cell>
          <cell r="H2424">
            <v>0</v>
          </cell>
          <cell r="I2424">
            <v>2</v>
          </cell>
          <cell r="J2424">
            <v>2</v>
          </cell>
        </row>
        <row r="2425">
          <cell r="B2425" t="str">
            <v>โฉนด</v>
          </cell>
          <cell r="C2425">
            <v>7485</v>
          </cell>
          <cell r="E2425">
            <v>3541</v>
          </cell>
          <cell r="F2425" t="str">
            <v>ม.2 ต.นาบอน</v>
          </cell>
          <cell r="G2425">
            <v>0</v>
          </cell>
          <cell r="H2425">
            <v>0</v>
          </cell>
          <cell r="I2425">
            <v>25</v>
          </cell>
          <cell r="J2425">
            <v>25</v>
          </cell>
        </row>
        <row r="2426">
          <cell r="B2426" t="str">
            <v>โฉนด</v>
          </cell>
          <cell r="C2426">
            <v>7486</v>
          </cell>
          <cell r="E2426">
            <v>3542</v>
          </cell>
          <cell r="F2426" t="str">
            <v>ม.2 ต.นาบอน</v>
          </cell>
          <cell r="G2426">
            <v>0</v>
          </cell>
          <cell r="H2426">
            <v>0</v>
          </cell>
          <cell r="I2426">
            <v>25</v>
          </cell>
          <cell r="J2426">
            <v>25</v>
          </cell>
        </row>
        <row r="2447">
          <cell r="B2447" t="str">
            <v>โฉนด</v>
          </cell>
          <cell r="C2447">
            <v>7487</v>
          </cell>
          <cell r="E2447">
            <v>3543</v>
          </cell>
          <cell r="F2447" t="str">
            <v>ม.2 ต.นาบอน</v>
          </cell>
          <cell r="G2447">
            <v>0</v>
          </cell>
          <cell r="H2447">
            <v>0</v>
          </cell>
          <cell r="I2447">
            <v>25</v>
          </cell>
          <cell r="J2447">
            <v>25</v>
          </cell>
        </row>
        <row r="2448">
          <cell r="B2448" t="str">
            <v>โฉนด</v>
          </cell>
          <cell r="C2448">
            <v>7488</v>
          </cell>
          <cell r="E2448">
            <v>3544</v>
          </cell>
          <cell r="F2448" t="str">
            <v>ม.2 ต.นาบอน</v>
          </cell>
          <cell r="G2448">
            <v>0</v>
          </cell>
          <cell r="H2448">
            <v>0</v>
          </cell>
          <cell r="I2448">
            <v>35</v>
          </cell>
          <cell r="J2448">
            <v>35</v>
          </cell>
        </row>
        <row r="2449">
          <cell r="B2449" t="str">
            <v>โฉนด</v>
          </cell>
          <cell r="C2449">
            <v>7489</v>
          </cell>
          <cell r="E2449">
            <v>3545</v>
          </cell>
          <cell r="F2449" t="str">
            <v>ม.2 ต.นาบอน</v>
          </cell>
          <cell r="G2449">
            <v>0</v>
          </cell>
          <cell r="H2449">
            <v>0</v>
          </cell>
          <cell r="I2449">
            <v>25</v>
          </cell>
          <cell r="J2449">
            <v>25</v>
          </cell>
        </row>
        <row r="2450">
          <cell r="B2450" t="str">
            <v>โฉนด</v>
          </cell>
          <cell r="C2450">
            <v>7490</v>
          </cell>
          <cell r="E2450">
            <v>3546</v>
          </cell>
          <cell r="F2450" t="str">
            <v>ม.2 ต.นาบอน</v>
          </cell>
          <cell r="G2450">
            <v>0</v>
          </cell>
          <cell r="H2450">
            <v>1</v>
          </cell>
          <cell r="I2450">
            <v>14.5</v>
          </cell>
          <cell r="J2450">
            <v>114.5</v>
          </cell>
        </row>
        <row r="2451">
          <cell r="B2451" t="str">
            <v>โฉนด</v>
          </cell>
          <cell r="C2451">
            <v>7491</v>
          </cell>
          <cell r="E2451">
            <v>3547</v>
          </cell>
          <cell r="F2451" t="str">
            <v>ม.2 ต.นาบอน</v>
          </cell>
          <cell r="G2451">
            <v>0</v>
          </cell>
          <cell r="H2451">
            <v>0</v>
          </cell>
          <cell r="I2451">
            <v>25</v>
          </cell>
          <cell r="J2451">
            <v>25</v>
          </cell>
        </row>
        <row r="2452">
          <cell r="B2452" t="str">
            <v>โฉนด</v>
          </cell>
          <cell r="C2452">
            <v>13638</v>
          </cell>
          <cell r="E2452">
            <v>5822</v>
          </cell>
          <cell r="F2452" t="str">
            <v>ม.2 ต.นาบอน</v>
          </cell>
          <cell r="G2452">
            <v>0</v>
          </cell>
          <cell r="H2452">
            <v>1</v>
          </cell>
          <cell r="I2452">
            <v>14.5</v>
          </cell>
          <cell r="J2452">
            <v>114.5</v>
          </cell>
        </row>
        <row r="2474">
          <cell r="B2474" t="str">
            <v>โฉนด</v>
          </cell>
          <cell r="C2474">
            <v>6288</v>
          </cell>
          <cell r="E2474">
            <v>2944</v>
          </cell>
          <cell r="F2474" t="str">
            <v>ม.2 ต.นาบอน</v>
          </cell>
          <cell r="G2474">
            <v>0</v>
          </cell>
          <cell r="H2474">
            <v>0</v>
          </cell>
          <cell r="I2474">
            <v>27</v>
          </cell>
          <cell r="J2474">
            <v>27</v>
          </cell>
        </row>
        <row r="2475">
          <cell r="B2475" t="str">
            <v>โฉนด</v>
          </cell>
          <cell r="C2475">
            <v>6282</v>
          </cell>
          <cell r="E2475">
            <v>2938</v>
          </cell>
          <cell r="F2475" t="str">
            <v>ม.2 ต.นาบอน</v>
          </cell>
          <cell r="G2475">
            <v>0</v>
          </cell>
          <cell r="H2475">
            <v>0</v>
          </cell>
          <cell r="I2475">
            <v>24</v>
          </cell>
          <cell r="J2475">
            <v>24</v>
          </cell>
        </row>
        <row r="2476">
          <cell r="B2476" t="str">
            <v>โฉนด</v>
          </cell>
          <cell r="C2476">
            <v>7461</v>
          </cell>
          <cell r="E2476">
            <v>3517</v>
          </cell>
          <cell r="F2476" t="str">
            <v>ม.2 ต.นาบอน</v>
          </cell>
          <cell r="G2476">
            <v>2</v>
          </cell>
          <cell r="H2476">
            <v>0</v>
          </cell>
          <cell r="I2476">
            <v>88</v>
          </cell>
          <cell r="J2476">
            <v>488</v>
          </cell>
        </row>
        <row r="2501">
          <cell r="B2501" t="str">
            <v>โฉนด</v>
          </cell>
          <cell r="C2501">
            <v>8724</v>
          </cell>
          <cell r="E2501">
            <v>4206</v>
          </cell>
          <cell r="F2501" t="str">
            <v>ม.2 ต.นาบอน</v>
          </cell>
          <cell r="G2501">
            <v>12</v>
          </cell>
          <cell r="H2501">
            <v>2</v>
          </cell>
          <cell r="I2501">
            <v>7</v>
          </cell>
          <cell r="J2501">
            <v>5007</v>
          </cell>
        </row>
        <row r="2502">
          <cell r="B2502" t="str">
            <v>โฉนด</v>
          </cell>
          <cell r="C2502">
            <v>6473</v>
          </cell>
          <cell r="E2502">
            <v>3029</v>
          </cell>
          <cell r="F2502" t="str">
            <v>ม.11 ต.นาบอน</v>
          </cell>
          <cell r="G2502">
            <v>0</v>
          </cell>
          <cell r="H2502">
            <v>0</v>
          </cell>
          <cell r="I2502">
            <v>24</v>
          </cell>
          <cell r="J2502">
            <v>24</v>
          </cell>
        </row>
        <row r="2503">
          <cell r="B2503" t="str">
            <v>โฉนด</v>
          </cell>
          <cell r="C2503">
            <v>6474</v>
          </cell>
          <cell r="E2503">
            <v>3030</v>
          </cell>
          <cell r="F2503" t="str">
            <v>ม.11 ต.นาบอน</v>
          </cell>
          <cell r="G2503">
            <v>0</v>
          </cell>
          <cell r="H2503">
            <v>0</v>
          </cell>
          <cell r="I2503">
            <v>22</v>
          </cell>
          <cell r="J2503">
            <v>22</v>
          </cell>
        </row>
        <row r="2504">
          <cell r="B2504" t="str">
            <v>โฉนด</v>
          </cell>
          <cell r="C2504">
            <v>6544</v>
          </cell>
          <cell r="E2504">
            <v>3100</v>
          </cell>
          <cell r="F2504" t="str">
            <v>ม.11 ต.นาบอน</v>
          </cell>
          <cell r="G2504">
            <v>0</v>
          </cell>
          <cell r="H2504">
            <v>0</v>
          </cell>
          <cell r="I2504">
            <v>27</v>
          </cell>
          <cell r="J2504">
            <v>27</v>
          </cell>
        </row>
        <row r="2505">
          <cell r="B2505" t="str">
            <v>โฉนด</v>
          </cell>
          <cell r="C2505">
            <v>6547</v>
          </cell>
          <cell r="E2505">
            <v>3101</v>
          </cell>
          <cell r="F2505" t="str">
            <v>ม.11 ต.นาบอน</v>
          </cell>
          <cell r="G2505">
            <v>0</v>
          </cell>
          <cell r="H2505">
            <v>0</v>
          </cell>
          <cell r="I2505">
            <v>25</v>
          </cell>
          <cell r="J2505">
            <v>25</v>
          </cell>
        </row>
        <row r="2506">
          <cell r="B2506" t="str">
            <v>โฉนด</v>
          </cell>
          <cell r="E2506">
            <v>3044</v>
          </cell>
          <cell r="G2506">
            <v>0</v>
          </cell>
          <cell r="H2506">
            <v>0</v>
          </cell>
          <cell r="I2506">
            <v>37</v>
          </cell>
          <cell r="J2506">
            <v>37</v>
          </cell>
        </row>
        <row r="2528">
          <cell r="B2528" t="str">
            <v>โฉนด</v>
          </cell>
          <cell r="C2528">
            <v>13304</v>
          </cell>
          <cell r="E2528">
            <v>5645</v>
          </cell>
          <cell r="F2528" t="str">
            <v>ม.11 ต.นาบอน</v>
          </cell>
          <cell r="G2528">
            <v>0</v>
          </cell>
          <cell r="H2528">
            <v>1</v>
          </cell>
          <cell r="I2528">
            <v>72.900000000000006</v>
          </cell>
          <cell r="J2528">
            <v>72.900000000000006</v>
          </cell>
        </row>
        <row r="2529">
          <cell r="B2529" t="str">
            <v>โฉนด</v>
          </cell>
          <cell r="C2529">
            <v>10800</v>
          </cell>
          <cell r="E2529">
            <v>4676</v>
          </cell>
          <cell r="F2529" t="str">
            <v>ม.11 ต.นาบอน</v>
          </cell>
          <cell r="G2529">
            <v>0</v>
          </cell>
          <cell r="H2529">
            <v>0</v>
          </cell>
          <cell r="I2529">
            <v>15.1</v>
          </cell>
          <cell r="J2529">
            <v>15.1</v>
          </cell>
        </row>
        <row r="2555">
          <cell r="B2555" t="str">
            <v>โฉนด</v>
          </cell>
          <cell r="C2555">
            <v>7423</v>
          </cell>
          <cell r="E2555">
            <v>3479</v>
          </cell>
          <cell r="F2555" t="str">
            <v>ม.2 ต.นาบอน</v>
          </cell>
          <cell r="G2555">
            <v>0</v>
          </cell>
          <cell r="H2555">
            <v>0</v>
          </cell>
          <cell r="I2555">
            <v>19</v>
          </cell>
          <cell r="J2555">
            <v>19</v>
          </cell>
        </row>
        <row r="2556">
          <cell r="B2556" t="str">
            <v>โฉนด</v>
          </cell>
          <cell r="C2556">
            <v>7424</v>
          </cell>
          <cell r="E2556">
            <v>3480</v>
          </cell>
          <cell r="F2556" t="str">
            <v>ม.2 ต.นาบอน</v>
          </cell>
          <cell r="G2556">
            <v>0</v>
          </cell>
          <cell r="H2556">
            <v>0</v>
          </cell>
          <cell r="I2556">
            <v>19</v>
          </cell>
          <cell r="J2556">
            <v>19</v>
          </cell>
        </row>
        <row r="2557">
          <cell r="B2557" t="str">
            <v>โฉนด</v>
          </cell>
          <cell r="C2557">
            <v>7425</v>
          </cell>
          <cell r="E2557">
            <v>3481</v>
          </cell>
          <cell r="F2557" t="str">
            <v>ม.2 ต.นาบอน</v>
          </cell>
          <cell r="G2557">
            <v>0</v>
          </cell>
          <cell r="H2557">
            <v>0</v>
          </cell>
          <cell r="I2557">
            <v>25</v>
          </cell>
          <cell r="J2557">
            <v>25</v>
          </cell>
        </row>
        <row r="2558">
          <cell r="B2558" t="str">
            <v>โฉนด</v>
          </cell>
          <cell r="C2558">
            <v>7426</v>
          </cell>
          <cell r="E2558">
            <v>3482</v>
          </cell>
          <cell r="F2558" t="str">
            <v>ม.2 ต.นาบอน</v>
          </cell>
          <cell r="G2558">
            <v>0</v>
          </cell>
          <cell r="H2558">
            <v>3</v>
          </cell>
          <cell r="I2558">
            <v>5</v>
          </cell>
          <cell r="J2558">
            <v>305</v>
          </cell>
        </row>
        <row r="2559">
          <cell r="B2559" t="str">
            <v>โฉนด</v>
          </cell>
          <cell r="C2559">
            <v>7427</v>
          </cell>
          <cell r="E2559">
            <v>3483</v>
          </cell>
          <cell r="F2559" t="str">
            <v>ม.2 ต.นาบอน</v>
          </cell>
          <cell r="G2559">
            <v>0</v>
          </cell>
          <cell r="H2559">
            <v>0</v>
          </cell>
          <cell r="I2559">
            <v>33</v>
          </cell>
          <cell r="J2559">
            <v>33</v>
          </cell>
        </row>
        <row r="2560">
          <cell r="B2560" t="str">
            <v>โฉนด</v>
          </cell>
          <cell r="C2560">
            <v>7428</v>
          </cell>
          <cell r="E2560">
            <v>3484</v>
          </cell>
          <cell r="F2560" t="str">
            <v>ม.2 ต.นาบอน</v>
          </cell>
          <cell r="G2560">
            <v>0</v>
          </cell>
          <cell r="H2560">
            <v>0</v>
          </cell>
          <cell r="I2560">
            <v>25</v>
          </cell>
          <cell r="J2560">
            <v>25</v>
          </cell>
        </row>
        <row r="2561">
          <cell r="B2561" t="str">
            <v>โฉนด</v>
          </cell>
          <cell r="C2561">
            <v>7429</v>
          </cell>
          <cell r="E2561">
            <v>3485</v>
          </cell>
          <cell r="F2561" t="str">
            <v>ม.2 ต.นาบอน</v>
          </cell>
          <cell r="G2561">
            <v>0</v>
          </cell>
          <cell r="H2561">
            <v>0</v>
          </cell>
          <cell r="I2561">
            <v>25</v>
          </cell>
          <cell r="J2561">
            <v>25</v>
          </cell>
        </row>
        <row r="2562">
          <cell r="B2562" t="str">
            <v>โฉนด</v>
          </cell>
          <cell r="C2562">
            <v>7438</v>
          </cell>
          <cell r="E2562">
            <v>3494</v>
          </cell>
          <cell r="F2562" t="str">
            <v>ม.2 ต.นาบอน</v>
          </cell>
          <cell r="G2562">
            <v>0</v>
          </cell>
          <cell r="H2562">
            <v>1</v>
          </cell>
          <cell r="I2562">
            <v>10</v>
          </cell>
          <cell r="J2562">
            <v>110</v>
          </cell>
        </row>
        <row r="2609">
          <cell r="B2609" t="str">
            <v>โฉนด</v>
          </cell>
          <cell r="C2609">
            <v>7452</v>
          </cell>
          <cell r="E2609">
            <v>3508</v>
          </cell>
          <cell r="F2609" t="str">
            <v>ม.2 ต.นาบอน</v>
          </cell>
          <cell r="G2609">
            <v>0</v>
          </cell>
          <cell r="H2609">
            <v>0</v>
          </cell>
          <cell r="I2609">
            <v>24</v>
          </cell>
          <cell r="J2609">
            <v>24</v>
          </cell>
        </row>
        <row r="2636">
          <cell r="B2636" t="str">
            <v>โฉนด</v>
          </cell>
          <cell r="C2636">
            <v>7728</v>
          </cell>
          <cell r="E2636">
            <v>3784</v>
          </cell>
          <cell r="F2636" t="str">
            <v>ม.11 ต.นาบอน</v>
          </cell>
          <cell r="G2636">
            <v>0</v>
          </cell>
          <cell r="H2636">
            <v>0</v>
          </cell>
          <cell r="I2636">
            <v>25</v>
          </cell>
          <cell r="J2636">
            <v>25</v>
          </cell>
        </row>
        <row r="2663">
          <cell r="B2663" t="str">
            <v>โฉนด</v>
          </cell>
          <cell r="C2663">
            <v>5717</v>
          </cell>
          <cell r="E2663">
            <v>2598</v>
          </cell>
          <cell r="F2663" t="str">
            <v>ม.11 ต.นาบอน</v>
          </cell>
          <cell r="G2663">
            <v>0</v>
          </cell>
          <cell r="H2663">
            <v>0</v>
          </cell>
          <cell r="I2663">
            <v>23</v>
          </cell>
          <cell r="J2663">
            <v>23</v>
          </cell>
        </row>
        <row r="2664">
          <cell r="B2664" t="str">
            <v>โฉนด</v>
          </cell>
          <cell r="C2664">
            <v>6533</v>
          </cell>
          <cell r="E2664">
            <v>3089</v>
          </cell>
          <cell r="F2664" t="str">
            <v>ม.11 ต.นาบอน</v>
          </cell>
          <cell r="G2664">
            <v>0</v>
          </cell>
          <cell r="H2664">
            <v>0</v>
          </cell>
          <cell r="I2664">
            <v>25</v>
          </cell>
          <cell r="J2664">
            <v>25</v>
          </cell>
        </row>
        <row r="2665">
          <cell r="B2665" t="str">
            <v>โฉนด</v>
          </cell>
          <cell r="C2665">
            <v>6532</v>
          </cell>
          <cell r="E2665">
            <v>3088</v>
          </cell>
          <cell r="F2665" t="str">
            <v>ม.11 ต.นาบอน</v>
          </cell>
          <cell r="G2665">
            <v>0</v>
          </cell>
          <cell r="H2665">
            <v>0</v>
          </cell>
          <cell r="I2665">
            <v>24</v>
          </cell>
          <cell r="J2665">
            <v>24</v>
          </cell>
        </row>
        <row r="2666">
          <cell r="B2666" t="str">
            <v>โฉนด</v>
          </cell>
          <cell r="C2666">
            <v>6531</v>
          </cell>
          <cell r="E2666">
            <v>3087</v>
          </cell>
          <cell r="F2666" t="str">
            <v>ม.11 ต.นาบอน</v>
          </cell>
          <cell r="G2666">
            <v>0</v>
          </cell>
          <cell r="H2666">
            <v>0</v>
          </cell>
          <cell r="I2666">
            <v>24</v>
          </cell>
          <cell r="J2666">
            <v>24</v>
          </cell>
        </row>
        <row r="2690">
          <cell r="B2690" t="str">
            <v>โฉนด</v>
          </cell>
          <cell r="C2690">
            <v>4322</v>
          </cell>
          <cell r="E2690">
            <v>1908</v>
          </cell>
          <cell r="F2690" t="str">
            <v>ม.2 ต.นาบอน</v>
          </cell>
          <cell r="G2690">
            <v>0</v>
          </cell>
          <cell r="H2690">
            <v>0</v>
          </cell>
          <cell r="I2690">
            <v>23</v>
          </cell>
          <cell r="J2690">
            <v>23</v>
          </cell>
        </row>
        <row r="2717">
          <cell r="B2717" t="str">
            <v>โฉนด</v>
          </cell>
          <cell r="C2717">
            <v>7350</v>
          </cell>
          <cell r="E2717">
            <v>3406</v>
          </cell>
          <cell r="F2717" t="str">
            <v>ม.2 ต.นาบอน</v>
          </cell>
          <cell r="G2717">
            <v>0</v>
          </cell>
          <cell r="H2717">
            <v>0</v>
          </cell>
          <cell r="I2717">
            <v>25</v>
          </cell>
          <cell r="J2717">
            <v>25</v>
          </cell>
        </row>
        <row r="2718">
          <cell r="B2718" t="str">
            <v>โฉนด</v>
          </cell>
          <cell r="C2718">
            <v>7349</v>
          </cell>
          <cell r="E2718">
            <v>3405</v>
          </cell>
          <cell r="F2718" t="str">
            <v>ม.2 ต.นาบอน</v>
          </cell>
          <cell r="G2718">
            <v>0</v>
          </cell>
          <cell r="H2718">
            <v>0</v>
          </cell>
          <cell r="I2718">
            <v>25</v>
          </cell>
          <cell r="J2718">
            <v>25</v>
          </cell>
        </row>
        <row r="2719">
          <cell r="B2719" t="str">
            <v>โฉนด</v>
          </cell>
          <cell r="C2719">
            <v>7348</v>
          </cell>
          <cell r="E2719">
            <v>3404</v>
          </cell>
          <cell r="F2719" t="str">
            <v>ม.2 ต.นาบอน</v>
          </cell>
          <cell r="G2719">
            <v>0</v>
          </cell>
          <cell r="H2719">
            <v>0</v>
          </cell>
          <cell r="I2719">
            <v>25</v>
          </cell>
          <cell r="J2719">
            <v>25</v>
          </cell>
        </row>
        <row r="2720">
          <cell r="B2720" t="str">
            <v>โฉนด</v>
          </cell>
          <cell r="C2720">
            <v>7347</v>
          </cell>
          <cell r="E2720">
            <v>3403</v>
          </cell>
          <cell r="F2720" t="str">
            <v>ม.2 ต.นาบอน</v>
          </cell>
          <cell r="G2720">
            <v>0</v>
          </cell>
          <cell r="H2720">
            <v>0</v>
          </cell>
          <cell r="I2720">
            <v>25</v>
          </cell>
          <cell r="J2720">
            <v>25</v>
          </cell>
        </row>
        <row r="2798">
          <cell r="B2798" t="str">
            <v>โฉนด</v>
          </cell>
          <cell r="C2798">
            <v>8075</v>
          </cell>
          <cell r="E2798">
            <v>3835</v>
          </cell>
          <cell r="F2798" t="str">
            <v>ม.2 ต.นาบอน</v>
          </cell>
          <cell r="G2798">
            <v>0</v>
          </cell>
          <cell r="H2798">
            <v>0</v>
          </cell>
          <cell r="I2798">
            <v>20</v>
          </cell>
          <cell r="J2798">
            <v>20</v>
          </cell>
        </row>
        <row r="2799">
          <cell r="B2799" t="str">
            <v>โฉนด</v>
          </cell>
          <cell r="C2799">
            <v>42</v>
          </cell>
          <cell r="E2799">
            <v>58</v>
          </cell>
          <cell r="F2799" t="str">
            <v>ม.11 ต.นาบอน</v>
          </cell>
          <cell r="G2799">
            <v>0</v>
          </cell>
          <cell r="H2799">
            <v>0</v>
          </cell>
          <cell r="I2799">
            <v>26</v>
          </cell>
          <cell r="J2799">
            <v>26</v>
          </cell>
        </row>
        <row r="2960">
          <cell r="B2960" t="str">
            <v>โฉนด</v>
          </cell>
          <cell r="C2960">
            <v>7342</v>
          </cell>
          <cell r="E2960">
            <v>3398</v>
          </cell>
          <cell r="F2960" t="str">
            <v>ม.2 ต.นาบอน</v>
          </cell>
          <cell r="G2960">
            <v>0</v>
          </cell>
          <cell r="H2960">
            <v>0</v>
          </cell>
          <cell r="I2960">
            <v>25</v>
          </cell>
          <cell r="J2960">
            <v>25</v>
          </cell>
        </row>
        <row r="2961">
          <cell r="B2961" t="str">
            <v>โฉนด</v>
          </cell>
          <cell r="C2961">
            <v>6314</v>
          </cell>
          <cell r="E2961">
            <v>2970</v>
          </cell>
          <cell r="F2961" t="str">
            <v>ม.2 ต.นาบอน</v>
          </cell>
          <cell r="G2961">
            <v>0</v>
          </cell>
          <cell r="H2961">
            <v>0</v>
          </cell>
          <cell r="I2961">
            <v>25</v>
          </cell>
          <cell r="J2961">
            <v>25</v>
          </cell>
        </row>
        <row r="2962">
          <cell r="B2962" t="str">
            <v>โฉนด</v>
          </cell>
          <cell r="C2962">
            <v>15507</v>
          </cell>
          <cell r="E2962">
            <v>6130</v>
          </cell>
          <cell r="F2962" t="str">
            <v>ม.2 ต.นาบอน</v>
          </cell>
          <cell r="G2962">
            <v>4</v>
          </cell>
          <cell r="H2962">
            <v>2</v>
          </cell>
          <cell r="I2962">
            <v>32.299999999999997</v>
          </cell>
          <cell r="J2962">
            <v>1832.2</v>
          </cell>
        </row>
        <row r="3068">
          <cell r="B3068" t="str">
            <v>โฉนด</v>
          </cell>
          <cell r="C3068">
            <v>7520</v>
          </cell>
          <cell r="E3068">
            <v>3576</v>
          </cell>
          <cell r="F3068" t="str">
            <v>ม.2 ต.นาบอน</v>
          </cell>
          <cell r="G3068">
            <v>0</v>
          </cell>
          <cell r="H3068">
            <v>0</v>
          </cell>
          <cell r="I3068">
            <v>25</v>
          </cell>
          <cell r="J3068">
            <v>25</v>
          </cell>
        </row>
        <row r="3069">
          <cell r="B3069" t="str">
            <v>โฉนด</v>
          </cell>
          <cell r="C3069">
            <v>8068</v>
          </cell>
          <cell r="E3069">
            <v>3828</v>
          </cell>
          <cell r="F3069" t="str">
            <v>ม.2 ต.นาบอน</v>
          </cell>
          <cell r="G3069">
            <v>0</v>
          </cell>
          <cell r="H3069">
            <v>0</v>
          </cell>
          <cell r="I3069">
            <v>21</v>
          </cell>
          <cell r="J3069">
            <v>21</v>
          </cell>
        </row>
        <row r="3070">
          <cell r="B3070" t="str">
            <v>โฉนด</v>
          </cell>
          <cell r="C3070">
            <v>7519</v>
          </cell>
          <cell r="E3070">
            <v>3575</v>
          </cell>
          <cell r="F3070" t="str">
            <v>ม.2 ต.นาบอน</v>
          </cell>
          <cell r="G3070">
            <v>0</v>
          </cell>
          <cell r="H3070">
            <v>0</v>
          </cell>
          <cell r="I3070">
            <v>25</v>
          </cell>
          <cell r="J3070">
            <v>25</v>
          </cell>
        </row>
        <row r="3071">
          <cell r="B3071" t="str">
            <v>โฉนด</v>
          </cell>
          <cell r="C3071">
            <v>7518</v>
          </cell>
          <cell r="E3071">
            <v>3574</v>
          </cell>
          <cell r="F3071" t="str">
            <v xml:space="preserve"> ม.2 ต.นาบอน</v>
          </cell>
          <cell r="G3071">
            <v>0</v>
          </cell>
          <cell r="H3071">
            <v>0</v>
          </cell>
          <cell r="I3071">
            <v>25</v>
          </cell>
          <cell r="J3071">
            <v>25</v>
          </cell>
        </row>
        <row r="3176">
          <cell r="B3176" t="str">
            <v>โฉนด</v>
          </cell>
          <cell r="C3176">
            <v>71</v>
          </cell>
          <cell r="E3176">
            <v>89</v>
          </cell>
          <cell r="F3176" t="str">
            <v>ม.2 ต.นาบอน</v>
          </cell>
          <cell r="G3176">
            <v>5</v>
          </cell>
          <cell r="H3176">
            <v>2</v>
          </cell>
          <cell r="I3176">
            <v>60.2</v>
          </cell>
          <cell r="J3176">
            <v>2260.1999999999998</v>
          </cell>
        </row>
        <row r="3230">
          <cell r="B3230" t="str">
            <v>โฉนด</v>
          </cell>
          <cell r="C3230">
            <v>7442</v>
          </cell>
          <cell r="E3230">
            <v>3498</v>
          </cell>
          <cell r="F3230" t="str">
            <v>ม.2 ต.นาบอน</v>
          </cell>
          <cell r="G3230">
            <v>1</v>
          </cell>
          <cell r="H3230">
            <v>0</v>
          </cell>
          <cell r="I3230">
            <v>22</v>
          </cell>
          <cell r="J3230">
            <v>422</v>
          </cell>
        </row>
        <row r="3231">
          <cell r="B3231" t="str">
            <v>โฉนด</v>
          </cell>
          <cell r="C3231">
            <v>7447</v>
          </cell>
          <cell r="E3231">
            <v>3503</v>
          </cell>
          <cell r="F3231" t="str">
            <v>ม.2 ต.นาบอน</v>
          </cell>
          <cell r="G3231">
            <v>2</v>
          </cell>
          <cell r="H3231">
            <v>0</v>
          </cell>
          <cell r="I3231">
            <v>97</v>
          </cell>
          <cell r="J3231">
            <v>897</v>
          </cell>
        </row>
        <row r="3257">
          <cell r="B3257" t="str">
            <v>โฉนด</v>
          </cell>
          <cell r="C3257">
            <v>7515</v>
          </cell>
          <cell r="E3257">
            <v>3571</v>
          </cell>
          <cell r="F3257" t="str">
            <v>ม.2 ต.นาบอน</v>
          </cell>
          <cell r="G3257">
            <v>0</v>
          </cell>
          <cell r="H3257">
            <v>0</v>
          </cell>
          <cell r="I3257">
            <v>25</v>
          </cell>
          <cell r="J3257">
            <v>25</v>
          </cell>
        </row>
        <row r="3258">
          <cell r="B3258" t="str">
            <v>โฉนด</v>
          </cell>
          <cell r="C3258">
            <v>7529</v>
          </cell>
          <cell r="E3258">
            <v>3585</v>
          </cell>
          <cell r="F3258" t="str">
            <v>ม.2 ต.นาบอน</v>
          </cell>
          <cell r="G3258">
            <v>0</v>
          </cell>
          <cell r="H3258">
            <v>0</v>
          </cell>
          <cell r="I3258">
            <v>25</v>
          </cell>
          <cell r="J3258">
            <v>25</v>
          </cell>
        </row>
        <row r="3259">
          <cell r="B3259" t="str">
            <v>โฉนด</v>
          </cell>
          <cell r="C3259">
            <v>7530</v>
          </cell>
          <cell r="E3259">
            <v>3586</v>
          </cell>
          <cell r="F3259" t="str">
            <v>ม.2 ต.นาบอน</v>
          </cell>
          <cell r="G3259">
            <v>0</v>
          </cell>
          <cell r="H3259">
            <v>0</v>
          </cell>
          <cell r="I3259">
            <v>24</v>
          </cell>
          <cell r="J3259">
            <v>24</v>
          </cell>
        </row>
        <row r="3260">
          <cell r="B3260" t="str">
            <v>โฉนด</v>
          </cell>
          <cell r="C3260">
            <v>7516</v>
          </cell>
          <cell r="E3260">
            <v>3572</v>
          </cell>
          <cell r="F3260" t="str">
            <v>ม.2 ต.นาบอน</v>
          </cell>
          <cell r="G3260">
            <v>0</v>
          </cell>
          <cell r="H3260">
            <v>0</v>
          </cell>
          <cell r="I3260">
            <v>24</v>
          </cell>
          <cell r="J3260">
            <v>24</v>
          </cell>
        </row>
        <row r="3261">
          <cell r="B3261" t="str">
            <v>โฉนด</v>
          </cell>
          <cell r="C3261">
            <v>7514</v>
          </cell>
          <cell r="E3261">
            <v>3570</v>
          </cell>
          <cell r="F3261" t="str">
            <v>ม.2 ต.นาบอน</v>
          </cell>
          <cell r="G3261">
            <v>0</v>
          </cell>
          <cell r="H3261">
            <v>0</v>
          </cell>
          <cell r="I3261">
            <v>25</v>
          </cell>
          <cell r="J3261">
            <v>25</v>
          </cell>
        </row>
        <row r="3262">
          <cell r="B3262" t="str">
            <v>โฉนด</v>
          </cell>
        </row>
        <row r="3365">
          <cell r="B3365" t="str">
            <v>โฉนด</v>
          </cell>
          <cell r="C3365">
            <v>10233</v>
          </cell>
          <cell r="E3365">
            <v>4688</v>
          </cell>
          <cell r="F3365" t="str">
            <v>ม.11 ต.นาบอน</v>
          </cell>
          <cell r="G3365">
            <v>5</v>
          </cell>
          <cell r="H3365">
            <v>3</v>
          </cell>
          <cell r="I3365">
            <v>65.099999999999994</v>
          </cell>
        </row>
        <row r="3368">
          <cell r="B3368" t="str">
            <v>โฉนด</v>
          </cell>
          <cell r="C3368">
            <v>10215</v>
          </cell>
          <cell r="E3368">
            <v>4697</v>
          </cell>
          <cell r="F3368" t="str">
            <v>ม.11 ต.นาบอน</v>
          </cell>
          <cell r="G3368">
            <v>0</v>
          </cell>
          <cell r="H3368">
            <v>1</v>
          </cell>
          <cell r="I3368">
            <v>23</v>
          </cell>
        </row>
        <row r="3392">
          <cell r="B3392" t="str">
            <v>โฉนด</v>
          </cell>
          <cell r="C3392">
            <v>10222</v>
          </cell>
          <cell r="E3392">
            <v>4704</v>
          </cell>
          <cell r="F3392" t="str">
            <v>ม.11 ต.นาบอน</v>
          </cell>
          <cell r="G3392">
            <v>0</v>
          </cell>
          <cell r="H3392">
            <v>1</v>
          </cell>
          <cell r="I3392">
            <v>50</v>
          </cell>
        </row>
        <row r="3394">
          <cell r="B3394" t="str">
            <v>โฉนด</v>
          </cell>
          <cell r="C3394">
            <v>10227</v>
          </cell>
          <cell r="E3394">
            <v>4709</v>
          </cell>
          <cell r="F3394" t="str">
            <v>ม.11 ต.นาบอน</v>
          </cell>
          <cell r="G3394">
            <v>0</v>
          </cell>
          <cell r="H3394">
            <v>0</v>
          </cell>
          <cell r="I3394">
            <v>36.799999999999997</v>
          </cell>
        </row>
        <row r="3395">
          <cell r="B3395" t="str">
            <v>โฉนด</v>
          </cell>
          <cell r="C3395">
            <v>10544</v>
          </cell>
          <cell r="E3395">
            <v>4842</v>
          </cell>
          <cell r="F3395" t="str">
            <v>ม.11 ต.นาบอน</v>
          </cell>
          <cell r="G3395">
            <v>0</v>
          </cell>
          <cell r="H3395">
            <v>0</v>
          </cell>
          <cell r="I3395">
            <v>16.3</v>
          </cell>
        </row>
        <row r="3396">
          <cell r="B3396" t="str">
            <v>โฉนด</v>
          </cell>
          <cell r="C3396">
            <v>10545</v>
          </cell>
          <cell r="E3396">
            <v>4843</v>
          </cell>
          <cell r="F3396" t="str">
            <v>ม.11 ต.นาบอน</v>
          </cell>
          <cell r="G3396">
            <v>0</v>
          </cell>
          <cell r="H3396">
            <v>0</v>
          </cell>
          <cell r="I3396">
            <v>16</v>
          </cell>
        </row>
        <row r="3397">
          <cell r="B3397" t="str">
            <v>โฉนด</v>
          </cell>
          <cell r="C3397">
            <v>10546</v>
          </cell>
          <cell r="E3397">
            <v>4844</v>
          </cell>
          <cell r="F3397" t="str">
            <v>ม.11 ต.นาบอน</v>
          </cell>
          <cell r="G3397">
            <v>0</v>
          </cell>
          <cell r="H3397">
            <v>0</v>
          </cell>
          <cell r="I3397">
            <v>15.8</v>
          </cell>
        </row>
        <row r="3398">
          <cell r="B3398" t="str">
            <v>โฉนด</v>
          </cell>
          <cell r="C3398">
            <v>10547</v>
          </cell>
          <cell r="E3398">
            <v>4845</v>
          </cell>
          <cell r="F3398" t="str">
            <v>ม.11 ต.นาบอน</v>
          </cell>
          <cell r="G3398">
            <v>0</v>
          </cell>
          <cell r="H3398">
            <v>0</v>
          </cell>
          <cell r="I3398">
            <v>16</v>
          </cell>
        </row>
        <row r="3420">
          <cell r="B3420" t="str">
            <v>โฉนด</v>
          </cell>
          <cell r="C3420">
            <v>10548</v>
          </cell>
          <cell r="E3420">
            <v>4846</v>
          </cell>
          <cell r="F3420" t="str">
            <v>ม.11 ต.นาบอน</v>
          </cell>
          <cell r="G3420">
            <v>0</v>
          </cell>
          <cell r="H3420">
            <v>0</v>
          </cell>
          <cell r="I3420">
            <v>16.100000000000001</v>
          </cell>
        </row>
        <row r="3421">
          <cell r="B3421" t="str">
            <v>โฉนด</v>
          </cell>
          <cell r="C3421">
            <v>10533</v>
          </cell>
          <cell r="E3421">
            <v>4831</v>
          </cell>
          <cell r="F3421" t="str">
            <v>ม.11 ต.นาบอน</v>
          </cell>
          <cell r="G3421">
            <v>0</v>
          </cell>
          <cell r="H3421">
            <v>0</v>
          </cell>
          <cell r="I3421">
            <v>33.9</v>
          </cell>
        </row>
        <row r="3422">
          <cell r="B3422" t="str">
            <v>โฉนด</v>
          </cell>
          <cell r="C3422">
            <v>10534</v>
          </cell>
          <cell r="E3422">
            <v>4832</v>
          </cell>
          <cell r="F3422" t="str">
            <v>ม.11 ต.นาบอน</v>
          </cell>
          <cell r="G3422">
            <v>0</v>
          </cell>
          <cell r="H3422">
            <v>0</v>
          </cell>
          <cell r="I3422">
            <v>33.9</v>
          </cell>
        </row>
        <row r="3423">
          <cell r="B3423" t="str">
            <v>โฉนด</v>
          </cell>
          <cell r="C3423">
            <v>10535</v>
          </cell>
          <cell r="E3423">
            <v>4833</v>
          </cell>
          <cell r="F3423" t="str">
            <v>ม.11 ต.นาบอน</v>
          </cell>
          <cell r="G3423">
            <v>0</v>
          </cell>
          <cell r="H3423">
            <v>0</v>
          </cell>
          <cell r="I3423">
            <v>34</v>
          </cell>
        </row>
        <row r="3424">
          <cell r="B3424" t="str">
            <v>โฉนด</v>
          </cell>
          <cell r="C3424">
            <v>10536</v>
          </cell>
          <cell r="E3424">
            <v>4834</v>
          </cell>
          <cell r="F3424" t="str">
            <v>ม.11 ต.นาบอน</v>
          </cell>
          <cell r="G3424">
            <v>0</v>
          </cell>
          <cell r="H3424">
            <v>0</v>
          </cell>
          <cell r="I3424">
            <v>34.1</v>
          </cell>
        </row>
        <row r="3425">
          <cell r="B3425" t="str">
            <v>โฉนด</v>
          </cell>
          <cell r="C3425">
            <v>10537</v>
          </cell>
          <cell r="E3425">
            <v>4835</v>
          </cell>
          <cell r="F3425" t="str">
            <v>ม.11 ต.นาบอน</v>
          </cell>
          <cell r="G3425">
            <v>0</v>
          </cell>
          <cell r="H3425">
            <v>0</v>
          </cell>
          <cell r="I3425">
            <v>34.200000000000003</v>
          </cell>
        </row>
        <row r="3446">
          <cell r="B3446" t="str">
            <v>โฉนด</v>
          </cell>
          <cell r="C3446">
            <v>10538</v>
          </cell>
          <cell r="E3446">
            <v>4836</v>
          </cell>
          <cell r="F3446" t="str">
            <v>ม.11 ต.นาบอน</v>
          </cell>
          <cell r="G3446">
            <v>0</v>
          </cell>
          <cell r="H3446">
            <v>0</v>
          </cell>
          <cell r="I3446">
            <v>34.299999999999997</v>
          </cell>
        </row>
        <row r="3447">
          <cell r="B3447" t="str">
            <v>โฉนด</v>
          </cell>
          <cell r="C3447">
            <v>10539</v>
          </cell>
          <cell r="E3447">
            <v>4837</v>
          </cell>
          <cell r="F3447" t="str">
            <v>ม.11 ต.นาบอน</v>
          </cell>
          <cell r="G3447">
            <v>0</v>
          </cell>
          <cell r="H3447">
            <v>0</v>
          </cell>
          <cell r="I3447">
            <v>34.4</v>
          </cell>
        </row>
        <row r="3448">
          <cell r="B3448" t="str">
            <v>โฉนด</v>
          </cell>
          <cell r="C3448">
            <v>10540</v>
          </cell>
          <cell r="E3448">
            <v>4838</v>
          </cell>
          <cell r="F3448" t="str">
            <v>ม.11 ต.นาบอน</v>
          </cell>
          <cell r="G3448">
            <v>0</v>
          </cell>
          <cell r="H3448">
            <v>0</v>
          </cell>
          <cell r="I3448">
            <v>38.299999999999997</v>
          </cell>
        </row>
        <row r="3449">
          <cell r="B3449" t="str">
            <v>โฉนด</v>
          </cell>
          <cell r="C3449">
            <v>10542</v>
          </cell>
          <cell r="E3449">
            <v>4840</v>
          </cell>
          <cell r="F3449" t="str">
            <v>ม.11 ต.นาบอน</v>
          </cell>
          <cell r="G3449">
            <v>1</v>
          </cell>
          <cell r="H3449">
            <v>0</v>
          </cell>
          <cell r="I3449">
            <v>78.400000000000006</v>
          </cell>
        </row>
        <row r="3450">
          <cell r="B3450" t="str">
            <v>โฉนด</v>
          </cell>
          <cell r="C3450">
            <v>10543</v>
          </cell>
          <cell r="E3450">
            <v>4841</v>
          </cell>
          <cell r="F3450" t="str">
            <v>ม.11 ต.นาบอน</v>
          </cell>
          <cell r="G3450">
            <v>1</v>
          </cell>
          <cell r="H3450">
            <v>1</v>
          </cell>
          <cell r="I3450">
            <v>88.8</v>
          </cell>
        </row>
        <row r="3451">
          <cell r="B3451" t="str">
            <v>โฉนด</v>
          </cell>
          <cell r="C3451">
            <v>10549</v>
          </cell>
          <cell r="E3451">
            <v>4847</v>
          </cell>
          <cell r="F3451" t="str">
            <v>ม.11 ต.นาบอน</v>
          </cell>
          <cell r="G3451">
            <v>0</v>
          </cell>
          <cell r="H3451">
            <v>0</v>
          </cell>
          <cell r="I3451">
            <v>15.6</v>
          </cell>
        </row>
        <row r="3452">
          <cell r="B3452" t="str">
            <v>โฉนด</v>
          </cell>
          <cell r="C3452">
            <v>10550</v>
          </cell>
          <cell r="E3452">
            <v>4848</v>
          </cell>
          <cell r="F3452" t="str">
            <v>ม.11 ต.นาบอน</v>
          </cell>
          <cell r="G3452">
            <v>0</v>
          </cell>
          <cell r="H3452">
            <v>0</v>
          </cell>
          <cell r="I3452">
            <v>15.6</v>
          </cell>
        </row>
        <row r="3473">
          <cell r="B3473" t="str">
            <v>โฉนด</v>
          </cell>
          <cell r="C3473">
            <v>10551</v>
          </cell>
          <cell r="E3473">
            <v>4849</v>
          </cell>
          <cell r="F3473" t="str">
            <v>ม.11 ต.นาบอน</v>
          </cell>
          <cell r="G3473">
            <v>0</v>
          </cell>
          <cell r="H3473">
            <v>0</v>
          </cell>
          <cell r="I3473">
            <v>16</v>
          </cell>
        </row>
        <row r="3477">
          <cell r="B3477" t="str">
            <v>โฉนด</v>
          </cell>
          <cell r="C3477">
            <v>10555</v>
          </cell>
          <cell r="E3477">
            <v>4853</v>
          </cell>
          <cell r="F3477" t="str">
            <v>ม.11 ต.นาบอน</v>
          </cell>
          <cell r="G3477">
            <v>0</v>
          </cell>
          <cell r="H3477">
            <v>0</v>
          </cell>
          <cell r="I3477">
            <v>16.2</v>
          </cell>
        </row>
        <row r="3478">
          <cell r="B3478" t="str">
            <v>โฉนด</v>
          </cell>
          <cell r="C3478">
            <v>10556</v>
          </cell>
          <cell r="E3478">
            <v>4854</v>
          </cell>
          <cell r="F3478" t="str">
            <v>ม.11 ต.นาบอน</v>
          </cell>
          <cell r="G3478">
            <v>0</v>
          </cell>
          <cell r="H3478">
            <v>0</v>
          </cell>
          <cell r="I3478">
            <v>16</v>
          </cell>
        </row>
        <row r="3479">
          <cell r="B3479" t="str">
            <v>โฉนด</v>
          </cell>
          <cell r="C3479">
            <v>10557</v>
          </cell>
          <cell r="E3479">
            <v>4855</v>
          </cell>
          <cell r="F3479" t="str">
            <v>ม.11 ต.นาบอน</v>
          </cell>
          <cell r="G3479">
            <v>0</v>
          </cell>
          <cell r="H3479">
            <v>0</v>
          </cell>
          <cell r="I3479">
            <v>16</v>
          </cell>
        </row>
        <row r="3480">
          <cell r="B3480" t="str">
            <v>โฉนด</v>
          </cell>
          <cell r="C3480">
            <v>10558</v>
          </cell>
          <cell r="E3480">
            <v>4856</v>
          </cell>
          <cell r="F3480" t="str">
            <v>ม.11 ต.นาบอน</v>
          </cell>
          <cell r="G3480">
            <v>0</v>
          </cell>
          <cell r="H3480">
            <v>0</v>
          </cell>
          <cell r="I3480">
            <v>16</v>
          </cell>
        </row>
        <row r="3500">
          <cell r="B3500" t="str">
            <v>โฉนด</v>
          </cell>
          <cell r="C3500">
            <v>6494</v>
          </cell>
          <cell r="E3500">
            <v>3050</v>
          </cell>
          <cell r="F3500" t="str">
            <v>ม.11 ต.นาบอน</v>
          </cell>
          <cell r="G3500">
            <v>0</v>
          </cell>
          <cell r="H3500">
            <v>0</v>
          </cell>
          <cell r="I3500">
            <v>34</v>
          </cell>
          <cell r="J3500">
            <v>34</v>
          </cell>
        </row>
        <row r="3581">
          <cell r="B3581" t="str">
            <v>โฉนด</v>
          </cell>
          <cell r="C3581">
            <v>5712</v>
          </cell>
          <cell r="E3581">
            <v>2593</v>
          </cell>
          <cell r="F3581" t="str">
            <v>ม.11 ต.นาบอน</v>
          </cell>
          <cell r="G3581">
            <v>0</v>
          </cell>
          <cell r="H3581">
            <v>0</v>
          </cell>
          <cell r="I3581">
            <v>20</v>
          </cell>
          <cell r="J3581">
            <v>20</v>
          </cell>
        </row>
        <row r="3583">
          <cell r="B3583" t="str">
            <v>โฉนด</v>
          </cell>
          <cell r="C3583">
            <v>9436</v>
          </cell>
          <cell r="E3583">
            <v>4462</v>
          </cell>
          <cell r="F3583" t="str">
            <v>ม.11 ต.นาบอน</v>
          </cell>
          <cell r="G3583">
            <v>22</v>
          </cell>
          <cell r="H3583">
            <v>1</v>
          </cell>
          <cell r="I3583">
            <v>81</v>
          </cell>
          <cell r="J3583">
            <v>8981</v>
          </cell>
        </row>
        <row r="3608">
          <cell r="B3608" t="str">
            <v>โฉนด</v>
          </cell>
          <cell r="C3608">
            <v>7474</v>
          </cell>
          <cell r="E3608">
            <v>3530</v>
          </cell>
          <cell r="F3608" t="str">
            <v>ม.2 ต.นาบอน</v>
          </cell>
          <cell r="G3608">
            <v>0</v>
          </cell>
          <cell r="H3608">
            <v>0</v>
          </cell>
          <cell r="I3608">
            <v>22</v>
          </cell>
          <cell r="J3608">
            <v>22</v>
          </cell>
        </row>
        <row r="3635">
          <cell r="B3635" t="str">
            <v>โฉนด</v>
          </cell>
          <cell r="C3635">
            <v>7476</v>
          </cell>
          <cell r="E3635">
            <v>3532</v>
          </cell>
          <cell r="F3635" t="str">
            <v>ม.2 ต.นาบอน</v>
          </cell>
          <cell r="G3635">
            <v>0</v>
          </cell>
          <cell r="H3635">
            <v>0</v>
          </cell>
          <cell r="I3635">
            <v>22</v>
          </cell>
          <cell r="J3635">
            <v>22</v>
          </cell>
        </row>
        <row r="3662">
          <cell r="B3662" t="str">
            <v>โฉนด</v>
          </cell>
          <cell r="C3662">
            <v>7475</v>
          </cell>
          <cell r="E3662">
            <v>3531</v>
          </cell>
          <cell r="F3662" t="str">
            <v>ม.2 ต.นาบอน</v>
          </cell>
          <cell r="G3662">
            <v>0</v>
          </cell>
          <cell r="H3662">
            <v>0</v>
          </cell>
          <cell r="I3662">
            <v>22</v>
          </cell>
          <cell r="J3662">
            <v>22</v>
          </cell>
        </row>
        <row r="3716">
          <cell r="B3716" t="str">
            <v>โฉนด</v>
          </cell>
          <cell r="C3716">
            <v>8036</v>
          </cell>
          <cell r="E3716">
            <v>3796</v>
          </cell>
          <cell r="F3716" t="str">
            <v>ม.2 ต.นาบอน</v>
          </cell>
          <cell r="G3716">
            <v>0</v>
          </cell>
          <cell r="H3716">
            <v>0</v>
          </cell>
          <cell r="I3716">
            <v>21</v>
          </cell>
          <cell r="J3716">
            <v>21</v>
          </cell>
        </row>
        <row r="3717">
          <cell r="B3717" t="str">
            <v>โฉนด</v>
          </cell>
          <cell r="C3717">
            <v>8101</v>
          </cell>
          <cell r="E3717">
            <v>3861</v>
          </cell>
          <cell r="F3717" t="str">
            <v>ม.2 ต.นาบอน</v>
          </cell>
          <cell r="G3717">
            <v>0</v>
          </cell>
          <cell r="H3717">
            <v>0</v>
          </cell>
          <cell r="I3717">
            <v>21</v>
          </cell>
          <cell r="J3717">
            <v>21</v>
          </cell>
        </row>
        <row r="3718">
          <cell r="B3718" t="str">
            <v>โฉนด</v>
          </cell>
          <cell r="C3718">
            <v>8066</v>
          </cell>
          <cell r="E3718">
            <v>3862</v>
          </cell>
          <cell r="F3718" t="str">
            <v>ม.2 ต.นาบอน</v>
          </cell>
          <cell r="G3718">
            <v>0</v>
          </cell>
          <cell r="H3718">
            <v>0</v>
          </cell>
          <cell r="I3718">
            <v>21</v>
          </cell>
          <cell r="J3718">
            <v>21</v>
          </cell>
        </row>
        <row r="3743">
          <cell r="B3743" t="str">
            <v>โฉนด</v>
          </cell>
          <cell r="C3743">
            <v>7380</v>
          </cell>
          <cell r="E3743">
            <v>3436</v>
          </cell>
          <cell r="F3743" t="str">
            <v>ม.2 ต.นาบอน</v>
          </cell>
          <cell r="G3743">
            <v>0</v>
          </cell>
          <cell r="H3743">
            <v>0</v>
          </cell>
          <cell r="I3743">
            <v>25</v>
          </cell>
          <cell r="J3743">
            <v>25</v>
          </cell>
        </row>
        <row r="3770">
          <cell r="B3770" t="str">
            <v>โฉนด</v>
          </cell>
          <cell r="C3770">
            <v>6476</v>
          </cell>
          <cell r="E3770">
            <v>3032</v>
          </cell>
          <cell r="F3770" t="str">
            <v>ม.11 ต.นาบอน</v>
          </cell>
          <cell r="G3770">
            <v>0</v>
          </cell>
          <cell r="H3770">
            <v>0</v>
          </cell>
          <cell r="I3770">
            <v>53</v>
          </cell>
          <cell r="J3770">
            <v>53</v>
          </cell>
        </row>
        <row r="3771">
          <cell r="B3771" t="str">
            <v>โฉนด</v>
          </cell>
          <cell r="C3771">
            <v>5722</v>
          </cell>
          <cell r="E3771">
            <v>2603</v>
          </cell>
          <cell r="F3771" t="str">
            <v>ม.11 ต.นาบอน</v>
          </cell>
          <cell r="G3771">
            <v>0</v>
          </cell>
          <cell r="H3771">
            <v>0</v>
          </cell>
          <cell r="J3771">
            <v>25</v>
          </cell>
        </row>
        <row r="3824">
          <cell r="B3824" t="str">
            <v>โฉนด</v>
          </cell>
          <cell r="C3824">
            <v>5291</v>
          </cell>
          <cell r="E3824">
            <v>2412</v>
          </cell>
          <cell r="F3824" t="str">
            <v>ม.2 ต.นาบอน</v>
          </cell>
          <cell r="G3824">
            <v>0</v>
          </cell>
          <cell r="H3824">
            <v>0</v>
          </cell>
          <cell r="I3824">
            <v>24</v>
          </cell>
          <cell r="J3824">
            <v>24</v>
          </cell>
        </row>
        <row r="3825">
          <cell r="B3825" t="str">
            <v>โฉนด</v>
          </cell>
          <cell r="C3825">
            <v>5292</v>
          </cell>
          <cell r="E3825">
            <v>2413</v>
          </cell>
          <cell r="F3825" t="str">
            <v>ม.2 ต.นาบอน</v>
          </cell>
          <cell r="G3825">
            <v>0</v>
          </cell>
          <cell r="H3825">
            <v>0</v>
          </cell>
          <cell r="I3825">
            <v>22</v>
          </cell>
          <cell r="J3825">
            <v>22</v>
          </cell>
        </row>
        <row r="3826">
          <cell r="B3826" t="str">
            <v>โฉนด</v>
          </cell>
          <cell r="C3826">
            <v>5293</v>
          </cell>
          <cell r="E3826">
            <v>2414</v>
          </cell>
          <cell r="F3826" t="str">
            <v>ม.2 ต.นาบอน</v>
          </cell>
          <cell r="G3826">
            <v>0</v>
          </cell>
          <cell r="H3826">
            <v>0</v>
          </cell>
          <cell r="I3826">
            <v>23</v>
          </cell>
          <cell r="J3826">
            <v>23</v>
          </cell>
        </row>
        <row r="3851">
          <cell r="B3851" t="str">
            <v>โฉนด</v>
          </cell>
          <cell r="C3851">
            <v>7478</v>
          </cell>
          <cell r="E3851">
            <v>3534</v>
          </cell>
          <cell r="F3851" t="str">
            <v>ม.2 ต.นาบอน</v>
          </cell>
          <cell r="G3851">
            <v>0</v>
          </cell>
          <cell r="H3851">
            <v>0</v>
          </cell>
          <cell r="I3851">
            <v>40</v>
          </cell>
          <cell r="J3851">
            <v>40</v>
          </cell>
        </row>
        <row r="3852">
          <cell r="B3852" t="str">
            <v>โฉนด</v>
          </cell>
          <cell r="C3852">
            <v>7479</v>
          </cell>
          <cell r="E3852">
            <v>3535</v>
          </cell>
          <cell r="F3852" t="str">
            <v>ม.2 ต.นาบอน</v>
          </cell>
          <cell r="G3852">
            <v>0</v>
          </cell>
          <cell r="H3852">
            <v>0</v>
          </cell>
          <cell r="I3852">
            <v>25</v>
          </cell>
          <cell r="J3852">
            <v>25</v>
          </cell>
        </row>
        <row r="3853">
          <cell r="B3853" t="str">
            <v>โฉนด</v>
          </cell>
          <cell r="C3853">
            <v>7480</v>
          </cell>
          <cell r="E3853">
            <v>3536</v>
          </cell>
          <cell r="F3853" t="str">
            <v>ม.2 ต.นาบอน</v>
          </cell>
          <cell r="G3853">
            <v>0</v>
          </cell>
          <cell r="H3853">
            <v>0</v>
          </cell>
          <cell r="I3853">
            <v>25</v>
          </cell>
          <cell r="J3853">
            <v>25</v>
          </cell>
        </row>
        <row r="3905">
          <cell r="B3905" t="str">
            <v>โฉนด</v>
          </cell>
          <cell r="C3905">
            <v>7463</v>
          </cell>
          <cell r="E3905">
            <v>3519</v>
          </cell>
          <cell r="F3905" t="str">
            <v>ม.2 ต.นาบอน</v>
          </cell>
          <cell r="G3905">
            <v>0</v>
          </cell>
          <cell r="H3905">
            <v>1</v>
          </cell>
          <cell r="I3905">
            <v>13</v>
          </cell>
          <cell r="J3905">
            <v>113</v>
          </cell>
        </row>
        <row r="3906">
          <cell r="B3906" t="str">
            <v>โฉนด</v>
          </cell>
          <cell r="C3906">
            <v>7464</v>
          </cell>
          <cell r="E3906">
            <v>3520</v>
          </cell>
          <cell r="F3906" t="str">
            <v>ม.2 ต.นาบอน</v>
          </cell>
          <cell r="G3906">
            <v>0</v>
          </cell>
          <cell r="H3906">
            <v>0</v>
          </cell>
          <cell r="I3906">
            <v>20</v>
          </cell>
        </row>
        <row r="3907">
          <cell r="B3907" t="str">
            <v>โฉนด</v>
          </cell>
          <cell r="C3907">
            <v>7465</v>
          </cell>
          <cell r="E3907">
            <v>3521</v>
          </cell>
          <cell r="F3907" t="str">
            <v>ม.2 ต.นาบอน</v>
          </cell>
          <cell r="G3907">
            <v>0</v>
          </cell>
          <cell r="H3907">
            <v>0</v>
          </cell>
          <cell r="I3907">
            <v>20</v>
          </cell>
        </row>
        <row r="3908">
          <cell r="B3908" t="str">
            <v>โฉนด</v>
          </cell>
          <cell r="C3908">
            <v>7466</v>
          </cell>
          <cell r="E3908">
            <v>3522</v>
          </cell>
          <cell r="F3908" t="str">
            <v>ม.2 ต.นาบอน</v>
          </cell>
          <cell r="G3908">
            <v>0</v>
          </cell>
          <cell r="H3908">
            <v>0</v>
          </cell>
          <cell r="I3908">
            <v>21</v>
          </cell>
        </row>
        <row r="3909">
          <cell r="B3909" t="str">
            <v>โฉนด</v>
          </cell>
          <cell r="C3909">
            <v>8082</v>
          </cell>
          <cell r="E3909">
            <v>3842</v>
          </cell>
          <cell r="F3909" t="str">
            <v>ม.2 ต.นาบอน</v>
          </cell>
          <cell r="G3909">
            <v>0</v>
          </cell>
          <cell r="H3909">
            <v>0</v>
          </cell>
          <cell r="I3909">
            <v>65</v>
          </cell>
        </row>
        <row r="3910">
          <cell r="B3910" t="str">
            <v>โฉนด</v>
          </cell>
          <cell r="C3910">
            <v>8083</v>
          </cell>
          <cell r="E3910">
            <v>3843</v>
          </cell>
          <cell r="F3910" t="str">
            <v>ม.2 ต.นาบอน</v>
          </cell>
          <cell r="G3910">
            <v>0</v>
          </cell>
          <cell r="H3910">
            <v>1</v>
          </cell>
          <cell r="I3910">
            <v>21</v>
          </cell>
        </row>
        <row r="3911">
          <cell r="B3911" t="str">
            <v>โฉนด</v>
          </cell>
          <cell r="C3911">
            <v>8084</v>
          </cell>
          <cell r="E3911">
            <v>3844</v>
          </cell>
          <cell r="F3911" t="str">
            <v>ม.2 ต.นาบอน</v>
          </cell>
          <cell r="G3911">
            <v>0</v>
          </cell>
          <cell r="H3911">
            <v>0</v>
          </cell>
          <cell r="I3911">
            <v>22</v>
          </cell>
        </row>
        <row r="3932">
          <cell r="B3932" t="str">
            <v>โฉนด</v>
          </cell>
          <cell r="C3932">
            <v>8085</v>
          </cell>
          <cell r="E3932">
            <v>3845</v>
          </cell>
          <cell r="F3932" t="str">
            <v>ม.2 ต.นาบอน</v>
          </cell>
          <cell r="G3932">
            <v>0</v>
          </cell>
          <cell r="H3932">
            <v>0</v>
          </cell>
          <cell r="I3932">
            <v>22</v>
          </cell>
          <cell r="J3932">
            <v>22</v>
          </cell>
        </row>
        <row r="3933">
          <cell r="B3933" t="str">
            <v>โฉนด</v>
          </cell>
          <cell r="C3933">
            <v>8086</v>
          </cell>
          <cell r="E3933">
            <v>3846</v>
          </cell>
          <cell r="F3933" t="str">
            <v>ม.2 ต.นาบอน</v>
          </cell>
          <cell r="G3933">
            <v>0</v>
          </cell>
          <cell r="H3933">
            <v>0</v>
          </cell>
          <cell r="I3933">
            <v>23</v>
          </cell>
          <cell r="J3933">
            <v>23</v>
          </cell>
        </row>
        <row r="3934">
          <cell r="B3934" t="str">
            <v>โฉนด</v>
          </cell>
          <cell r="C3934">
            <v>8087</v>
          </cell>
          <cell r="E3934">
            <v>3847</v>
          </cell>
          <cell r="F3934" t="str">
            <v>ม.2 ต.นาบอน</v>
          </cell>
          <cell r="G3934">
            <v>0</v>
          </cell>
          <cell r="H3934">
            <v>0</v>
          </cell>
          <cell r="I3934">
            <v>73</v>
          </cell>
          <cell r="J3934">
            <v>73</v>
          </cell>
        </row>
        <row r="3935">
          <cell r="B3935" t="str">
            <v>โฉนด</v>
          </cell>
          <cell r="C3935">
            <v>8088</v>
          </cell>
          <cell r="E3935">
            <v>3848</v>
          </cell>
          <cell r="F3935" t="str">
            <v>ม.2 ต.นาบอน</v>
          </cell>
          <cell r="G3935">
            <v>0</v>
          </cell>
          <cell r="H3935">
            <v>0</v>
          </cell>
          <cell r="I3935">
            <v>29</v>
          </cell>
          <cell r="J3935">
            <v>29</v>
          </cell>
        </row>
        <row r="3936">
          <cell r="B3936" t="str">
            <v>โฉนด</v>
          </cell>
          <cell r="C3936">
            <v>8089</v>
          </cell>
          <cell r="E3936">
            <v>3849</v>
          </cell>
          <cell r="F3936" t="str">
            <v>ม.2 ต.นาบอน</v>
          </cell>
          <cell r="G3936">
            <v>0</v>
          </cell>
          <cell r="H3936">
            <v>2</v>
          </cell>
          <cell r="I3936">
            <v>95.6</v>
          </cell>
          <cell r="J3936">
            <v>295.60000000000002</v>
          </cell>
        </row>
        <row r="3959">
          <cell r="B3959" t="str">
            <v>โฉนด</v>
          </cell>
          <cell r="C3959">
            <v>7382</v>
          </cell>
          <cell r="E3959">
            <v>3438</v>
          </cell>
          <cell r="F3959" t="str">
            <v>ม.2 ต.นาบอน</v>
          </cell>
          <cell r="G3959">
            <v>0</v>
          </cell>
          <cell r="H3959">
            <v>0</v>
          </cell>
          <cell r="I3959">
            <v>25</v>
          </cell>
          <cell r="J3959">
            <v>25</v>
          </cell>
        </row>
        <row r="4094">
          <cell r="B4094" t="str">
            <v>โฉนด</v>
          </cell>
          <cell r="C4094">
            <v>10560</v>
          </cell>
          <cell r="E4094">
            <v>4858</v>
          </cell>
          <cell r="F4094" t="str">
            <v>ม.11 ต.นาบอน</v>
          </cell>
          <cell r="G4094">
            <v>0</v>
          </cell>
          <cell r="H4094">
            <v>0</v>
          </cell>
          <cell r="I4094">
            <v>23.9</v>
          </cell>
          <cell r="J4094">
            <v>23.9</v>
          </cell>
        </row>
        <row r="4148">
          <cell r="B4148" t="str">
            <v>โฉนด</v>
          </cell>
          <cell r="C4148">
            <v>6326</v>
          </cell>
          <cell r="E4148">
            <v>2982</v>
          </cell>
          <cell r="F4148" t="str">
            <v>ม.2 ต.นาบอน</v>
          </cell>
          <cell r="G4148">
            <v>0</v>
          </cell>
          <cell r="H4148">
            <v>0</v>
          </cell>
          <cell r="I4148">
            <v>25</v>
          </cell>
          <cell r="J4148">
            <v>25</v>
          </cell>
        </row>
        <row r="4175">
          <cell r="B4175" t="str">
            <v>โฉนด</v>
          </cell>
          <cell r="C4175">
            <v>8060</v>
          </cell>
          <cell r="E4175">
            <v>3820</v>
          </cell>
          <cell r="F4175" t="str">
            <v>ม.2 ต.นาบอน</v>
          </cell>
          <cell r="G4175">
            <v>0</v>
          </cell>
          <cell r="H4175">
            <v>0</v>
          </cell>
          <cell r="I4175">
            <v>21</v>
          </cell>
          <cell r="J4175">
            <v>21</v>
          </cell>
        </row>
        <row r="4176">
          <cell r="B4176" t="str">
            <v>โฉนด</v>
          </cell>
          <cell r="C4176">
            <v>8061</v>
          </cell>
          <cell r="E4176">
            <v>3821</v>
          </cell>
          <cell r="F4176" t="str">
            <v>ม.2 ต.นาบอน</v>
          </cell>
          <cell r="G4176">
            <v>0</v>
          </cell>
          <cell r="H4176">
            <v>0</v>
          </cell>
          <cell r="I4176">
            <v>21</v>
          </cell>
          <cell r="J4176">
            <v>21</v>
          </cell>
        </row>
        <row r="4177">
          <cell r="B4177" t="str">
            <v>โฉนด</v>
          </cell>
          <cell r="C4177">
            <v>13815</v>
          </cell>
          <cell r="E4177">
            <v>5881</v>
          </cell>
          <cell r="F4177" t="str">
            <v>ม.2 ต.นาบอน</v>
          </cell>
          <cell r="G4177">
            <v>0</v>
          </cell>
          <cell r="H4177">
            <v>0</v>
          </cell>
          <cell r="I4177">
            <v>48</v>
          </cell>
          <cell r="J4177">
            <v>48</v>
          </cell>
        </row>
        <row r="4202">
          <cell r="B4202" t="str">
            <v>โฉนด</v>
          </cell>
          <cell r="C4202">
            <v>6358</v>
          </cell>
          <cell r="E4202">
            <v>3014</v>
          </cell>
          <cell r="F4202" t="str">
            <v>ม.2 ต.นาบอน</v>
          </cell>
          <cell r="G4202">
            <v>0</v>
          </cell>
          <cell r="H4202">
            <v>0</v>
          </cell>
          <cell r="I4202">
            <v>24</v>
          </cell>
          <cell r="J4202">
            <v>24</v>
          </cell>
        </row>
        <row r="4203">
          <cell r="B4203" t="str">
            <v>โฉนด</v>
          </cell>
          <cell r="C4203">
            <v>6359</v>
          </cell>
          <cell r="E4203">
            <v>3015</v>
          </cell>
          <cell r="F4203" t="str">
            <v>ม.2 ต.นาบอน</v>
          </cell>
          <cell r="G4203">
            <v>0</v>
          </cell>
          <cell r="H4203">
            <v>0</v>
          </cell>
          <cell r="I4203">
            <v>24</v>
          </cell>
          <cell r="J4203">
            <v>24</v>
          </cell>
        </row>
        <row r="4204">
          <cell r="B4204" t="str">
            <v>โฉนด</v>
          </cell>
          <cell r="C4204">
            <v>6360</v>
          </cell>
          <cell r="E4204">
            <v>3016</v>
          </cell>
          <cell r="F4204" t="str">
            <v>ม.2 ต.นาบอน</v>
          </cell>
          <cell r="G4204">
            <v>0</v>
          </cell>
          <cell r="H4204">
            <v>0</v>
          </cell>
          <cell r="I4204">
            <v>24</v>
          </cell>
          <cell r="J4204">
            <v>24</v>
          </cell>
        </row>
        <row r="4205">
          <cell r="B4205" t="str">
            <v>โฉนด</v>
          </cell>
          <cell r="E4205">
            <v>3017</v>
          </cell>
          <cell r="G4205">
            <v>0</v>
          </cell>
          <cell r="H4205">
            <v>0</v>
          </cell>
          <cell r="I4205">
            <v>25</v>
          </cell>
          <cell r="J4205">
            <v>25</v>
          </cell>
        </row>
        <row r="4229">
          <cell r="B4229" t="str">
            <v>โฉนด</v>
          </cell>
          <cell r="C4229">
            <v>7372</v>
          </cell>
          <cell r="E4229">
            <v>3428</v>
          </cell>
          <cell r="F4229" t="str">
            <v>ม.2 ต.นาบอน</v>
          </cell>
          <cell r="G4229">
            <v>0</v>
          </cell>
          <cell r="H4229">
            <v>0</v>
          </cell>
          <cell r="I4229">
            <v>25</v>
          </cell>
          <cell r="J4229">
            <v>25</v>
          </cell>
        </row>
        <row r="4256">
          <cell r="B4256" t="str">
            <v>โฉนด</v>
          </cell>
          <cell r="C4256">
            <v>14116</v>
          </cell>
          <cell r="E4256">
            <v>5953</v>
          </cell>
          <cell r="F4256" t="str">
            <v>ม.2 ต.นาบอน</v>
          </cell>
          <cell r="G4256">
            <v>0</v>
          </cell>
          <cell r="H4256">
            <v>0</v>
          </cell>
          <cell r="I4256">
            <v>81.7</v>
          </cell>
          <cell r="J4256">
            <v>81.7</v>
          </cell>
        </row>
        <row r="4257">
          <cell r="B4257" t="str">
            <v>โฉนด</v>
          </cell>
          <cell r="C4257">
            <v>14117</v>
          </cell>
          <cell r="E4257">
            <v>5954</v>
          </cell>
          <cell r="F4257" t="str">
            <v>ม.2 ต.นาบอน</v>
          </cell>
          <cell r="G4257">
            <v>0</v>
          </cell>
          <cell r="H4257">
            <v>0</v>
          </cell>
          <cell r="I4257">
            <v>82.1</v>
          </cell>
          <cell r="J4257">
            <v>82.1</v>
          </cell>
        </row>
        <row r="4283">
          <cell r="B4283" t="str">
            <v>โฉนด</v>
          </cell>
          <cell r="C4283">
            <v>4267</v>
          </cell>
          <cell r="E4283">
            <v>1853</v>
          </cell>
          <cell r="F4283" t="str">
            <v>ม.11 ต.นาบอน</v>
          </cell>
          <cell r="G4283">
            <v>1</v>
          </cell>
          <cell r="H4283">
            <v>3</v>
          </cell>
          <cell r="I4283">
            <v>25</v>
          </cell>
          <cell r="K4283">
            <v>725</v>
          </cell>
        </row>
        <row r="4284">
          <cell r="B4284" t="str">
            <v>โฉนด</v>
          </cell>
          <cell r="C4284">
            <v>4266</v>
          </cell>
          <cell r="E4284">
            <v>1852</v>
          </cell>
          <cell r="F4284" t="str">
            <v>ม.11 ต.นาบอน</v>
          </cell>
          <cell r="G4284">
            <v>1</v>
          </cell>
          <cell r="H4284">
            <v>0</v>
          </cell>
          <cell r="I4284">
            <v>35</v>
          </cell>
          <cell r="K4284">
            <v>435</v>
          </cell>
        </row>
        <row r="4285">
          <cell r="B4285" t="str">
            <v>โฉนด</v>
          </cell>
          <cell r="C4285">
            <v>4268</v>
          </cell>
          <cell r="E4285">
            <v>1854</v>
          </cell>
          <cell r="F4285" t="str">
            <v>ม.11 ต.นาบอน</v>
          </cell>
          <cell r="G4285">
            <v>2</v>
          </cell>
          <cell r="H4285">
            <v>0</v>
          </cell>
          <cell r="I4285">
            <v>5</v>
          </cell>
          <cell r="K4285">
            <v>805</v>
          </cell>
        </row>
        <row r="4286">
          <cell r="B4286" t="str">
            <v>โฉนด</v>
          </cell>
          <cell r="C4286">
            <v>4264</v>
          </cell>
          <cell r="E4286">
            <v>1850</v>
          </cell>
          <cell r="F4286" t="str">
            <v>ม.11 ต.นาบอน</v>
          </cell>
          <cell r="G4286">
            <v>36</v>
          </cell>
          <cell r="H4286">
            <v>1</v>
          </cell>
          <cell r="I4286">
            <v>58</v>
          </cell>
          <cell r="K4286">
            <v>14558</v>
          </cell>
        </row>
        <row r="4287">
          <cell r="B4287" t="str">
            <v>โฉนด</v>
          </cell>
          <cell r="C4287">
            <v>4265</v>
          </cell>
          <cell r="E4287">
            <v>1851</v>
          </cell>
          <cell r="F4287" t="str">
            <v>ม.11 ต.นาบอน</v>
          </cell>
          <cell r="G4287">
            <v>0</v>
          </cell>
          <cell r="H4287">
            <v>0</v>
          </cell>
          <cell r="I4287">
            <v>45</v>
          </cell>
          <cell r="K4287">
            <v>45</v>
          </cell>
        </row>
        <row r="4288">
          <cell r="B4288" t="str">
            <v>โฉนด</v>
          </cell>
          <cell r="C4288">
            <v>7462</v>
          </cell>
          <cell r="E4288">
            <v>3518</v>
          </cell>
          <cell r="F4288" t="str">
            <v>ม.2 ต.นาบอน</v>
          </cell>
          <cell r="G4288">
            <v>1</v>
          </cell>
          <cell r="H4288">
            <v>2</v>
          </cell>
          <cell r="I4288">
            <v>69</v>
          </cell>
          <cell r="K4288">
            <v>669</v>
          </cell>
        </row>
        <row r="4289">
          <cell r="B4289" t="str">
            <v>โฉนด</v>
          </cell>
          <cell r="C4289">
            <v>7458</v>
          </cell>
          <cell r="E4289">
            <v>3514</v>
          </cell>
          <cell r="F4289" t="str">
            <v>ม.2 ต.นาบอน</v>
          </cell>
          <cell r="G4289">
            <v>1</v>
          </cell>
          <cell r="H4289">
            <v>1</v>
          </cell>
          <cell r="I4289">
            <v>35</v>
          </cell>
          <cell r="K4289">
            <v>535</v>
          </cell>
        </row>
        <row r="4310">
          <cell r="B4310" t="str">
            <v>โฉนด</v>
          </cell>
          <cell r="C4310">
            <v>13935</v>
          </cell>
          <cell r="E4310">
            <v>5925</v>
          </cell>
          <cell r="F4310" t="str">
            <v>ม.2 ต.นาบอน</v>
          </cell>
          <cell r="G4310">
            <v>0</v>
          </cell>
          <cell r="H4310">
            <v>0</v>
          </cell>
          <cell r="I4310">
            <v>79.599999999999994</v>
          </cell>
          <cell r="J4310">
            <v>79.599999999999994</v>
          </cell>
        </row>
        <row r="4311">
          <cell r="B4311" t="str">
            <v>โฉนด</v>
          </cell>
          <cell r="C4311">
            <v>13933</v>
          </cell>
          <cell r="E4311">
            <v>5925</v>
          </cell>
          <cell r="F4311" t="str">
            <v>ม.2 ต.นาบอน</v>
          </cell>
          <cell r="G4311">
            <v>0</v>
          </cell>
          <cell r="H4311">
            <v>1</v>
          </cell>
          <cell r="I4311">
            <v>36.9</v>
          </cell>
          <cell r="J4311">
            <v>136.9</v>
          </cell>
        </row>
        <row r="4312">
          <cell r="B4312" t="str">
            <v>โฉนด</v>
          </cell>
          <cell r="C4312">
            <v>13934</v>
          </cell>
          <cell r="E4312">
            <v>5924</v>
          </cell>
          <cell r="F4312" t="str">
            <v>ม.2 ต.นาบอน</v>
          </cell>
          <cell r="G4312">
            <v>0</v>
          </cell>
          <cell r="H4312">
            <v>0</v>
          </cell>
          <cell r="I4312">
            <v>41.5</v>
          </cell>
          <cell r="J4312">
            <v>41.5</v>
          </cell>
        </row>
        <row r="4313">
          <cell r="B4313" t="str">
            <v>โฉนด</v>
          </cell>
          <cell r="C4313">
            <v>13932</v>
          </cell>
          <cell r="E4313">
            <v>5922</v>
          </cell>
          <cell r="F4313" t="str">
            <v>ม.2 ต.นาบอน</v>
          </cell>
          <cell r="G4313">
            <v>0</v>
          </cell>
          <cell r="H4313">
            <v>3</v>
          </cell>
          <cell r="I4313">
            <v>10</v>
          </cell>
          <cell r="J4313">
            <v>310</v>
          </cell>
        </row>
        <row r="4314">
          <cell r="B4314" t="str">
            <v>โฉนด</v>
          </cell>
          <cell r="C4314">
            <v>6270</v>
          </cell>
          <cell r="E4314">
            <v>2926</v>
          </cell>
          <cell r="F4314" t="str">
            <v>ม.2 ต.นาบอน</v>
          </cell>
          <cell r="G4314">
            <v>0</v>
          </cell>
          <cell r="H4314">
            <v>0</v>
          </cell>
          <cell r="I4314">
            <v>53</v>
          </cell>
          <cell r="J4314">
            <v>53</v>
          </cell>
        </row>
        <row r="4337">
          <cell r="B4337" t="str">
            <v>โฉนด</v>
          </cell>
          <cell r="C4337">
            <v>8098</v>
          </cell>
          <cell r="E4337">
            <v>3858</v>
          </cell>
          <cell r="F4337" t="str">
            <v>ม.2 ต.นาบอน</v>
          </cell>
          <cell r="G4337">
            <v>6</v>
          </cell>
          <cell r="H4337">
            <v>3</v>
          </cell>
          <cell r="I4337">
            <v>58</v>
          </cell>
          <cell r="J4337">
            <v>2758</v>
          </cell>
        </row>
        <row r="4364">
          <cell r="B4364" t="str">
            <v>โฉนด</v>
          </cell>
          <cell r="C4364">
            <v>10038</v>
          </cell>
          <cell r="E4364">
            <v>4583</v>
          </cell>
          <cell r="F4364" t="str">
            <v>ม.2 ต.นาบอน</v>
          </cell>
          <cell r="G4364">
            <v>3</v>
          </cell>
          <cell r="H4364">
            <v>1</v>
          </cell>
          <cell r="I4364">
            <v>77.599999999999994</v>
          </cell>
          <cell r="J4364">
            <v>1377.6</v>
          </cell>
        </row>
        <row r="4365">
          <cell r="B4365" t="str">
            <v>โฉนด</v>
          </cell>
          <cell r="C4365">
            <v>10231</v>
          </cell>
          <cell r="E4365">
            <v>4713</v>
          </cell>
          <cell r="F4365" t="str">
            <v>ม.11 ต.นาบอน</v>
          </cell>
          <cell r="G4365">
            <v>0</v>
          </cell>
          <cell r="H4365">
            <v>3</v>
          </cell>
          <cell r="I4365">
            <v>78.900000000000006</v>
          </cell>
          <cell r="J4365">
            <v>378.9</v>
          </cell>
        </row>
        <row r="4418">
          <cell r="B4418" t="str">
            <v>โฉนด</v>
          </cell>
          <cell r="C4418">
            <v>4311</v>
          </cell>
          <cell r="E4418">
            <v>1897</v>
          </cell>
          <cell r="F4418" t="str">
            <v>ม.2 ต.นาบอน</v>
          </cell>
          <cell r="G4418">
            <v>0</v>
          </cell>
          <cell r="H4418">
            <v>0</v>
          </cell>
          <cell r="I4418">
            <v>20</v>
          </cell>
          <cell r="J4418">
            <v>20</v>
          </cell>
        </row>
        <row r="4419">
          <cell r="B4419" t="str">
            <v>โฉนด</v>
          </cell>
          <cell r="C4419">
            <v>252</v>
          </cell>
          <cell r="E4419">
            <v>168</v>
          </cell>
          <cell r="F4419" t="str">
            <v>ม.2 ต.นาบอน</v>
          </cell>
          <cell r="G4419">
            <v>0</v>
          </cell>
          <cell r="H4419">
            <v>0</v>
          </cell>
          <cell r="I4419">
            <v>22.6</v>
          </cell>
          <cell r="J4419">
            <v>22.6</v>
          </cell>
        </row>
        <row r="4445">
          <cell r="B4445" t="str">
            <v>โฉนด</v>
          </cell>
          <cell r="C4445">
            <v>7366</v>
          </cell>
          <cell r="E4445">
            <v>3422</v>
          </cell>
          <cell r="F4445" t="str">
            <v>ม.2 ต.นาบอน</v>
          </cell>
          <cell r="G4445">
            <v>0</v>
          </cell>
          <cell r="H4445">
            <v>0</v>
          </cell>
          <cell r="I4445">
            <v>25</v>
          </cell>
          <cell r="J4445">
            <v>25</v>
          </cell>
        </row>
        <row r="4472">
          <cell r="B4472" t="str">
            <v>โฉนด</v>
          </cell>
          <cell r="C4472">
            <v>6322</v>
          </cell>
          <cell r="E4472">
            <v>2978</v>
          </cell>
          <cell r="F4472" t="str">
            <v>ม.2 ต.นาบอน</v>
          </cell>
          <cell r="G4472">
            <v>0</v>
          </cell>
          <cell r="H4472">
            <v>2</v>
          </cell>
          <cell r="I4472">
            <v>80</v>
          </cell>
          <cell r="J4472">
            <v>280</v>
          </cell>
        </row>
        <row r="4473">
          <cell r="B4473" t="str">
            <v>โฉนด</v>
          </cell>
          <cell r="E4473">
            <v>3118</v>
          </cell>
          <cell r="G4473">
            <v>0</v>
          </cell>
          <cell r="H4473">
            <v>0</v>
          </cell>
          <cell r="I4473">
            <v>26</v>
          </cell>
          <cell r="J4473">
            <v>26</v>
          </cell>
        </row>
        <row r="4499">
          <cell r="B4499" t="str">
            <v>โฉนด</v>
          </cell>
          <cell r="C4499">
            <v>7525</v>
          </cell>
          <cell r="E4499">
            <v>3581</v>
          </cell>
          <cell r="F4499" t="str">
            <v>ม.2 ต.นาบอน</v>
          </cell>
          <cell r="G4499">
            <v>0</v>
          </cell>
          <cell r="H4499">
            <v>0</v>
          </cell>
          <cell r="I4499">
            <v>25</v>
          </cell>
          <cell r="J4499">
            <v>25</v>
          </cell>
        </row>
        <row r="4500">
          <cell r="B4500" t="str">
            <v>โฉนด</v>
          </cell>
          <cell r="C4500">
            <v>13813</v>
          </cell>
          <cell r="E4500">
            <v>5879</v>
          </cell>
          <cell r="F4500" t="str">
            <v>ม.2 ต.นาบอน</v>
          </cell>
          <cell r="G4500">
            <v>0</v>
          </cell>
          <cell r="H4500">
            <v>0</v>
          </cell>
          <cell r="I4500">
            <v>29.3</v>
          </cell>
          <cell r="J4500">
            <v>29.3</v>
          </cell>
        </row>
        <row r="4501">
          <cell r="B4501" t="str">
            <v>โฉนด</v>
          </cell>
          <cell r="C4501">
            <v>8071</v>
          </cell>
          <cell r="E4501">
            <v>3831</v>
          </cell>
          <cell r="F4501" t="str">
            <v>ม.2 ต.นาบอน</v>
          </cell>
          <cell r="G4501">
            <v>0</v>
          </cell>
          <cell r="H4501">
            <v>0</v>
          </cell>
          <cell r="I4501">
            <v>21</v>
          </cell>
          <cell r="J4501">
            <v>21</v>
          </cell>
        </row>
        <row r="4526">
          <cell r="B4526" t="str">
            <v>โฉนด</v>
          </cell>
          <cell r="C4526">
            <v>6522</v>
          </cell>
          <cell r="E4526">
            <v>3078</v>
          </cell>
          <cell r="F4526" t="str">
            <v>ม.11 ต.นาบอน</v>
          </cell>
          <cell r="G4526">
            <v>0</v>
          </cell>
          <cell r="H4526">
            <v>0</v>
          </cell>
          <cell r="I4526">
            <v>24</v>
          </cell>
          <cell r="J4526">
            <v>24</v>
          </cell>
        </row>
        <row r="4527">
          <cell r="B4527" t="str">
            <v>โฉนด</v>
          </cell>
          <cell r="C4527">
            <v>6523</v>
          </cell>
          <cell r="E4527">
            <v>3079</v>
          </cell>
          <cell r="F4527" t="str">
            <v>ม.11 ต.นาบอน</v>
          </cell>
          <cell r="G4527">
            <v>0</v>
          </cell>
          <cell r="H4527">
            <v>0</v>
          </cell>
          <cell r="I4527">
            <v>24</v>
          </cell>
          <cell r="J4527">
            <v>24</v>
          </cell>
        </row>
        <row r="4553">
          <cell r="B4553" t="str">
            <v>โฉนด</v>
          </cell>
          <cell r="C4553">
            <v>6266</v>
          </cell>
          <cell r="E4553">
            <v>2922</v>
          </cell>
          <cell r="F4553" t="str">
            <v>ม.2 ต.นาบอน</v>
          </cell>
          <cell r="G4553">
            <v>0</v>
          </cell>
          <cell r="H4553">
            <v>0</v>
          </cell>
          <cell r="I4553">
            <v>88</v>
          </cell>
        </row>
        <row r="4661">
          <cell r="C4661">
            <v>7374</v>
          </cell>
          <cell r="E4661">
            <v>3430</v>
          </cell>
          <cell r="F4661" t="str">
            <v>ม.2 ต.นาบอน</v>
          </cell>
          <cell r="G4661">
            <v>0</v>
          </cell>
          <cell r="H4661">
            <v>0</v>
          </cell>
          <cell r="I4661">
            <v>25</v>
          </cell>
          <cell r="J4661">
            <v>25</v>
          </cell>
        </row>
        <row r="4662">
          <cell r="B4662" t="str">
            <v>โฉนด</v>
          </cell>
          <cell r="C4662">
            <v>7375</v>
          </cell>
          <cell r="E4662">
            <v>3431</v>
          </cell>
          <cell r="F4662" t="str">
            <v>ม.2 ต.นาบอน</v>
          </cell>
          <cell r="G4662">
            <v>0</v>
          </cell>
          <cell r="H4662">
            <v>0</v>
          </cell>
          <cell r="I4662">
            <v>25</v>
          </cell>
          <cell r="J4662">
            <v>25</v>
          </cell>
        </row>
        <row r="4688">
          <cell r="B4688" t="str">
            <v>โฉนด</v>
          </cell>
          <cell r="C4688">
            <v>13816</v>
          </cell>
          <cell r="E4688">
            <v>5882</v>
          </cell>
          <cell r="F4688" t="str">
            <v>ม.2 ต.นาบอน</v>
          </cell>
          <cell r="G4688">
            <v>0</v>
          </cell>
          <cell r="H4688">
            <v>0</v>
          </cell>
          <cell r="I4688">
            <v>48.4</v>
          </cell>
          <cell r="J4688">
            <v>48.4</v>
          </cell>
        </row>
        <row r="4715">
          <cell r="B4715" t="str">
            <v>โฉนด</v>
          </cell>
          <cell r="C4715">
            <v>5766</v>
          </cell>
          <cell r="E4715">
            <v>2647</v>
          </cell>
          <cell r="F4715" t="str">
            <v>ม.11 ต.นาบอน</v>
          </cell>
          <cell r="G4715">
            <v>0</v>
          </cell>
          <cell r="H4715">
            <v>0</v>
          </cell>
          <cell r="I4715">
            <v>24</v>
          </cell>
          <cell r="J4715">
            <v>24</v>
          </cell>
        </row>
        <row r="4742">
          <cell r="B4742" t="str">
            <v>โฉนด</v>
          </cell>
          <cell r="C4742">
            <v>8705</v>
          </cell>
          <cell r="E4742">
            <v>4187</v>
          </cell>
          <cell r="F4742" t="str">
            <v>ม.2 ต.นาบอน</v>
          </cell>
          <cell r="G4742">
            <v>12</v>
          </cell>
          <cell r="H4742">
            <v>2</v>
          </cell>
          <cell r="I4742">
            <v>11</v>
          </cell>
          <cell r="J4742">
            <v>5011</v>
          </cell>
        </row>
        <row r="4743">
          <cell r="B4743" t="str">
            <v>โฉนด</v>
          </cell>
          <cell r="C4743">
            <v>7406</v>
          </cell>
          <cell r="E4743">
            <v>3462</v>
          </cell>
          <cell r="F4743" t="str">
            <v>ม.2 ต.นาบอน</v>
          </cell>
          <cell r="G4743">
            <v>0</v>
          </cell>
          <cell r="H4743">
            <v>0</v>
          </cell>
          <cell r="I4743">
            <v>24</v>
          </cell>
          <cell r="J4743">
            <v>24</v>
          </cell>
        </row>
        <row r="4744">
          <cell r="B4744" t="str">
            <v>โฉนด</v>
          </cell>
          <cell r="C4744">
            <v>7407</v>
          </cell>
          <cell r="E4744">
            <v>3463</v>
          </cell>
          <cell r="F4744" t="str">
            <v>ม.2 ต.นาบอน</v>
          </cell>
          <cell r="G4744">
            <v>0</v>
          </cell>
          <cell r="H4744">
            <v>0</v>
          </cell>
          <cell r="I4744">
            <v>24</v>
          </cell>
          <cell r="J4744">
            <v>24</v>
          </cell>
        </row>
        <row r="4796">
          <cell r="B4796" t="str">
            <v>โฉนด</v>
          </cell>
          <cell r="C4796">
            <v>6265</v>
          </cell>
          <cell r="E4796">
            <v>2921</v>
          </cell>
          <cell r="F4796" t="str">
            <v>ม.2 ต.นาบอน</v>
          </cell>
          <cell r="G4796">
            <v>0</v>
          </cell>
          <cell r="H4796">
            <v>0</v>
          </cell>
          <cell r="I4796">
            <v>81</v>
          </cell>
          <cell r="J4796">
            <v>81</v>
          </cell>
        </row>
        <row r="4797">
          <cell r="B4797" t="str">
            <v>โฉนด</v>
          </cell>
          <cell r="C4797">
            <v>13948</v>
          </cell>
          <cell r="E4797">
            <v>5916</v>
          </cell>
          <cell r="F4797" t="str">
            <v>ม.2 ต.นาบอน</v>
          </cell>
          <cell r="G4797">
            <v>0</v>
          </cell>
          <cell r="H4797">
            <v>0</v>
          </cell>
          <cell r="I4797">
            <v>81</v>
          </cell>
          <cell r="J4797">
            <v>81</v>
          </cell>
        </row>
        <row r="4850">
          <cell r="B4850" t="str">
            <v>โฉนด</v>
          </cell>
          <cell r="C4850">
            <v>9921</v>
          </cell>
          <cell r="E4850">
            <v>4552</v>
          </cell>
          <cell r="F4850" t="str">
            <v>ม.2 ต.นาบอน</v>
          </cell>
          <cell r="G4850">
            <v>0</v>
          </cell>
          <cell r="H4850">
            <v>0</v>
          </cell>
          <cell r="I4850">
            <v>21.5</v>
          </cell>
          <cell r="J4850">
            <v>21.5</v>
          </cell>
        </row>
        <row r="4877">
          <cell r="B4877" t="str">
            <v>โฉนด</v>
          </cell>
          <cell r="C4877">
            <v>8723</v>
          </cell>
          <cell r="E4877">
            <v>4205</v>
          </cell>
          <cell r="F4877" t="str">
            <v>ม.2 ต.นาบอน</v>
          </cell>
          <cell r="G4877">
            <v>22</v>
          </cell>
          <cell r="H4877">
            <v>2</v>
          </cell>
          <cell r="I4877">
            <v>27</v>
          </cell>
          <cell r="J4877">
            <v>9027</v>
          </cell>
        </row>
        <row r="4878">
          <cell r="B4878" t="str">
            <v>โฉนด</v>
          </cell>
          <cell r="C4878">
            <v>6530</v>
          </cell>
          <cell r="E4878">
            <v>3086</v>
          </cell>
          <cell r="F4878" t="str">
            <v>ม.11 ต.นาบอน</v>
          </cell>
          <cell r="G4878">
            <v>0</v>
          </cell>
          <cell r="H4878">
            <v>0</v>
          </cell>
          <cell r="I4878">
            <v>22</v>
          </cell>
          <cell r="J4878">
            <v>22</v>
          </cell>
        </row>
        <row r="4879">
          <cell r="B4879" t="str">
            <v>โฉนด</v>
          </cell>
          <cell r="C4879">
            <v>6529</v>
          </cell>
          <cell r="E4879">
            <v>3085</v>
          </cell>
          <cell r="F4879" t="str">
            <v>ม.11 ต.นาบอน</v>
          </cell>
          <cell r="G4879">
            <v>0</v>
          </cell>
          <cell r="H4879">
            <v>0</v>
          </cell>
          <cell r="I4879">
            <v>7</v>
          </cell>
          <cell r="J4879">
            <v>7</v>
          </cell>
        </row>
        <row r="4880">
          <cell r="B4880" t="str">
            <v>โฉนด</v>
          </cell>
          <cell r="C4880">
            <v>16815</v>
          </cell>
          <cell r="E4880">
            <v>6608</v>
          </cell>
          <cell r="F4880" t="str">
            <v>ม.2 ต.นาบอน</v>
          </cell>
          <cell r="G4880">
            <v>0</v>
          </cell>
          <cell r="H4880">
            <v>0</v>
          </cell>
          <cell r="I4880">
            <v>25</v>
          </cell>
          <cell r="J4880">
            <v>25</v>
          </cell>
        </row>
        <row r="4904">
          <cell r="B4904" t="str">
            <v>โฉนด</v>
          </cell>
          <cell r="C4904">
            <v>7408</v>
          </cell>
          <cell r="E4904">
            <v>3464</v>
          </cell>
          <cell r="F4904" t="str">
            <v>ม.2 ต.นาบอน</v>
          </cell>
          <cell r="G4904">
            <v>0</v>
          </cell>
          <cell r="H4904">
            <v>0</v>
          </cell>
          <cell r="I4904">
            <v>23</v>
          </cell>
          <cell r="J4904">
            <v>23</v>
          </cell>
        </row>
        <row r="4905">
          <cell r="B4905" t="str">
            <v>โฉนด</v>
          </cell>
          <cell r="C4905">
            <v>7437</v>
          </cell>
          <cell r="E4905">
            <v>3493</v>
          </cell>
          <cell r="F4905" t="str">
            <v>ม.2 ต.นาบอน</v>
          </cell>
          <cell r="G4905">
            <v>0</v>
          </cell>
          <cell r="H4905">
            <v>0</v>
          </cell>
          <cell r="I4905">
            <v>25</v>
          </cell>
          <cell r="J4905">
            <v>25</v>
          </cell>
        </row>
        <row r="4906">
          <cell r="B4906" t="str">
            <v>โฉนด</v>
          </cell>
          <cell r="C4906">
            <v>7508</v>
          </cell>
          <cell r="E4906">
            <v>3564</v>
          </cell>
          <cell r="F4906" t="str">
            <v>ม.2 ต.นาบอน</v>
          </cell>
          <cell r="G4906">
            <v>0</v>
          </cell>
          <cell r="H4906">
            <v>0</v>
          </cell>
          <cell r="I4906">
            <v>25</v>
          </cell>
          <cell r="J4906">
            <v>25</v>
          </cell>
        </row>
        <row r="4907">
          <cell r="B4907" t="str">
            <v>โฉนด</v>
          </cell>
          <cell r="C4907">
            <v>4357</v>
          </cell>
          <cell r="E4907">
            <v>1943</v>
          </cell>
          <cell r="F4907" t="str">
            <v>ม.2 ต.นาบอน</v>
          </cell>
          <cell r="G4907">
            <v>1</v>
          </cell>
          <cell r="H4907">
            <v>0</v>
          </cell>
          <cell r="I4907">
            <v>80</v>
          </cell>
          <cell r="J4907">
            <v>480</v>
          </cell>
        </row>
        <row r="4908">
          <cell r="B4908" t="str">
            <v>โฉนด</v>
          </cell>
          <cell r="C4908">
            <v>4375</v>
          </cell>
          <cell r="E4908">
            <v>1961</v>
          </cell>
          <cell r="F4908" t="str">
            <v>ม.2 ต.นาบอน</v>
          </cell>
          <cell r="G4908">
            <v>0</v>
          </cell>
          <cell r="H4908">
            <v>0</v>
          </cell>
          <cell r="I4908">
            <v>22</v>
          </cell>
          <cell r="J4908">
            <v>22</v>
          </cell>
        </row>
        <row r="4909">
          <cell r="B4909" t="str">
            <v>โฉนด</v>
          </cell>
          <cell r="C4909">
            <v>4376</v>
          </cell>
          <cell r="E4909">
            <v>1962</v>
          </cell>
          <cell r="F4909" t="str">
            <v>ม.2 ต.นาบอน</v>
          </cell>
          <cell r="G4909">
            <v>0</v>
          </cell>
          <cell r="H4909">
            <v>0</v>
          </cell>
          <cell r="I4909">
            <v>42</v>
          </cell>
          <cell r="J4909">
            <v>42</v>
          </cell>
        </row>
        <row r="4910">
          <cell r="B4910" t="str">
            <v>โฉนด</v>
          </cell>
          <cell r="C4910">
            <v>4359</v>
          </cell>
          <cell r="E4910">
            <v>1945</v>
          </cell>
          <cell r="F4910" t="str">
            <v>ม.2 ต.นาบอน</v>
          </cell>
          <cell r="G4910">
            <v>0</v>
          </cell>
          <cell r="H4910">
            <v>0</v>
          </cell>
          <cell r="I4910">
            <v>40</v>
          </cell>
          <cell r="J4910">
            <v>40</v>
          </cell>
        </row>
        <row r="4911">
          <cell r="B4911" t="str">
            <v>โฉนด</v>
          </cell>
          <cell r="C4911">
            <v>4358</v>
          </cell>
          <cell r="E4911">
            <v>1944</v>
          </cell>
          <cell r="F4911" t="str">
            <v>ม.2 ต.นาบอน</v>
          </cell>
          <cell r="G4911">
            <v>0</v>
          </cell>
          <cell r="H4911">
            <v>0</v>
          </cell>
          <cell r="I4911">
            <v>22</v>
          </cell>
          <cell r="J4911">
            <v>22</v>
          </cell>
        </row>
        <row r="4931">
          <cell r="B4931" t="str">
            <v>โฉนด</v>
          </cell>
          <cell r="C4931">
            <v>7410</v>
          </cell>
          <cell r="E4931">
            <v>3466</v>
          </cell>
          <cell r="F4931" t="str">
            <v>ม.2 ต.นาบอน</v>
          </cell>
          <cell r="G4931">
            <v>0</v>
          </cell>
          <cell r="H4931">
            <v>0</v>
          </cell>
          <cell r="I4931">
            <v>22</v>
          </cell>
          <cell r="J4931">
            <v>22</v>
          </cell>
        </row>
        <row r="4932">
          <cell r="B4932" t="str">
            <v>โฉนด</v>
          </cell>
          <cell r="C4932">
            <v>7418</v>
          </cell>
          <cell r="E4932">
            <v>3474</v>
          </cell>
          <cell r="F4932" t="str">
            <v>ม.2 ต.นาบอน</v>
          </cell>
          <cell r="G4932">
            <v>0</v>
          </cell>
          <cell r="H4932">
            <v>0</v>
          </cell>
          <cell r="I4932">
            <v>22</v>
          </cell>
          <cell r="J4932">
            <v>22</v>
          </cell>
        </row>
        <row r="4933">
          <cell r="B4933" t="str">
            <v>โฉนด</v>
          </cell>
          <cell r="C4933">
            <v>7435</v>
          </cell>
          <cell r="E4933">
            <v>3491</v>
          </cell>
          <cell r="F4933" t="str">
            <v>ม.2 ต.นาบอน</v>
          </cell>
          <cell r="G4933">
            <v>0</v>
          </cell>
          <cell r="H4933">
            <v>0</v>
          </cell>
          <cell r="I4933">
            <v>25</v>
          </cell>
          <cell r="J4933">
            <v>25</v>
          </cell>
        </row>
        <row r="4934">
          <cell r="B4934" t="str">
            <v>โฉนด</v>
          </cell>
          <cell r="C4934">
            <v>7434</v>
          </cell>
          <cell r="E4934">
            <v>3490</v>
          </cell>
          <cell r="F4934" t="str">
            <v>ม.2 ต.นาบอน</v>
          </cell>
          <cell r="G4934">
            <v>0</v>
          </cell>
          <cell r="H4934">
            <v>0</v>
          </cell>
          <cell r="I4934">
            <v>24</v>
          </cell>
          <cell r="J4934">
            <v>24</v>
          </cell>
        </row>
        <row r="4935">
          <cell r="B4935" t="str">
            <v>โฉนด</v>
          </cell>
          <cell r="C4935">
            <v>4377</v>
          </cell>
          <cell r="E4935">
            <v>1963</v>
          </cell>
          <cell r="F4935" t="str">
            <v>ม.2 ต.นาบอน</v>
          </cell>
          <cell r="G4935">
            <v>0</v>
          </cell>
          <cell r="H4935">
            <v>0</v>
          </cell>
          <cell r="I4935">
            <v>43</v>
          </cell>
          <cell r="J4935">
            <v>43</v>
          </cell>
        </row>
        <row r="4936">
          <cell r="B4936" t="str">
            <v>โฉนด</v>
          </cell>
          <cell r="C4936">
            <v>4378</v>
          </cell>
          <cell r="E4936">
            <v>1964</v>
          </cell>
          <cell r="F4936" t="str">
            <v>ม.2 ต.นาบอน</v>
          </cell>
          <cell r="G4936">
            <v>0</v>
          </cell>
          <cell r="H4936">
            <v>0</v>
          </cell>
          <cell r="I4936">
            <v>42</v>
          </cell>
          <cell r="J4936">
            <v>42</v>
          </cell>
        </row>
        <row r="4937">
          <cell r="B4937" t="str">
            <v>โฉนด</v>
          </cell>
          <cell r="C4937">
            <v>4362</v>
          </cell>
          <cell r="E4937">
            <v>1948</v>
          </cell>
          <cell r="F4937" t="str">
            <v>ม.2 ต.นาบอน</v>
          </cell>
          <cell r="G4937">
            <v>0</v>
          </cell>
          <cell r="H4937">
            <v>0</v>
          </cell>
          <cell r="I4937">
            <v>22</v>
          </cell>
          <cell r="J4937">
            <v>22</v>
          </cell>
        </row>
        <row r="4938">
          <cell r="B4938" t="str">
            <v>โฉนด</v>
          </cell>
          <cell r="C4938">
            <v>4363</v>
          </cell>
          <cell r="E4938">
            <v>1949</v>
          </cell>
          <cell r="F4938" t="str">
            <v>ม.2 ต.นาบอน</v>
          </cell>
          <cell r="G4938">
            <v>0</v>
          </cell>
          <cell r="H4938">
            <v>0</v>
          </cell>
          <cell r="I4938">
            <v>22</v>
          </cell>
          <cell r="J4938">
            <v>22</v>
          </cell>
        </row>
        <row r="4958">
          <cell r="B4958" t="str">
            <v>โฉนด</v>
          </cell>
          <cell r="C4958">
            <v>7409</v>
          </cell>
          <cell r="E4958">
            <v>3465</v>
          </cell>
          <cell r="F4958" t="str">
            <v>ม.2 ต.นาบอน</v>
          </cell>
          <cell r="G4958">
            <v>0</v>
          </cell>
          <cell r="H4958">
            <v>0</v>
          </cell>
          <cell r="I4958">
            <v>23</v>
          </cell>
          <cell r="J4958">
            <v>23</v>
          </cell>
        </row>
        <row r="4959">
          <cell r="B4959" t="str">
            <v>โฉนด</v>
          </cell>
          <cell r="C4959">
            <v>7436</v>
          </cell>
          <cell r="E4959">
            <v>3492</v>
          </cell>
          <cell r="F4959" t="str">
            <v>ม.2 ต.นาบอน</v>
          </cell>
          <cell r="G4959">
            <v>0</v>
          </cell>
          <cell r="H4959">
            <v>0</v>
          </cell>
          <cell r="I4959">
            <v>25</v>
          </cell>
          <cell r="J4959">
            <v>25</v>
          </cell>
        </row>
        <row r="4960">
          <cell r="B4960" t="str">
            <v>โฉนด</v>
          </cell>
          <cell r="C4960">
            <v>4380</v>
          </cell>
          <cell r="E4960">
            <v>1966</v>
          </cell>
          <cell r="F4960" t="str">
            <v>ม.2 ต.นาบอน</v>
          </cell>
          <cell r="G4960">
            <v>0</v>
          </cell>
          <cell r="H4960">
            <v>0</v>
          </cell>
          <cell r="I4960">
            <v>43</v>
          </cell>
          <cell r="J4960">
            <v>43</v>
          </cell>
        </row>
        <row r="4961">
          <cell r="B4961" t="str">
            <v>โฉนด</v>
          </cell>
          <cell r="C4961">
            <v>4379</v>
          </cell>
          <cell r="E4961">
            <v>1965</v>
          </cell>
          <cell r="F4961" t="str">
            <v>ม.2 ต.นาบอน</v>
          </cell>
          <cell r="G4961">
            <v>0</v>
          </cell>
          <cell r="H4961">
            <v>0</v>
          </cell>
          <cell r="I4961">
            <v>43</v>
          </cell>
          <cell r="J4961">
            <v>43</v>
          </cell>
        </row>
        <row r="4962">
          <cell r="B4962" t="str">
            <v>โฉนด</v>
          </cell>
          <cell r="C4962">
            <v>4360</v>
          </cell>
          <cell r="E4962">
            <v>1946</v>
          </cell>
          <cell r="F4962" t="str">
            <v>ม.2 ต.นาบอน</v>
          </cell>
          <cell r="G4962">
            <v>0</v>
          </cell>
          <cell r="H4962">
            <v>0</v>
          </cell>
          <cell r="I4962">
            <v>22</v>
          </cell>
          <cell r="J4962">
            <v>22</v>
          </cell>
        </row>
        <row r="4963">
          <cell r="B4963" t="str">
            <v>โฉนด</v>
          </cell>
          <cell r="C4963">
            <v>4361</v>
          </cell>
          <cell r="E4963">
            <v>1947</v>
          </cell>
          <cell r="F4963" t="str">
            <v>ม.2 ต.นาบอน</v>
          </cell>
          <cell r="G4963">
            <v>0</v>
          </cell>
          <cell r="H4963">
            <v>0</v>
          </cell>
          <cell r="I4963">
            <v>22</v>
          </cell>
          <cell r="J4963">
            <v>22</v>
          </cell>
        </row>
        <row r="4985">
          <cell r="B4985" t="str">
            <v>โฉนด</v>
          </cell>
          <cell r="C4985">
            <v>4272</v>
          </cell>
          <cell r="E4985">
            <v>1858</v>
          </cell>
          <cell r="F4985" t="str">
            <v>ม.2 ต.นาบอน</v>
          </cell>
          <cell r="G4985">
            <v>0</v>
          </cell>
          <cell r="H4985">
            <v>0</v>
          </cell>
          <cell r="I4985">
            <v>20</v>
          </cell>
          <cell r="J4985">
            <v>20</v>
          </cell>
        </row>
        <row r="4986">
          <cell r="B4986" t="str">
            <v>โฉนด</v>
          </cell>
          <cell r="C4986">
            <v>4273</v>
          </cell>
          <cell r="E4986">
            <v>1859</v>
          </cell>
          <cell r="F4986" t="str">
            <v>ม.2 ต.นาบอน</v>
          </cell>
          <cell r="G4986">
            <v>0</v>
          </cell>
          <cell r="H4986">
            <v>0</v>
          </cell>
          <cell r="I4986">
            <v>20</v>
          </cell>
          <cell r="J4986">
            <v>20</v>
          </cell>
        </row>
        <row r="4987">
          <cell r="B4987" t="str">
            <v>โฉนด</v>
          </cell>
          <cell r="C4987">
            <v>4274</v>
          </cell>
          <cell r="E4987">
            <v>1860</v>
          </cell>
          <cell r="F4987" t="str">
            <v>ม.2 ต.นาบอน</v>
          </cell>
          <cell r="G4987">
            <v>0</v>
          </cell>
          <cell r="H4987">
            <v>0</v>
          </cell>
          <cell r="I4987">
            <v>20</v>
          </cell>
          <cell r="J4987">
            <v>20</v>
          </cell>
        </row>
        <row r="4988">
          <cell r="B4988" t="str">
            <v>โฉนด</v>
          </cell>
          <cell r="C4988">
            <v>4275</v>
          </cell>
          <cell r="E4988">
            <v>1861</v>
          </cell>
          <cell r="F4988" t="str">
            <v>ม.2 ต.นาบอน</v>
          </cell>
          <cell r="G4988">
            <v>0</v>
          </cell>
          <cell r="H4988">
            <v>0</v>
          </cell>
          <cell r="I4988">
            <v>20</v>
          </cell>
          <cell r="J4988">
            <v>20</v>
          </cell>
        </row>
        <row r="4989">
          <cell r="B4989" t="str">
            <v>โฉนด</v>
          </cell>
          <cell r="C4989">
            <v>4276</v>
          </cell>
          <cell r="E4989">
            <v>1862</v>
          </cell>
          <cell r="F4989" t="str">
            <v>ม.2 ต.นาบอน</v>
          </cell>
          <cell r="G4989">
            <v>0</v>
          </cell>
          <cell r="H4989">
            <v>0</v>
          </cell>
          <cell r="I4989">
            <v>20</v>
          </cell>
          <cell r="J4989">
            <v>20</v>
          </cell>
        </row>
        <row r="4990">
          <cell r="B4990" t="str">
            <v>โฉนด</v>
          </cell>
          <cell r="C4990">
            <v>4277</v>
          </cell>
          <cell r="E4990">
            <v>1863</v>
          </cell>
          <cell r="F4990" t="str">
            <v>ม.2 ต.นาบอน</v>
          </cell>
          <cell r="G4990">
            <v>0</v>
          </cell>
          <cell r="H4990">
            <v>0</v>
          </cell>
          <cell r="I4990">
            <v>20</v>
          </cell>
          <cell r="J4990">
            <v>20</v>
          </cell>
        </row>
        <row r="4991">
          <cell r="B4991" t="str">
            <v>โฉนด</v>
          </cell>
          <cell r="C4991">
            <v>6283</v>
          </cell>
          <cell r="E4991">
            <v>2939</v>
          </cell>
          <cell r="F4991" t="str">
            <v>ม.2 ต.นาบอน</v>
          </cell>
          <cell r="G4991">
            <v>0</v>
          </cell>
          <cell r="H4991">
            <v>0</v>
          </cell>
          <cell r="I4991">
            <v>28</v>
          </cell>
          <cell r="J4991">
            <v>28</v>
          </cell>
        </row>
        <row r="5012">
          <cell r="B5012" t="str">
            <v>โฉนด</v>
          </cell>
          <cell r="C5012">
            <v>4304</v>
          </cell>
          <cell r="E5012">
            <v>1890</v>
          </cell>
          <cell r="F5012" t="str">
            <v>ม.2 ต.นาบอน</v>
          </cell>
          <cell r="G5012">
            <v>0</v>
          </cell>
          <cell r="H5012">
            <v>0</v>
          </cell>
          <cell r="I5012">
            <v>33</v>
          </cell>
          <cell r="J5012">
            <v>33</v>
          </cell>
        </row>
        <row r="5013">
          <cell r="B5013" t="str">
            <v>โฉนด</v>
          </cell>
          <cell r="C5013">
            <v>4299</v>
          </cell>
          <cell r="E5013">
            <v>1885</v>
          </cell>
          <cell r="F5013" t="str">
            <v>ม.2 ต.นาบอน</v>
          </cell>
          <cell r="G5013">
            <v>0</v>
          </cell>
          <cell r="H5013">
            <v>0</v>
          </cell>
          <cell r="I5013">
            <v>35</v>
          </cell>
          <cell r="J5013">
            <v>35</v>
          </cell>
        </row>
        <row r="5014">
          <cell r="B5014" t="str">
            <v>โฉนด</v>
          </cell>
          <cell r="C5014">
            <v>4289</v>
          </cell>
          <cell r="E5014">
            <v>1875</v>
          </cell>
          <cell r="F5014" t="str">
            <v>ม.2 ต.นาบอน</v>
          </cell>
          <cell r="G5014">
            <v>0</v>
          </cell>
          <cell r="H5014">
            <v>0</v>
          </cell>
          <cell r="I5014">
            <v>38</v>
          </cell>
          <cell r="J5014">
            <v>38</v>
          </cell>
        </row>
        <row r="5015">
          <cell r="B5015" t="str">
            <v>โฉนด</v>
          </cell>
          <cell r="C5015">
            <v>8687</v>
          </cell>
          <cell r="E5015">
            <v>4169</v>
          </cell>
          <cell r="F5015" t="str">
            <v>ม.2 ต.นาบอน</v>
          </cell>
          <cell r="G5015">
            <v>0</v>
          </cell>
          <cell r="H5015">
            <v>0</v>
          </cell>
          <cell r="I5015">
            <v>12</v>
          </cell>
          <cell r="J5015">
            <v>12</v>
          </cell>
        </row>
        <row r="5016">
          <cell r="B5016" t="str">
            <v>โฉนด</v>
          </cell>
          <cell r="C5016">
            <v>4278</v>
          </cell>
          <cell r="E5016">
            <v>1864</v>
          </cell>
          <cell r="F5016" t="str">
            <v>ม.2 ต.นาบอน</v>
          </cell>
          <cell r="G5016">
            <v>0</v>
          </cell>
          <cell r="H5016">
            <v>0</v>
          </cell>
          <cell r="I5016">
            <v>19</v>
          </cell>
          <cell r="J5016">
            <v>19</v>
          </cell>
        </row>
        <row r="5017">
          <cell r="B5017" t="str">
            <v>โฉนด</v>
          </cell>
          <cell r="C5017">
            <v>4284</v>
          </cell>
          <cell r="E5017">
            <v>1870</v>
          </cell>
          <cell r="F5017" t="str">
            <v>ม.2 ต.นาบอน</v>
          </cell>
          <cell r="G5017">
            <v>0</v>
          </cell>
          <cell r="H5017">
            <v>0</v>
          </cell>
          <cell r="I5017">
            <v>44</v>
          </cell>
          <cell r="J5017">
            <v>44</v>
          </cell>
        </row>
        <row r="5018">
          <cell r="B5018" t="str">
            <v>โฉนด</v>
          </cell>
          <cell r="C5018">
            <v>4270</v>
          </cell>
          <cell r="E5018">
            <v>1856</v>
          </cell>
          <cell r="F5018" t="str">
            <v>ม.2 ต.นาบอน</v>
          </cell>
          <cell r="G5018">
            <v>0</v>
          </cell>
          <cell r="H5018">
            <v>0</v>
          </cell>
          <cell r="I5018">
            <v>41</v>
          </cell>
          <cell r="J5018">
            <v>41</v>
          </cell>
        </row>
        <row r="5039">
          <cell r="B5039" t="str">
            <v>โฉนด</v>
          </cell>
          <cell r="C5039">
            <v>4356</v>
          </cell>
          <cell r="E5039">
            <v>1942</v>
          </cell>
          <cell r="F5039" t="str">
            <v>ม.2 ต.นาบอน</v>
          </cell>
          <cell r="G5039">
            <v>0</v>
          </cell>
          <cell r="H5039">
            <v>0</v>
          </cell>
          <cell r="I5039">
            <v>42</v>
          </cell>
          <cell r="J5039">
            <v>42</v>
          </cell>
        </row>
        <row r="5040">
          <cell r="B5040" t="str">
            <v>โฉนด</v>
          </cell>
          <cell r="C5040">
            <v>4355</v>
          </cell>
          <cell r="E5040">
            <v>1941</v>
          </cell>
          <cell r="F5040" t="str">
            <v>ม.2 ต.นาบอน</v>
          </cell>
          <cell r="G5040">
            <v>0</v>
          </cell>
          <cell r="H5040">
            <v>0</v>
          </cell>
          <cell r="I5040">
            <v>42</v>
          </cell>
          <cell r="J5040">
            <v>42</v>
          </cell>
        </row>
        <row r="5041">
          <cell r="B5041" t="str">
            <v>โฉนด</v>
          </cell>
          <cell r="C5041">
            <v>4353</v>
          </cell>
          <cell r="E5041">
            <v>1939</v>
          </cell>
          <cell r="F5041" t="str">
            <v>ม.2 ต.นาบอน</v>
          </cell>
          <cell r="G5041">
            <v>0</v>
          </cell>
          <cell r="H5041">
            <v>0</v>
          </cell>
          <cell r="I5041">
            <v>43</v>
          </cell>
          <cell r="J5041">
            <v>43</v>
          </cell>
        </row>
        <row r="5042">
          <cell r="B5042" t="str">
            <v>โฉนด</v>
          </cell>
          <cell r="C5042">
            <v>4352</v>
          </cell>
          <cell r="E5042">
            <v>1938</v>
          </cell>
          <cell r="F5042" t="str">
            <v>ม.2 ต.นาบอน</v>
          </cell>
          <cell r="G5042">
            <v>0</v>
          </cell>
          <cell r="H5042">
            <v>0</v>
          </cell>
          <cell r="I5042">
            <v>43</v>
          </cell>
          <cell r="J5042">
            <v>43</v>
          </cell>
        </row>
        <row r="5043">
          <cell r="B5043" t="str">
            <v>โฉนด</v>
          </cell>
          <cell r="C5043">
            <v>4351</v>
          </cell>
          <cell r="E5043">
            <v>1937</v>
          </cell>
          <cell r="F5043" t="str">
            <v>ม.2 ต.นาบอน</v>
          </cell>
          <cell r="G5043">
            <v>0</v>
          </cell>
          <cell r="H5043">
            <v>0</v>
          </cell>
          <cell r="I5043">
            <v>43</v>
          </cell>
          <cell r="J5043">
            <v>43</v>
          </cell>
        </row>
        <row r="5044">
          <cell r="B5044" t="str">
            <v>โฉนด</v>
          </cell>
          <cell r="C5044">
            <v>4271</v>
          </cell>
          <cell r="E5044">
            <v>1857</v>
          </cell>
          <cell r="F5044" t="str">
            <v>ม.2 ต.นาบอน</v>
          </cell>
          <cell r="G5044">
            <v>0</v>
          </cell>
          <cell r="H5044">
            <v>0</v>
          </cell>
          <cell r="I5044">
            <v>28</v>
          </cell>
          <cell r="J5044">
            <v>28</v>
          </cell>
        </row>
        <row r="5045">
          <cell r="B5045" t="str">
            <v>โฉนด</v>
          </cell>
          <cell r="C5045">
            <v>4287</v>
          </cell>
          <cell r="E5045">
            <v>1873</v>
          </cell>
          <cell r="F5045" t="str">
            <v>ม.2 ต.นาบอน</v>
          </cell>
          <cell r="G5045">
            <v>0</v>
          </cell>
          <cell r="H5045">
            <v>0</v>
          </cell>
          <cell r="I5045">
            <v>22</v>
          </cell>
          <cell r="J5045">
            <v>22</v>
          </cell>
        </row>
        <row r="5066">
          <cell r="B5066" t="str">
            <v>โฉนด</v>
          </cell>
          <cell r="C5066">
            <v>4342</v>
          </cell>
          <cell r="E5066">
            <v>1928</v>
          </cell>
          <cell r="F5066" t="str">
            <v>ม.2 ต.นาบอน</v>
          </cell>
          <cell r="G5066">
            <v>0</v>
          </cell>
          <cell r="H5066">
            <v>0</v>
          </cell>
          <cell r="I5066">
            <v>42</v>
          </cell>
          <cell r="J5066">
            <v>42</v>
          </cell>
        </row>
        <row r="5067">
          <cell r="B5067" t="str">
            <v>โฉนด</v>
          </cell>
          <cell r="E5067">
            <v>1927</v>
          </cell>
          <cell r="F5067" t="str">
            <v>ม.2 ต.นาบอน</v>
          </cell>
          <cell r="G5067">
            <v>0</v>
          </cell>
          <cell r="H5067">
            <v>0</v>
          </cell>
          <cell r="I5067">
            <v>43</v>
          </cell>
          <cell r="J5067">
            <v>43</v>
          </cell>
        </row>
        <row r="5068">
          <cell r="B5068" t="str">
            <v>โฉนด</v>
          </cell>
          <cell r="C5068">
            <v>4340</v>
          </cell>
          <cell r="E5068">
            <v>1926</v>
          </cell>
          <cell r="F5068" t="str">
            <v>ม.2 ต.นาบอน</v>
          </cell>
          <cell r="G5068">
            <v>0</v>
          </cell>
          <cell r="H5068">
            <v>0</v>
          </cell>
          <cell r="I5068">
            <v>43</v>
          </cell>
          <cell r="J5068">
            <v>43</v>
          </cell>
        </row>
        <row r="5069">
          <cell r="B5069" t="str">
            <v>โฉนด</v>
          </cell>
          <cell r="C5069">
            <v>4338</v>
          </cell>
          <cell r="E5069">
            <v>1924</v>
          </cell>
          <cell r="F5069" t="str">
            <v>ม.2 ต.นาบอน</v>
          </cell>
          <cell r="G5069">
            <v>0</v>
          </cell>
          <cell r="H5069">
            <v>0</v>
          </cell>
          <cell r="I5069">
            <v>42</v>
          </cell>
          <cell r="J5069">
            <v>42</v>
          </cell>
        </row>
        <row r="5070">
          <cell r="B5070" t="str">
            <v>โฉนด</v>
          </cell>
          <cell r="C5070">
            <v>4350</v>
          </cell>
          <cell r="E5070">
            <v>1936</v>
          </cell>
          <cell r="F5070" t="str">
            <v>ม.2 ต.นาบอน</v>
          </cell>
          <cell r="G5070">
            <v>0</v>
          </cell>
          <cell r="H5070">
            <v>0</v>
          </cell>
          <cell r="I5070">
            <v>43</v>
          </cell>
          <cell r="J5070">
            <v>43</v>
          </cell>
        </row>
        <row r="5071">
          <cell r="B5071" t="str">
            <v>โฉนด</v>
          </cell>
          <cell r="C5071">
            <v>4348</v>
          </cell>
          <cell r="E5071">
            <v>1934</v>
          </cell>
          <cell r="F5071" t="str">
            <v>ม.2 ต.นาบอน</v>
          </cell>
          <cell r="G5071">
            <v>0</v>
          </cell>
          <cell r="H5071">
            <v>0</v>
          </cell>
          <cell r="I5071">
            <v>44</v>
          </cell>
          <cell r="J5071">
            <v>44</v>
          </cell>
        </row>
        <row r="5072">
          <cell r="B5072" t="str">
            <v>โฉนด</v>
          </cell>
          <cell r="C5072">
            <v>4347</v>
          </cell>
          <cell r="E5072">
            <v>1933</v>
          </cell>
          <cell r="F5072" t="str">
            <v>ม.2 ต.นาบอน</v>
          </cell>
          <cell r="G5072">
            <v>0</v>
          </cell>
          <cell r="H5072">
            <v>0</v>
          </cell>
          <cell r="I5072">
            <v>43</v>
          </cell>
          <cell r="J5072">
            <v>43</v>
          </cell>
        </row>
        <row r="5093">
          <cell r="B5093" t="str">
            <v>โฉนด</v>
          </cell>
          <cell r="C5093">
            <v>4346</v>
          </cell>
          <cell r="E5093">
            <v>1932</v>
          </cell>
          <cell r="F5093" t="str">
            <v>ม.2 ต.นาบอน</v>
          </cell>
          <cell r="G5093">
            <v>0</v>
          </cell>
          <cell r="H5093">
            <v>0</v>
          </cell>
          <cell r="I5093">
            <v>43</v>
          </cell>
          <cell r="J5093">
            <v>43</v>
          </cell>
        </row>
        <row r="5094">
          <cell r="B5094" t="str">
            <v>โฉนด</v>
          </cell>
          <cell r="C5094">
            <v>4345</v>
          </cell>
          <cell r="E5094">
            <v>1931</v>
          </cell>
          <cell r="F5094" t="str">
            <v>ม.2 ต.นาบอน</v>
          </cell>
          <cell r="G5094">
            <v>0</v>
          </cell>
          <cell r="H5094">
            <v>0</v>
          </cell>
          <cell r="I5094">
            <v>43</v>
          </cell>
          <cell r="J5094">
            <v>43</v>
          </cell>
        </row>
        <row r="5095">
          <cell r="B5095" t="str">
            <v>โฉนด</v>
          </cell>
          <cell r="C5095">
            <v>4343</v>
          </cell>
          <cell r="E5095">
            <v>1929</v>
          </cell>
          <cell r="F5095" t="str">
            <v>ม.2 ต.นาบอน</v>
          </cell>
          <cell r="G5095">
            <v>0</v>
          </cell>
          <cell r="H5095">
            <v>0</v>
          </cell>
          <cell r="I5095">
            <v>43</v>
          </cell>
          <cell r="J5095">
            <v>43</v>
          </cell>
        </row>
        <row r="5096">
          <cell r="B5096" t="str">
            <v>โฉนด</v>
          </cell>
          <cell r="C5096">
            <v>4297</v>
          </cell>
          <cell r="E5096">
            <v>1883</v>
          </cell>
          <cell r="F5096" t="str">
            <v>ม.2 ต.นาบอน</v>
          </cell>
          <cell r="G5096">
            <v>0</v>
          </cell>
          <cell r="H5096">
            <v>0</v>
          </cell>
          <cell r="I5096">
            <v>22</v>
          </cell>
          <cell r="J5096">
            <v>22</v>
          </cell>
        </row>
        <row r="5097">
          <cell r="B5097" t="str">
            <v>โฉนด</v>
          </cell>
          <cell r="C5097">
            <v>4298</v>
          </cell>
          <cell r="E5097">
            <v>1883</v>
          </cell>
          <cell r="F5097" t="str">
            <v>ม.2 ต.นาบอน</v>
          </cell>
          <cell r="G5097">
            <v>0</v>
          </cell>
          <cell r="H5097">
            <v>0</v>
          </cell>
          <cell r="I5097">
            <v>22</v>
          </cell>
          <cell r="J5097">
            <v>22</v>
          </cell>
        </row>
        <row r="5098">
          <cell r="B5098" t="str">
            <v>โฉนด</v>
          </cell>
          <cell r="C5098">
            <v>4300</v>
          </cell>
          <cell r="E5098">
            <v>1886</v>
          </cell>
          <cell r="F5098" t="str">
            <v>ม.2 ต.นาบอน</v>
          </cell>
          <cell r="G5098">
            <v>0</v>
          </cell>
          <cell r="H5098">
            <v>0</v>
          </cell>
          <cell r="I5098">
            <v>22</v>
          </cell>
          <cell r="J5098">
            <v>22</v>
          </cell>
        </row>
        <row r="5099">
          <cell r="B5099" t="str">
            <v>โฉนด</v>
          </cell>
          <cell r="C5099">
            <v>4301</v>
          </cell>
          <cell r="E5099">
            <v>1887</v>
          </cell>
          <cell r="F5099" t="str">
            <v>ม.2 ต.นาบอน</v>
          </cell>
          <cell r="G5099">
            <v>0</v>
          </cell>
          <cell r="H5099">
            <v>0</v>
          </cell>
          <cell r="I5099">
            <v>22</v>
          </cell>
          <cell r="J5099">
            <v>22</v>
          </cell>
        </row>
        <row r="5120">
          <cell r="B5120" t="str">
            <v>โฉนด</v>
          </cell>
          <cell r="C5120">
            <v>4302</v>
          </cell>
          <cell r="E5120">
            <v>1888</v>
          </cell>
          <cell r="F5120" t="str">
            <v>ม.2 ต.นาบอน</v>
          </cell>
          <cell r="G5120">
            <v>0</v>
          </cell>
          <cell r="H5120">
            <v>0</v>
          </cell>
          <cell r="I5120">
            <v>22</v>
          </cell>
          <cell r="J5120">
            <v>22</v>
          </cell>
        </row>
        <row r="5121">
          <cell r="B5121" t="str">
            <v>โฉนด</v>
          </cell>
          <cell r="C5121">
            <v>4303</v>
          </cell>
          <cell r="E5121">
            <v>1889</v>
          </cell>
          <cell r="F5121" t="str">
            <v>ม.2 ต.นาบอน</v>
          </cell>
          <cell r="G5121">
            <v>0</v>
          </cell>
          <cell r="H5121">
            <v>0</v>
          </cell>
          <cell r="I5121">
            <v>22</v>
          </cell>
          <cell r="J5121">
            <v>22</v>
          </cell>
        </row>
        <row r="5122">
          <cell r="B5122" t="str">
            <v>โฉนด</v>
          </cell>
          <cell r="C5122">
            <v>4305</v>
          </cell>
          <cell r="E5122">
            <v>1891</v>
          </cell>
          <cell r="F5122" t="str">
            <v>ม.2 ต.นาบอน</v>
          </cell>
          <cell r="G5122">
            <v>0</v>
          </cell>
          <cell r="H5122">
            <v>0</v>
          </cell>
          <cell r="I5122">
            <v>22</v>
          </cell>
          <cell r="J5122">
            <v>22</v>
          </cell>
        </row>
        <row r="5123">
          <cell r="B5123" t="str">
            <v>โฉนด</v>
          </cell>
          <cell r="C5123">
            <v>4306</v>
          </cell>
          <cell r="E5123">
            <v>1892</v>
          </cell>
          <cell r="F5123" t="str">
            <v>ม.2 ต.นาบอน</v>
          </cell>
          <cell r="G5123">
            <v>0</v>
          </cell>
          <cell r="H5123">
            <v>0</v>
          </cell>
          <cell r="I5123">
            <v>22</v>
          </cell>
          <cell r="J5123">
            <v>22</v>
          </cell>
        </row>
        <row r="5124">
          <cell r="B5124" t="str">
            <v>โฉนด</v>
          </cell>
          <cell r="C5124">
            <v>4307</v>
          </cell>
          <cell r="E5124">
            <v>1893</v>
          </cell>
          <cell r="F5124" t="str">
            <v>ม.2 ต.นาบอน</v>
          </cell>
          <cell r="G5124">
            <v>0</v>
          </cell>
          <cell r="H5124">
            <v>0</v>
          </cell>
          <cell r="I5124">
            <v>22</v>
          </cell>
          <cell r="J5124">
            <v>22</v>
          </cell>
        </row>
        <row r="5125">
          <cell r="B5125" t="str">
            <v>โฉนด</v>
          </cell>
          <cell r="C5125">
            <v>4308</v>
          </cell>
          <cell r="E5125">
            <v>1894</v>
          </cell>
          <cell r="F5125" t="str">
            <v>ม.2 ต.นาบอน</v>
          </cell>
          <cell r="G5125">
            <v>0</v>
          </cell>
          <cell r="H5125">
            <v>0</v>
          </cell>
          <cell r="I5125">
            <v>22</v>
          </cell>
          <cell r="J5125">
            <v>22</v>
          </cell>
        </row>
        <row r="5126">
          <cell r="B5126" t="str">
            <v>โฉนด</v>
          </cell>
          <cell r="C5126">
            <v>4294</v>
          </cell>
          <cell r="E5126">
            <v>1880</v>
          </cell>
          <cell r="F5126" t="str">
            <v>ม.2 ต.นาบอน</v>
          </cell>
          <cell r="G5126">
            <v>0</v>
          </cell>
          <cell r="H5126">
            <v>0</v>
          </cell>
          <cell r="I5126">
            <v>37</v>
          </cell>
          <cell r="J5126">
            <v>37</v>
          </cell>
        </row>
        <row r="5147">
          <cell r="B5147" t="str">
            <v>โฉนด</v>
          </cell>
          <cell r="C5147">
            <v>4280</v>
          </cell>
          <cell r="E5147">
            <v>1866</v>
          </cell>
          <cell r="F5147" t="str">
            <v>ม.2 ต.นาบอน</v>
          </cell>
          <cell r="G5147">
            <v>0</v>
          </cell>
          <cell r="H5147">
            <v>0</v>
          </cell>
          <cell r="I5147">
            <v>22</v>
          </cell>
          <cell r="J5147">
            <v>22</v>
          </cell>
        </row>
        <row r="5148">
          <cell r="B5148" t="str">
            <v>โฉนด</v>
          </cell>
          <cell r="C5148">
            <v>4337</v>
          </cell>
          <cell r="E5148">
            <v>1923</v>
          </cell>
          <cell r="F5148" t="str">
            <v>ม.2 ต.นาบอน</v>
          </cell>
          <cell r="G5148">
            <v>0</v>
          </cell>
          <cell r="H5148">
            <v>0</v>
          </cell>
          <cell r="I5148">
            <v>42</v>
          </cell>
          <cell r="J5148">
            <v>42</v>
          </cell>
        </row>
        <row r="5149">
          <cell r="B5149" t="str">
            <v>โฉนด</v>
          </cell>
          <cell r="C5149">
            <v>4336</v>
          </cell>
          <cell r="E5149">
            <v>1922</v>
          </cell>
          <cell r="F5149" t="str">
            <v>ม.2 ต.นาบอน</v>
          </cell>
          <cell r="G5149">
            <v>0</v>
          </cell>
          <cell r="H5149">
            <v>0</v>
          </cell>
          <cell r="I5149">
            <v>42</v>
          </cell>
          <cell r="J5149">
            <v>42</v>
          </cell>
        </row>
        <row r="5150">
          <cell r="B5150" t="str">
            <v>โฉนด</v>
          </cell>
          <cell r="C5150">
            <v>4335</v>
          </cell>
          <cell r="E5150">
            <v>1921</v>
          </cell>
          <cell r="F5150" t="str">
            <v>ม.2 ต.นาบอน</v>
          </cell>
          <cell r="G5150">
            <v>0</v>
          </cell>
          <cell r="H5150">
            <v>0</v>
          </cell>
          <cell r="I5150">
            <v>42</v>
          </cell>
          <cell r="J5150">
            <v>42</v>
          </cell>
        </row>
        <row r="5151">
          <cell r="B5151" t="str">
            <v>โฉนด</v>
          </cell>
          <cell r="C5151">
            <v>4333</v>
          </cell>
          <cell r="E5151">
            <v>1919</v>
          </cell>
          <cell r="F5151" t="str">
            <v>ม.2 ต.นาบอน</v>
          </cell>
          <cell r="G5151">
            <v>0</v>
          </cell>
          <cell r="H5151">
            <v>0</v>
          </cell>
          <cell r="I5151">
            <v>40</v>
          </cell>
          <cell r="J5151">
            <v>40</v>
          </cell>
        </row>
        <row r="5152">
          <cell r="B5152" t="str">
            <v>โฉนด</v>
          </cell>
          <cell r="C5152">
            <v>4281</v>
          </cell>
          <cell r="E5152">
            <v>1867</v>
          </cell>
          <cell r="F5152" t="str">
            <v>ม.2 ต.นาบอน</v>
          </cell>
          <cell r="G5152">
            <v>0</v>
          </cell>
          <cell r="H5152">
            <v>0</v>
          </cell>
          <cell r="I5152">
            <v>22</v>
          </cell>
          <cell r="J5152">
            <v>22</v>
          </cell>
        </row>
        <row r="5153">
          <cell r="B5153" t="str">
            <v>โฉนด</v>
          </cell>
          <cell r="C5153">
            <v>4282</v>
          </cell>
          <cell r="E5153">
            <v>1868</v>
          </cell>
          <cell r="F5153" t="str">
            <v>ม.2 ต.นาบอน</v>
          </cell>
          <cell r="G5153">
            <v>0</v>
          </cell>
          <cell r="H5153">
            <v>0</v>
          </cell>
          <cell r="I5153">
            <v>22</v>
          </cell>
          <cell r="J5153">
            <v>22</v>
          </cell>
        </row>
        <row r="5174">
          <cell r="B5174" t="str">
            <v>โฉนด</v>
          </cell>
          <cell r="C5174">
            <v>4283</v>
          </cell>
          <cell r="E5174">
            <v>1869</v>
          </cell>
          <cell r="F5174" t="str">
            <v>ม.2 ต.นาบอน</v>
          </cell>
          <cell r="G5174">
            <v>0</v>
          </cell>
          <cell r="H5174">
            <v>0</v>
          </cell>
          <cell r="I5174">
            <v>22</v>
          </cell>
          <cell r="J5174">
            <v>22</v>
          </cell>
        </row>
        <row r="5175">
          <cell r="B5175" t="str">
            <v>โฉนด</v>
          </cell>
          <cell r="C5175">
            <v>4285</v>
          </cell>
          <cell r="E5175">
            <v>1871</v>
          </cell>
          <cell r="F5175" t="str">
            <v>ม.2 ต.นาบอน</v>
          </cell>
          <cell r="G5175">
            <v>0</v>
          </cell>
          <cell r="H5175">
            <v>0</v>
          </cell>
          <cell r="I5175">
            <v>22</v>
          </cell>
          <cell r="J5175">
            <v>22</v>
          </cell>
        </row>
        <row r="5176">
          <cell r="B5176" t="str">
            <v>โฉนด</v>
          </cell>
          <cell r="C5176">
            <v>4286</v>
          </cell>
          <cell r="E5176">
            <v>1872</v>
          </cell>
          <cell r="F5176" t="str">
            <v>ม.2 ต.นาบอน</v>
          </cell>
          <cell r="G5176">
            <v>0</v>
          </cell>
          <cell r="H5176">
            <v>0</v>
          </cell>
          <cell r="I5176">
            <v>22</v>
          </cell>
          <cell r="J5176">
            <v>22</v>
          </cell>
        </row>
        <row r="5177">
          <cell r="B5177" t="str">
            <v>โฉนด</v>
          </cell>
          <cell r="C5177">
            <v>4288</v>
          </cell>
          <cell r="E5177">
            <v>1874</v>
          </cell>
          <cell r="F5177" t="str">
            <v>ม.2 ต.นาบอน</v>
          </cell>
          <cell r="G5177">
            <v>0</v>
          </cell>
          <cell r="H5177">
            <v>0</v>
          </cell>
          <cell r="I5177">
            <v>22</v>
          </cell>
          <cell r="J5177">
            <v>22</v>
          </cell>
        </row>
        <row r="5178">
          <cell r="B5178" t="str">
            <v>โฉนด</v>
          </cell>
          <cell r="C5178">
            <v>4290</v>
          </cell>
          <cell r="E5178">
            <v>1876</v>
          </cell>
          <cell r="F5178" t="str">
            <v>ม.2 ต.นาบอน</v>
          </cell>
          <cell r="G5178">
            <v>0</v>
          </cell>
          <cell r="H5178">
            <v>0</v>
          </cell>
          <cell r="I5178">
            <v>22</v>
          </cell>
          <cell r="J5178">
            <v>22</v>
          </cell>
        </row>
        <row r="5179">
          <cell r="B5179" t="str">
            <v>โฉนด</v>
          </cell>
          <cell r="C5179">
            <v>4291</v>
          </cell>
          <cell r="E5179">
            <v>1877</v>
          </cell>
          <cell r="F5179" t="str">
            <v>ม.2 ต.นาบอน</v>
          </cell>
          <cell r="G5179">
            <v>0</v>
          </cell>
          <cell r="H5179">
            <v>0</v>
          </cell>
          <cell r="I5179">
            <v>22</v>
          </cell>
          <cell r="J5179">
            <v>22</v>
          </cell>
        </row>
        <row r="5180">
          <cell r="B5180" t="str">
            <v>โฉนด</v>
          </cell>
          <cell r="C5180">
            <v>4292</v>
          </cell>
          <cell r="E5180">
            <v>1878</v>
          </cell>
          <cell r="F5180" t="str">
            <v>ม.2 ต.นาบอน</v>
          </cell>
          <cell r="G5180">
            <v>0</v>
          </cell>
          <cell r="H5180">
            <v>0</v>
          </cell>
          <cell r="I5180">
            <v>22</v>
          </cell>
          <cell r="J5180">
            <v>22</v>
          </cell>
        </row>
        <row r="5201">
          <cell r="B5201" t="str">
            <v>โฉนด</v>
          </cell>
          <cell r="C5201">
            <v>4293</v>
          </cell>
          <cell r="E5201">
            <v>1879</v>
          </cell>
          <cell r="F5201" t="str">
            <v>ม.2 ต.นาบอน</v>
          </cell>
          <cell r="G5201">
            <v>0</v>
          </cell>
          <cell r="H5201">
            <v>0</v>
          </cell>
          <cell r="I5201">
            <v>22</v>
          </cell>
          <cell r="J5201">
            <v>22</v>
          </cell>
        </row>
        <row r="5202">
          <cell r="B5202" t="str">
            <v>โฉนด</v>
          </cell>
          <cell r="C5202">
            <v>4309</v>
          </cell>
          <cell r="E5202">
            <v>1895</v>
          </cell>
          <cell r="F5202" t="str">
            <v>ม.2 ต.นาบอน</v>
          </cell>
          <cell r="G5202">
            <v>0</v>
          </cell>
          <cell r="H5202">
            <v>0</v>
          </cell>
          <cell r="I5202">
            <v>23</v>
          </cell>
          <cell r="J5202">
            <v>23</v>
          </cell>
        </row>
        <row r="5203">
          <cell r="B5203" t="str">
            <v>โฉนด</v>
          </cell>
          <cell r="C5203">
            <v>4354</v>
          </cell>
          <cell r="E5203">
            <v>1940</v>
          </cell>
          <cell r="F5203" t="str">
            <v>ม.2 ต.นาบอน</v>
          </cell>
          <cell r="G5203">
            <v>0</v>
          </cell>
          <cell r="H5203">
            <v>0</v>
          </cell>
          <cell r="I5203">
            <v>22</v>
          </cell>
          <cell r="J5203">
            <v>22</v>
          </cell>
        </row>
        <row r="5204">
          <cell r="B5204" t="str">
            <v>โฉนด</v>
          </cell>
          <cell r="C5204">
            <v>4296</v>
          </cell>
          <cell r="E5204">
            <v>1882</v>
          </cell>
          <cell r="F5204" t="str">
            <v>ม.2 ต.นาบอน</v>
          </cell>
          <cell r="G5204">
            <v>0</v>
          </cell>
          <cell r="H5204">
            <v>0</v>
          </cell>
          <cell r="I5204">
            <v>22</v>
          </cell>
          <cell r="J5204">
            <v>22</v>
          </cell>
        </row>
        <row r="5228">
          <cell r="B5228" t="str">
            <v>โฉนด</v>
          </cell>
          <cell r="C5228">
            <v>7353</v>
          </cell>
          <cell r="E5228">
            <v>3409</v>
          </cell>
          <cell r="F5228" t="str">
            <v>ม.2 ต.นาบอน</v>
          </cell>
        </row>
        <row r="5229">
          <cell r="B5229" t="str">
            <v>โฉนด</v>
          </cell>
          <cell r="C5229">
            <v>7354</v>
          </cell>
          <cell r="E5229">
            <v>3410</v>
          </cell>
          <cell r="F5229" t="str">
            <v>ม.2 ต.นาบอน</v>
          </cell>
          <cell r="G5229">
            <v>0</v>
          </cell>
          <cell r="H5229">
            <v>0</v>
          </cell>
          <cell r="I5229">
            <v>25</v>
          </cell>
          <cell r="J5229">
            <v>25</v>
          </cell>
        </row>
        <row r="5230">
          <cell r="B5230" t="str">
            <v>โฉนด</v>
          </cell>
          <cell r="C5230">
            <v>7355</v>
          </cell>
          <cell r="E5230">
            <v>3411</v>
          </cell>
          <cell r="F5230" t="str">
            <v>ม.2 ต.นาบอน</v>
          </cell>
          <cell r="G5230">
            <v>0</v>
          </cell>
          <cell r="H5230">
            <v>0</v>
          </cell>
          <cell r="I5230">
            <v>25</v>
          </cell>
          <cell r="J5230">
            <v>25</v>
          </cell>
        </row>
        <row r="5231">
          <cell r="B5231" t="str">
            <v>โฉนด</v>
          </cell>
          <cell r="C5231">
            <v>63</v>
          </cell>
          <cell r="E5231">
            <v>79</v>
          </cell>
          <cell r="F5231" t="str">
            <v>ม.11 ต.นาบอน</v>
          </cell>
          <cell r="G5231">
            <v>0</v>
          </cell>
          <cell r="H5231">
            <v>0</v>
          </cell>
          <cell r="I5231">
            <v>25.1</v>
          </cell>
          <cell r="J5231">
            <v>25.1</v>
          </cell>
        </row>
        <row r="5255">
          <cell r="B5255" t="str">
            <v>โฉนด</v>
          </cell>
          <cell r="C5255">
            <v>8688</v>
          </cell>
          <cell r="E5255">
            <v>4170</v>
          </cell>
          <cell r="F5255" t="str">
            <v>ม.2 ต.นาบอน</v>
          </cell>
          <cell r="G5255">
            <v>9</v>
          </cell>
          <cell r="H5255">
            <v>3</v>
          </cell>
          <cell r="I5255">
            <v>63</v>
          </cell>
          <cell r="J5255">
            <v>3963</v>
          </cell>
        </row>
        <row r="5309">
          <cell r="B5309" t="str">
            <v>โฉนด</v>
          </cell>
          <cell r="C5309">
            <v>5290</v>
          </cell>
          <cell r="E5309">
            <v>2411</v>
          </cell>
          <cell r="F5309" t="str">
            <v>ม.2 ต.นาบอน</v>
          </cell>
          <cell r="G5309">
            <v>0</v>
          </cell>
          <cell r="H5309">
            <v>0</v>
          </cell>
          <cell r="I5309">
            <v>24</v>
          </cell>
          <cell r="J5309">
            <v>24</v>
          </cell>
        </row>
        <row r="5310">
          <cell r="B5310" t="str">
            <v>โฉนด</v>
          </cell>
          <cell r="C5310">
            <v>5310</v>
          </cell>
          <cell r="E5310">
            <v>2431</v>
          </cell>
          <cell r="F5310" t="str">
            <v>ม.2 ต.นาบอน</v>
          </cell>
          <cell r="G5310">
            <v>0</v>
          </cell>
          <cell r="H5310">
            <v>0</v>
          </cell>
          <cell r="I5310">
            <v>25</v>
          </cell>
          <cell r="J5310">
            <v>25</v>
          </cell>
        </row>
        <row r="5311">
          <cell r="B5311" t="str">
            <v>โฉนด</v>
          </cell>
          <cell r="C5311">
            <v>5303</v>
          </cell>
          <cell r="E5311">
            <v>2424</v>
          </cell>
          <cell r="F5311" t="str">
            <v>ม.2 ต.นาบอน</v>
          </cell>
          <cell r="G5311">
            <v>0</v>
          </cell>
          <cell r="H5311">
            <v>0</v>
          </cell>
          <cell r="I5311">
            <v>25</v>
          </cell>
          <cell r="J5311">
            <v>25</v>
          </cell>
        </row>
        <row r="5417">
          <cell r="B5417" t="str">
            <v>โฉนด</v>
          </cell>
          <cell r="C5417">
            <v>7401</v>
          </cell>
          <cell r="E5417">
            <v>3457</v>
          </cell>
          <cell r="F5417" t="str">
            <v>ม.2 ต.นาบอน</v>
          </cell>
          <cell r="G5417">
            <v>0</v>
          </cell>
          <cell r="H5417">
            <v>0</v>
          </cell>
          <cell r="I5417">
            <v>25</v>
          </cell>
          <cell r="J5417">
            <v>25</v>
          </cell>
        </row>
        <row r="5418">
          <cell r="B5418" t="str">
            <v>โฉนด</v>
          </cell>
          <cell r="C5418">
            <v>7400</v>
          </cell>
          <cell r="E5418">
            <v>3456</v>
          </cell>
          <cell r="F5418" t="str">
            <v>ม.2 ต.นาบอน</v>
          </cell>
          <cell r="G5418">
            <v>0</v>
          </cell>
          <cell r="H5418">
            <v>0</v>
          </cell>
          <cell r="I5418">
            <v>25</v>
          </cell>
          <cell r="J5418">
            <v>25</v>
          </cell>
        </row>
        <row r="5419">
          <cell r="B5419" t="str">
            <v>โฉนด</v>
          </cell>
          <cell r="C5419">
            <v>7402</v>
          </cell>
          <cell r="E5419">
            <v>3458</v>
          </cell>
          <cell r="F5419" t="str">
            <v>ม.2 ต.นาบอน</v>
          </cell>
          <cell r="G5419">
            <v>0</v>
          </cell>
          <cell r="H5419">
            <v>0</v>
          </cell>
          <cell r="I5419">
            <v>25</v>
          </cell>
          <cell r="J5419">
            <v>25</v>
          </cell>
        </row>
        <row r="5420">
          <cell r="B5420" t="str">
            <v>โฉนด</v>
          </cell>
          <cell r="C5420">
            <v>7404</v>
          </cell>
          <cell r="E5420">
            <v>3460</v>
          </cell>
          <cell r="F5420" t="str">
            <v>ม.2 ต.นาบอน</v>
          </cell>
          <cell r="G5420">
            <v>0</v>
          </cell>
          <cell r="H5420">
            <v>0</v>
          </cell>
          <cell r="I5420">
            <v>25</v>
          </cell>
          <cell r="J5420">
            <v>25</v>
          </cell>
        </row>
        <row r="5421">
          <cell r="B5421" t="str">
            <v>โฉนด</v>
          </cell>
          <cell r="C5421">
            <v>7405</v>
          </cell>
          <cell r="E5421">
            <v>3461</v>
          </cell>
          <cell r="F5421" t="str">
            <v>ม.2 ต.นาบอน</v>
          </cell>
          <cell r="G5421">
            <v>0</v>
          </cell>
          <cell r="H5421">
            <v>0</v>
          </cell>
          <cell r="I5421">
            <v>40</v>
          </cell>
          <cell r="J5421">
            <v>40</v>
          </cell>
        </row>
        <row r="5444">
          <cell r="B5444" t="str">
            <v>โฉนด</v>
          </cell>
          <cell r="C5444">
            <v>8077</v>
          </cell>
          <cell r="E5444">
            <v>3837</v>
          </cell>
          <cell r="F5444" t="str">
            <v>ม.2 ต.นาบอน</v>
          </cell>
          <cell r="G5444">
            <v>0</v>
          </cell>
          <cell r="H5444">
            <v>0</v>
          </cell>
          <cell r="I5444">
            <v>21</v>
          </cell>
          <cell r="J5444">
            <v>21</v>
          </cell>
        </row>
        <row r="5498">
          <cell r="B5498" t="str">
            <v>โฉนด</v>
          </cell>
          <cell r="C5498">
            <v>6525</v>
          </cell>
          <cell r="E5498">
            <v>3081</v>
          </cell>
          <cell r="F5498" t="str">
            <v>ม.11 ต.นาบอน</v>
          </cell>
          <cell r="G5498">
            <v>0</v>
          </cell>
          <cell r="H5498">
            <v>0</v>
          </cell>
          <cell r="I5498">
            <v>23</v>
          </cell>
          <cell r="J5498">
            <v>23</v>
          </cell>
        </row>
        <row r="5499">
          <cell r="B5499" t="str">
            <v>โฉนด</v>
          </cell>
          <cell r="C5499">
            <v>6524</v>
          </cell>
          <cell r="E5499">
            <v>3080</v>
          </cell>
          <cell r="F5499" t="str">
            <v>ม.11 ต.นาบอน</v>
          </cell>
          <cell r="G5499">
            <v>0</v>
          </cell>
          <cell r="H5499">
            <v>0</v>
          </cell>
          <cell r="I5499">
            <v>23</v>
          </cell>
          <cell r="J5499">
            <v>23</v>
          </cell>
        </row>
        <row r="5500">
          <cell r="B5500" t="str">
            <v>โฉนด</v>
          </cell>
          <cell r="C5500">
            <v>5263</v>
          </cell>
          <cell r="E5500">
            <v>2384</v>
          </cell>
          <cell r="F5500" t="str">
            <v>ม.2 ต.นาบอน</v>
          </cell>
          <cell r="G5500">
            <v>0</v>
          </cell>
          <cell r="H5500">
            <v>3</v>
          </cell>
          <cell r="I5500">
            <v>96</v>
          </cell>
          <cell r="J5500">
            <v>396</v>
          </cell>
        </row>
        <row r="5525">
          <cell r="B5525" t="str">
            <v>โฉนด</v>
          </cell>
          <cell r="C5525">
            <v>5342</v>
          </cell>
          <cell r="E5525">
            <v>2463</v>
          </cell>
          <cell r="F5525" t="str">
            <v>ม.2 ต.นาบอน</v>
          </cell>
          <cell r="G5525">
            <v>0</v>
          </cell>
          <cell r="H5525">
            <v>0</v>
          </cell>
          <cell r="I5525">
            <v>86</v>
          </cell>
          <cell r="J5525">
            <v>86</v>
          </cell>
        </row>
        <row r="5526">
          <cell r="B5526" t="str">
            <v>โฉนด</v>
          </cell>
          <cell r="C5526">
            <v>5341</v>
          </cell>
          <cell r="E5526">
            <v>2462</v>
          </cell>
          <cell r="F5526" t="str">
            <v>ม.2 ต.นาบอน</v>
          </cell>
          <cell r="G5526">
            <v>0</v>
          </cell>
          <cell r="H5526">
            <v>1</v>
          </cell>
          <cell r="I5526">
            <v>63</v>
          </cell>
          <cell r="J5526">
            <v>163</v>
          </cell>
        </row>
        <row r="5527">
          <cell r="B5527" t="str">
            <v>โฉนด</v>
          </cell>
          <cell r="C5527">
            <v>5340</v>
          </cell>
          <cell r="E5527">
            <v>2461</v>
          </cell>
          <cell r="F5527" t="str">
            <v>ม.2 ต.นาบอน</v>
          </cell>
          <cell r="G5527">
            <v>0</v>
          </cell>
          <cell r="H5527">
            <v>0</v>
          </cell>
          <cell r="I5527">
            <v>80</v>
          </cell>
          <cell r="J5527">
            <v>80</v>
          </cell>
        </row>
        <row r="5529">
          <cell r="B5529" t="str">
            <v>โฉนด</v>
          </cell>
          <cell r="C5529">
            <v>6504</v>
          </cell>
          <cell r="E5529">
            <v>3063</v>
          </cell>
          <cell r="F5529" t="str">
            <v>ม.11 ต.นาบอน</v>
          </cell>
          <cell r="G5529">
            <v>0</v>
          </cell>
          <cell r="H5529">
            <v>0</v>
          </cell>
          <cell r="I5529">
            <v>66</v>
          </cell>
          <cell r="J5529">
            <v>66</v>
          </cell>
        </row>
        <row r="5530">
          <cell r="B5530" t="str">
            <v>โฉนด</v>
          </cell>
          <cell r="C5530">
            <v>6508</v>
          </cell>
          <cell r="E5530">
            <v>3064</v>
          </cell>
          <cell r="F5530" t="str">
            <v>ม.11 ต.นาบอน</v>
          </cell>
          <cell r="G5530">
            <v>0</v>
          </cell>
          <cell r="H5530">
            <v>0</v>
          </cell>
          <cell r="I5530">
            <v>53</v>
          </cell>
          <cell r="J5530">
            <v>53</v>
          </cell>
        </row>
        <row r="5531">
          <cell r="B5531" t="str">
            <v>โฉนด</v>
          </cell>
          <cell r="C5531">
            <v>6521</v>
          </cell>
          <cell r="E5531">
            <v>3077</v>
          </cell>
          <cell r="F5531" t="str">
            <v>ม.11 ต.นาบอน</v>
          </cell>
          <cell r="G5531">
            <v>0</v>
          </cell>
          <cell r="H5531">
            <v>0</v>
          </cell>
          <cell r="I5531">
            <v>24</v>
          </cell>
          <cell r="J5531">
            <v>24</v>
          </cell>
        </row>
        <row r="5552">
          <cell r="B5552" t="str">
            <v>โฉนด</v>
          </cell>
          <cell r="C5552">
            <v>6558</v>
          </cell>
          <cell r="E5552">
            <v>3114</v>
          </cell>
          <cell r="F5552" t="str">
            <v>ม.11 ต.นาบอน</v>
          </cell>
          <cell r="G5552">
            <v>0</v>
          </cell>
          <cell r="H5552">
            <v>0</v>
          </cell>
          <cell r="I5552">
            <v>57</v>
          </cell>
        </row>
        <row r="5553">
          <cell r="B5553" t="str">
            <v>โฉนด</v>
          </cell>
          <cell r="C5553">
            <v>6520</v>
          </cell>
          <cell r="E5553">
            <v>3076</v>
          </cell>
          <cell r="F5553" t="str">
            <v>ม.11 ต.นาบอน</v>
          </cell>
          <cell r="G5553">
            <v>0</v>
          </cell>
          <cell r="H5553">
            <v>0</v>
          </cell>
          <cell r="I5553">
            <v>25</v>
          </cell>
        </row>
        <row r="5579">
          <cell r="B5579" t="str">
            <v>โฉนด</v>
          </cell>
          <cell r="C5579">
            <v>5338</v>
          </cell>
          <cell r="E5579">
            <v>2459</v>
          </cell>
          <cell r="F5579" t="str">
            <v>ม.2 ต.นาบอน</v>
          </cell>
          <cell r="G5579">
            <v>0</v>
          </cell>
          <cell r="H5579">
            <v>1</v>
          </cell>
          <cell r="I5579">
            <v>64</v>
          </cell>
          <cell r="J5579">
            <v>164</v>
          </cell>
        </row>
        <row r="5580">
          <cell r="B5580" t="str">
            <v>โฉนด</v>
          </cell>
          <cell r="C5580">
            <v>14060</v>
          </cell>
          <cell r="E5580">
            <v>5952</v>
          </cell>
          <cell r="F5580" t="str">
            <v>ม.2 ต.นาบอน</v>
          </cell>
          <cell r="G5580">
            <v>0</v>
          </cell>
          <cell r="H5580">
            <v>1</v>
          </cell>
          <cell r="I5580">
            <v>62.3</v>
          </cell>
          <cell r="J5580">
            <v>162.30000000000001</v>
          </cell>
        </row>
        <row r="5606">
          <cell r="B5606" t="str">
            <v>โฉนด</v>
          </cell>
          <cell r="C5606">
            <v>9896</v>
          </cell>
          <cell r="E5606">
            <v>4571</v>
          </cell>
          <cell r="F5606" t="str">
            <v>ม.2 ต.นาบอน</v>
          </cell>
          <cell r="G5606">
            <v>0</v>
          </cell>
          <cell r="H5606">
            <v>0</v>
          </cell>
          <cell r="I5606">
            <v>21.4</v>
          </cell>
          <cell r="J5606">
            <v>21.4</v>
          </cell>
        </row>
        <row r="5687">
          <cell r="B5687" t="str">
            <v>โฉนด</v>
          </cell>
          <cell r="C5687">
            <v>9962</v>
          </cell>
          <cell r="E5687">
            <v>4586</v>
          </cell>
          <cell r="F5687" t="str">
            <v>ม.2 ต.นาบอน</v>
          </cell>
          <cell r="G5687">
            <v>0</v>
          </cell>
          <cell r="H5687">
            <v>0</v>
          </cell>
          <cell r="I5687">
            <v>21.2</v>
          </cell>
          <cell r="J5687">
            <v>21.2</v>
          </cell>
        </row>
        <row r="5714">
          <cell r="B5714" t="str">
            <v>โฉนด</v>
          </cell>
          <cell r="C5714">
            <v>7505</v>
          </cell>
          <cell r="E5714">
            <v>3561</v>
          </cell>
          <cell r="F5714" t="str">
            <v>ม.2 ต.นาบอน</v>
          </cell>
          <cell r="G5714">
            <v>0</v>
          </cell>
          <cell r="H5714">
            <v>0</v>
          </cell>
          <cell r="I5714">
            <v>24</v>
          </cell>
          <cell r="J5714">
            <v>24</v>
          </cell>
        </row>
        <row r="5795">
          <cell r="B5795" t="str">
            <v>โฉนด</v>
          </cell>
          <cell r="C5795">
            <v>7533</v>
          </cell>
          <cell r="E5795">
            <v>3589</v>
          </cell>
          <cell r="F5795" t="str">
            <v>ม.2 ต.นาบอน</v>
          </cell>
          <cell r="G5795">
            <v>0</v>
          </cell>
          <cell r="H5795">
            <v>0</v>
          </cell>
          <cell r="I5795">
            <v>24</v>
          </cell>
          <cell r="J5795">
            <v>24</v>
          </cell>
        </row>
        <row r="5796">
          <cell r="B5796" t="str">
            <v>โฉนด</v>
          </cell>
          <cell r="C5796">
            <v>7534</v>
          </cell>
          <cell r="E5796">
            <v>3590</v>
          </cell>
          <cell r="F5796" t="str">
            <v>ม.2 ต.นาบอน</v>
          </cell>
          <cell r="G5796">
            <v>0</v>
          </cell>
          <cell r="H5796">
            <v>0</v>
          </cell>
          <cell r="I5796">
            <v>25</v>
          </cell>
          <cell r="J5796">
            <v>25</v>
          </cell>
        </row>
        <row r="5797">
          <cell r="B5797" t="str">
            <v>โฉนด</v>
          </cell>
          <cell r="C5797">
            <v>7535</v>
          </cell>
          <cell r="E5797">
            <v>3591</v>
          </cell>
          <cell r="F5797" t="str">
            <v>ม.2 ต.นาบอน</v>
          </cell>
          <cell r="G5797">
            <v>0</v>
          </cell>
          <cell r="H5797">
            <v>0</v>
          </cell>
          <cell r="I5797">
            <v>25</v>
          </cell>
          <cell r="J5797">
            <v>25</v>
          </cell>
        </row>
        <row r="5822">
          <cell r="B5822" t="str">
            <v>โฉนด</v>
          </cell>
          <cell r="C5822">
            <v>7397</v>
          </cell>
          <cell r="E5822">
            <v>3453</v>
          </cell>
          <cell r="F5822" t="str">
            <v>ม.2 ต.นาบอน</v>
          </cell>
          <cell r="G5822">
            <v>0</v>
          </cell>
          <cell r="H5822">
            <v>0</v>
          </cell>
          <cell r="I5822">
            <v>24</v>
          </cell>
          <cell r="J5822">
            <v>24</v>
          </cell>
        </row>
        <row r="5849">
          <cell r="B5849" t="str">
            <v>โฉนด</v>
          </cell>
          <cell r="C5849">
            <v>7399</v>
          </cell>
          <cell r="E5849">
            <v>3455</v>
          </cell>
          <cell r="F5849" t="str">
            <v>ม.2 ต.นาบอน</v>
          </cell>
          <cell r="G5849">
            <v>0</v>
          </cell>
          <cell r="H5849">
            <v>0</v>
          </cell>
          <cell r="I5849">
            <v>25</v>
          </cell>
          <cell r="J5849">
            <v>25</v>
          </cell>
        </row>
        <row r="5876">
          <cell r="B5876" t="str">
            <v>โฉนด</v>
          </cell>
          <cell r="C5876">
            <v>7398</v>
          </cell>
          <cell r="E5876">
            <v>3454</v>
          </cell>
          <cell r="F5876" t="str">
            <v>ม.2 ต.นาบอน</v>
          </cell>
          <cell r="G5876">
            <v>0</v>
          </cell>
          <cell r="H5876">
            <v>0</v>
          </cell>
          <cell r="I5876">
            <v>24</v>
          </cell>
          <cell r="J5876">
            <v>24</v>
          </cell>
        </row>
        <row r="5903">
          <cell r="B5903" t="str">
            <v>โฉนด</v>
          </cell>
          <cell r="C5903">
            <v>7396</v>
          </cell>
          <cell r="E5903">
            <v>3452</v>
          </cell>
          <cell r="F5903" t="str">
            <v>ม.2 ต.นาบอน</v>
          </cell>
          <cell r="G5903">
            <v>0</v>
          </cell>
          <cell r="H5903">
            <v>0</v>
          </cell>
          <cell r="I5903">
            <v>24</v>
          </cell>
          <cell r="J5903">
            <v>24</v>
          </cell>
        </row>
        <row r="5904">
          <cell r="B5904" t="str">
            <v>โฉนด</v>
          </cell>
          <cell r="C5904">
            <v>6356</v>
          </cell>
          <cell r="E5904">
            <v>3012</v>
          </cell>
          <cell r="F5904" t="str">
            <v>ม.2 ต.นาบอน</v>
          </cell>
          <cell r="G5904">
            <v>0</v>
          </cell>
          <cell r="H5904">
            <v>0</v>
          </cell>
          <cell r="I5904">
            <v>24</v>
          </cell>
          <cell r="J5904">
            <v>24</v>
          </cell>
        </row>
        <row r="5905">
          <cell r="B5905" t="str">
            <v>โฉนด</v>
          </cell>
          <cell r="C5905">
            <v>7376</v>
          </cell>
          <cell r="E5905">
            <v>3432</v>
          </cell>
          <cell r="F5905" t="str">
            <v>ม.2 ต.นาบอน</v>
          </cell>
          <cell r="G5905">
            <v>0</v>
          </cell>
          <cell r="H5905">
            <v>0</v>
          </cell>
          <cell r="I5905">
            <v>25</v>
          </cell>
          <cell r="J5905">
            <v>25</v>
          </cell>
        </row>
        <row r="5906">
          <cell r="B5906" t="str">
            <v>โฉนด</v>
          </cell>
          <cell r="C5906">
            <v>7377</v>
          </cell>
          <cell r="E5906">
            <v>3433</v>
          </cell>
          <cell r="F5906" t="str">
            <v>ม.2 ต.นาบอน</v>
          </cell>
          <cell r="G5906">
            <v>0</v>
          </cell>
          <cell r="H5906">
            <v>0</v>
          </cell>
          <cell r="I5906">
            <v>25</v>
          </cell>
          <cell r="J5906">
            <v>25</v>
          </cell>
        </row>
        <row r="5957">
          <cell r="B5957" t="str">
            <v>โฉนด</v>
          </cell>
          <cell r="C5957">
            <v>6343</v>
          </cell>
          <cell r="E5957">
            <v>2999</v>
          </cell>
          <cell r="F5957" t="str">
            <v>ม.2 ต.นาบอน</v>
          </cell>
          <cell r="G5957">
            <v>0</v>
          </cell>
          <cell r="H5957">
            <v>0</v>
          </cell>
          <cell r="I5957">
            <v>25</v>
          </cell>
          <cell r="J5957">
            <v>25</v>
          </cell>
        </row>
        <row r="5958">
          <cell r="B5958" t="str">
            <v>โฉนด</v>
          </cell>
          <cell r="C5958">
            <v>6341</v>
          </cell>
          <cell r="E5958">
            <v>2997</v>
          </cell>
          <cell r="F5958" t="str">
            <v>ม.2 ต.นาบอน</v>
          </cell>
          <cell r="G5958">
            <v>0</v>
          </cell>
          <cell r="H5958">
            <v>0</v>
          </cell>
          <cell r="I5958">
            <v>25</v>
          </cell>
          <cell r="J5958">
            <v>25</v>
          </cell>
        </row>
        <row r="5959">
          <cell r="B5959" t="str">
            <v>โฉนด</v>
          </cell>
          <cell r="C5959">
            <v>6342</v>
          </cell>
          <cell r="E5959">
            <v>2998</v>
          </cell>
          <cell r="F5959" t="str">
            <v>ม.2 ต.นาบอน</v>
          </cell>
          <cell r="G5959">
            <v>0</v>
          </cell>
          <cell r="H5959">
            <v>0</v>
          </cell>
          <cell r="I5959">
            <v>25</v>
          </cell>
          <cell r="J5959">
            <v>25</v>
          </cell>
        </row>
        <row r="5984">
          <cell r="B5984" t="str">
            <v>โฉนด</v>
          </cell>
          <cell r="C5984">
            <v>7381</v>
          </cell>
          <cell r="E5984">
            <v>3437</v>
          </cell>
          <cell r="F5984" t="str">
            <v>ม.2 ต.นาบอน</v>
          </cell>
          <cell r="G5984">
            <v>0</v>
          </cell>
          <cell r="H5984">
            <v>0</v>
          </cell>
          <cell r="I5984">
            <v>25</v>
          </cell>
          <cell r="J5984">
            <v>25</v>
          </cell>
        </row>
        <row r="6011">
          <cell r="B6011" t="str">
            <v>โฉนด</v>
          </cell>
          <cell r="C6011">
            <v>9892</v>
          </cell>
          <cell r="E6011">
            <v>4567</v>
          </cell>
          <cell r="F6011" t="str">
            <v>ม.2 ต.นาบอน</v>
          </cell>
          <cell r="G6011">
            <v>0</v>
          </cell>
          <cell r="H6011">
            <v>0</v>
          </cell>
          <cell r="I6011">
            <v>25</v>
          </cell>
          <cell r="J6011">
            <v>25</v>
          </cell>
        </row>
        <row r="6038">
          <cell r="B6038" t="str">
            <v>โฉนด</v>
          </cell>
          <cell r="C6038">
            <v>6355</v>
          </cell>
          <cell r="E6038">
            <v>3011</v>
          </cell>
          <cell r="F6038" t="str">
            <v>ม. 2 ต.นาบอน</v>
          </cell>
          <cell r="G6038">
            <v>0</v>
          </cell>
          <cell r="H6038">
            <v>0</v>
          </cell>
          <cell r="I6038">
            <v>24</v>
          </cell>
          <cell r="J6038">
            <v>24</v>
          </cell>
        </row>
        <row r="6039">
          <cell r="B6039" t="str">
            <v>โฉนด</v>
          </cell>
          <cell r="C6039">
            <v>6354</v>
          </cell>
          <cell r="E6039">
            <v>3010</v>
          </cell>
          <cell r="F6039" t="str">
            <v>ม. 2 ต.นาบอน</v>
          </cell>
          <cell r="G6039">
            <v>0</v>
          </cell>
          <cell r="H6039">
            <v>0</v>
          </cell>
          <cell r="I6039">
            <v>24</v>
          </cell>
          <cell r="J6039">
            <v>24</v>
          </cell>
        </row>
        <row r="6040">
          <cell r="B6040" t="str">
            <v>โฉนด</v>
          </cell>
          <cell r="C6040">
            <v>6280</v>
          </cell>
          <cell r="E6040">
            <v>2936</v>
          </cell>
          <cell r="F6040" t="str">
            <v>ม. 2 ต.นาบอน</v>
          </cell>
          <cell r="G6040">
            <v>0</v>
          </cell>
          <cell r="H6040">
            <v>0</v>
          </cell>
          <cell r="I6040">
            <v>25</v>
          </cell>
          <cell r="J6040">
            <v>25</v>
          </cell>
        </row>
        <row r="6065">
          <cell r="B6065" t="str">
            <v>โฉนด</v>
          </cell>
          <cell r="C6065">
            <v>8044</v>
          </cell>
          <cell r="E6065">
            <v>3804</v>
          </cell>
          <cell r="F6065" t="str">
            <v>ม.2 ต.นาบอน</v>
          </cell>
          <cell r="G6065">
            <v>0</v>
          </cell>
          <cell r="H6065">
            <v>0</v>
          </cell>
          <cell r="I6065">
            <v>24</v>
          </cell>
          <cell r="J6065">
            <v>24</v>
          </cell>
        </row>
        <row r="6308">
          <cell r="B6308" t="str">
            <v>โฉนด</v>
          </cell>
          <cell r="C6308">
            <v>9893</v>
          </cell>
          <cell r="E6308">
            <v>4568</v>
          </cell>
          <cell r="F6308" t="str">
            <v>ม.2 ต.นาบอน</v>
          </cell>
          <cell r="G6308">
            <v>0</v>
          </cell>
          <cell r="H6308">
            <v>0</v>
          </cell>
          <cell r="I6308">
            <v>25</v>
          </cell>
          <cell r="J6308">
            <v>25</v>
          </cell>
        </row>
        <row r="6578">
          <cell r="B6578" t="str">
            <v>โฉนด</v>
          </cell>
          <cell r="C6578">
            <v>2996</v>
          </cell>
          <cell r="E6578">
            <v>1153</v>
          </cell>
          <cell r="F6578" t="str">
            <v>ม.3 ต.นาบอน</v>
          </cell>
          <cell r="G6578">
            <v>1</v>
          </cell>
          <cell r="H6578">
            <v>1</v>
          </cell>
          <cell r="I6578">
            <v>70</v>
          </cell>
          <cell r="J6578">
            <v>570</v>
          </cell>
        </row>
        <row r="6579">
          <cell r="B6579" t="str">
            <v>โฉนด</v>
          </cell>
          <cell r="C6579">
            <v>6279</v>
          </cell>
          <cell r="E6579">
            <v>2935</v>
          </cell>
          <cell r="F6579" t="str">
            <v>ม.2 ต.นาบอน</v>
          </cell>
          <cell r="G6579">
            <v>0</v>
          </cell>
          <cell r="H6579">
            <v>0</v>
          </cell>
          <cell r="I6579">
            <v>25</v>
          </cell>
          <cell r="J6579">
            <v>25</v>
          </cell>
        </row>
        <row r="6580">
          <cell r="B6580" t="str">
            <v>โฉนด</v>
          </cell>
          <cell r="C6580">
            <v>6271</v>
          </cell>
          <cell r="E6580">
            <v>2927</v>
          </cell>
          <cell r="F6580" t="str">
            <v>ม.2 ต.นาบอน</v>
          </cell>
          <cell r="G6580">
            <v>0</v>
          </cell>
          <cell r="H6580">
            <v>0</v>
          </cell>
          <cell r="I6580">
            <v>22</v>
          </cell>
          <cell r="J6580">
            <v>22</v>
          </cell>
        </row>
        <row r="6581">
          <cell r="B6581" t="str">
            <v>โฉนด</v>
          </cell>
          <cell r="C6581">
            <v>6269</v>
          </cell>
          <cell r="E6581">
            <v>2925</v>
          </cell>
          <cell r="F6581" t="str">
            <v>ม.2 ต.นาบอน</v>
          </cell>
          <cell r="G6581">
            <v>0</v>
          </cell>
          <cell r="H6581">
            <v>0</v>
          </cell>
          <cell r="I6581">
            <v>55</v>
          </cell>
          <cell r="J6581">
            <v>55</v>
          </cell>
        </row>
        <row r="6582">
          <cell r="B6582" t="str">
            <v>โฉนด</v>
          </cell>
          <cell r="C6582">
            <v>6267</v>
          </cell>
          <cell r="E6582">
            <v>2923</v>
          </cell>
          <cell r="F6582" t="str">
            <v>ม.2 ต.นาบอน</v>
          </cell>
          <cell r="G6582">
            <v>0</v>
          </cell>
          <cell r="H6582">
            <v>0</v>
          </cell>
          <cell r="I6582">
            <v>28.2</v>
          </cell>
          <cell r="J6582">
            <v>28.2</v>
          </cell>
        </row>
        <row r="6605">
          <cell r="B6605" t="str">
            <v>โฉนด</v>
          </cell>
          <cell r="C6605">
            <v>3211</v>
          </cell>
          <cell r="E6605">
            <v>1273</v>
          </cell>
          <cell r="F6605" t="str">
            <v>ม.3 ต.นาบอน</v>
          </cell>
          <cell r="G6605">
            <v>1</v>
          </cell>
          <cell r="H6605">
            <v>1</v>
          </cell>
          <cell r="I6605">
            <v>56</v>
          </cell>
        </row>
        <row r="6686">
          <cell r="B6686" t="str">
            <v>โฉนด</v>
          </cell>
          <cell r="C6686">
            <v>11996</v>
          </cell>
          <cell r="E6686">
            <v>5004</v>
          </cell>
          <cell r="F6686" t="str">
            <v>ม.3 ต.นาบอน</v>
          </cell>
          <cell r="G6686">
            <v>2</v>
          </cell>
          <cell r="H6686">
            <v>3</v>
          </cell>
          <cell r="I6686">
            <v>37.6</v>
          </cell>
          <cell r="J6686">
            <v>737.6</v>
          </cell>
        </row>
        <row r="6687">
          <cell r="B6687" t="str">
            <v>โฉนด</v>
          </cell>
          <cell r="C6687">
            <v>11995</v>
          </cell>
          <cell r="E6687">
            <v>5003</v>
          </cell>
          <cell r="F6687" t="str">
            <v>ม.3 ต.นาบอน</v>
          </cell>
          <cell r="G6687">
            <v>8</v>
          </cell>
          <cell r="H6687">
            <v>0</v>
          </cell>
          <cell r="I6687">
            <v>90.4</v>
          </cell>
          <cell r="J6687">
            <v>3290.4</v>
          </cell>
        </row>
        <row r="6688">
          <cell r="B6688" t="str">
            <v>โฉนด</v>
          </cell>
          <cell r="C6688">
            <v>17029</v>
          </cell>
          <cell r="E6688">
            <v>6696</v>
          </cell>
          <cell r="F6688" t="str">
            <v>ม.11 ต.นาบอน</v>
          </cell>
          <cell r="G6688">
            <v>0</v>
          </cell>
          <cell r="H6688">
            <v>0</v>
          </cell>
          <cell r="I6688">
            <v>32.799999999999997</v>
          </cell>
          <cell r="J6688">
            <v>32.799999999999997</v>
          </cell>
        </row>
        <row r="6713">
          <cell r="B6713" t="str">
            <v>โฉนด</v>
          </cell>
          <cell r="C6713">
            <v>4260</v>
          </cell>
          <cell r="E6713">
            <v>1846</v>
          </cell>
          <cell r="F6713" t="str">
            <v>ม.3 ต.นาบอน</v>
          </cell>
          <cell r="G6713">
            <v>19</v>
          </cell>
          <cell r="H6713">
            <v>0</v>
          </cell>
          <cell r="J6713">
            <v>7625</v>
          </cell>
          <cell r="W6713" t="str">
            <v>NRT2089</v>
          </cell>
        </row>
        <row r="6851">
          <cell r="B6851" t="str">
            <v>โฉนด</v>
          </cell>
          <cell r="C6851">
            <v>5321</v>
          </cell>
          <cell r="E6851">
            <v>2442</v>
          </cell>
          <cell r="F6851" t="str">
            <v>ม.2 ต.นาบอน</v>
          </cell>
          <cell r="G6851">
            <v>0</v>
          </cell>
          <cell r="H6851">
            <v>0</v>
          </cell>
          <cell r="I6851">
            <v>24</v>
          </cell>
          <cell r="J6851">
            <v>24</v>
          </cell>
        </row>
        <row r="6929">
          <cell r="B6929" t="str">
            <v>โฉนด</v>
          </cell>
          <cell r="C6929">
            <v>7365</v>
          </cell>
          <cell r="E6929">
            <v>3421</v>
          </cell>
          <cell r="F6929" t="str">
            <v>ม.2 ต.นาบอน</v>
          </cell>
          <cell r="G6929">
            <v>0</v>
          </cell>
          <cell r="H6929">
            <v>0</v>
          </cell>
          <cell r="I6929">
            <v>25</v>
          </cell>
          <cell r="J6929">
            <v>25</v>
          </cell>
        </row>
        <row r="6930">
          <cell r="B6930" t="str">
            <v>โฉนด</v>
          </cell>
          <cell r="C6930">
            <v>7364</v>
          </cell>
          <cell r="E6930">
            <v>3420</v>
          </cell>
          <cell r="F6930" t="str">
            <v>ม.2 ต.นาบอน</v>
          </cell>
          <cell r="G6930">
            <v>0</v>
          </cell>
          <cell r="H6930">
            <v>0</v>
          </cell>
          <cell r="I6930">
            <v>25</v>
          </cell>
          <cell r="J6930">
            <v>25</v>
          </cell>
        </row>
        <row r="6931">
          <cell r="B6931" t="str">
            <v>โฉนด</v>
          </cell>
          <cell r="C6931">
            <v>7363</v>
          </cell>
          <cell r="E6931">
            <v>3419</v>
          </cell>
          <cell r="F6931" t="str">
            <v>ม.2 ต.นาบอน</v>
          </cell>
          <cell r="G6931">
            <v>0</v>
          </cell>
          <cell r="H6931">
            <v>0</v>
          </cell>
          <cell r="I6931">
            <v>25</v>
          </cell>
          <cell r="J6931">
            <v>25</v>
          </cell>
        </row>
        <row r="6956">
          <cell r="B6956" t="str">
            <v>โฉนด</v>
          </cell>
          <cell r="C6956">
            <v>7665</v>
          </cell>
          <cell r="E6956">
            <v>3721</v>
          </cell>
          <cell r="F6956" t="str">
            <v>ม.11 ต.นาบอน</v>
          </cell>
          <cell r="G6956">
            <v>1</v>
          </cell>
          <cell r="H6956">
            <v>1</v>
          </cell>
          <cell r="I6956">
            <v>50</v>
          </cell>
          <cell r="J6956">
            <v>550</v>
          </cell>
        </row>
        <row r="6957">
          <cell r="B6957" t="str">
            <v>โฉนด</v>
          </cell>
          <cell r="C6957">
            <v>7664</v>
          </cell>
          <cell r="E6957">
            <v>3702</v>
          </cell>
          <cell r="F6957" t="str">
            <v>ม.11 ต.นาบอน</v>
          </cell>
          <cell r="G6957">
            <v>0</v>
          </cell>
          <cell r="H6957">
            <v>2</v>
          </cell>
          <cell r="I6957">
            <v>1</v>
          </cell>
          <cell r="J6957">
            <v>201</v>
          </cell>
        </row>
        <row r="6958">
          <cell r="B6958" t="str">
            <v>โฉนด</v>
          </cell>
          <cell r="C6958">
            <v>7663</v>
          </cell>
          <cell r="E6958">
            <v>3719</v>
          </cell>
          <cell r="F6958" t="str">
            <v>ม.11 ต.นาบอน</v>
          </cell>
          <cell r="G6958">
            <v>0</v>
          </cell>
          <cell r="H6958">
            <v>2</v>
          </cell>
          <cell r="I6958">
            <v>49</v>
          </cell>
        </row>
        <row r="6959">
          <cell r="B6959" t="str">
            <v>โฉนด</v>
          </cell>
          <cell r="C6959">
            <v>14316</v>
          </cell>
          <cell r="E6959">
            <v>6014</v>
          </cell>
          <cell r="F6959" t="str">
            <v>ม.2 ต.นาบอน</v>
          </cell>
          <cell r="G6959">
            <v>0</v>
          </cell>
          <cell r="H6959">
            <v>0</v>
          </cell>
          <cell r="I6959">
            <v>26.8</v>
          </cell>
          <cell r="J6959">
            <v>26.8</v>
          </cell>
        </row>
        <row r="6960">
          <cell r="B6960" t="str">
            <v>โฉนด</v>
          </cell>
          <cell r="C6960">
            <v>7729</v>
          </cell>
          <cell r="E6960">
            <v>3785</v>
          </cell>
          <cell r="F6960" t="str">
            <v>ม.11 ต.นาบอน</v>
          </cell>
          <cell r="G6960">
            <v>0</v>
          </cell>
          <cell r="H6960">
            <v>3</v>
          </cell>
          <cell r="I6960">
            <v>38.700000000000003</v>
          </cell>
          <cell r="J6960">
            <v>338.7</v>
          </cell>
        </row>
        <row r="6983">
          <cell r="B6983" t="str">
            <v>โฉนด</v>
          </cell>
          <cell r="C6983">
            <v>13855</v>
          </cell>
          <cell r="E6983">
            <v>5841</v>
          </cell>
          <cell r="F6983" t="str">
            <v>ม.11 ต.นาบอน</v>
          </cell>
          <cell r="G6983">
            <v>0</v>
          </cell>
          <cell r="H6983">
            <v>0</v>
          </cell>
          <cell r="I6983">
            <v>27.2</v>
          </cell>
          <cell r="J6983">
            <v>27.2</v>
          </cell>
        </row>
        <row r="6984">
          <cell r="B6984" t="str">
            <v>โฉนด</v>
          </cell>
          <cell r="E6984">
            <v>5845</v>
          </cell>
          <cell r="G6984">
            <v>0</v>
          </cell>
          <cell r="H6984">
            <v>0</v>
          </cell>
          <cell r="I6984">
            <v>64.400000000000006</v>
          </cell>
          <cell r="J6984">
            <v>64.400000000000006</v>
          </cell>
        </row>
        <row r="7010">
          <cell r="B7010" t="str">
            <v>โฉนด</v>
          </cell>
          <cell r="C7010">
            <v>6472</v>
          </cell>
          <cell r="E7010">
            <v>3028</v>
          </cell>
          <cell r="F7010" t="str">
            <v>ม.11 ต.นาบอน</v>
          </cell>
          <cell r="G7010">
            <v>0</v>
          </cell>
          <cell r="H7010">
            <v>0</v>
          </cell>
          <cell r="I7010">
            <v>20</v>
          </cell>
          <cell r="J7010">
            <v>20</v>
          </cell>
        </row>
        <row r="7011">
          <cell r="B7011" t="str">
            <v>โฉนด</v>
          </cell>
          <cell r="C7011">
            <v>6471</v>
          </cell>
          <cell r="E7011">
            <v>3027</v>
          </cell>
          <cell r="F7011" t="str">
            <v>ม.11 ต.นาบอน</v>
          </cell>
          <cell r="G7011">
            <v>0</v>
          </cell>
          <cell r="H7011">
            <v>0</v>
          </cell>
          <cell r="I7011">
            <v>23</v>
          </cell>
          <cell r="J7011">
            <v>23</v>
          </cell>
        </row>
        <row r="7012">
          <cell r="B7012" t="str">
            <v>โฉนด</v>
          </cell>
          <cell r="C7012">
            <v>6462</v>
          </cell>
          <cell r="E7012">
            <v>3018</v>
          </cell>
          <cell r="F7012" t="str">
            <v>ม.11 ต.นาบอน</v>
          </cell>
          <cell r="G7012">
            <v>0</v>
          </cell>
          <cell r="H7012">
            <v>0</v>
          </cell>
          <cell r="I7012">
            <v>98</v>
          </cell>
          <cell r="J7012">
            <v>98</v>
          </cell>
        </row>
        <row r="7037">
          <cell r="B7037" t="str">
            <v>โฉนด</v>
          </cell>
          <cell r="C7037">
            <v>6559</v>
          </cell>
          <cell r="E7037">
            <v>3115</v>
          </cell>
          <cell r="F7037" t="str">
            <v>ม.11 ต.นาบอน</v>
          </cell>
          <cell r="G7037">
            <v>0</v>
          </cell>
          <cell r="H7037">
            <v>0</v>
          </cell>
          <cell r="I7037">
            <v>25</v>
          </cell>
          <cell r="J7037">
            <v>25</v>
          </cell>
        </row>
        <row r="7118">
          <cell r="B7118" t="str">
            <v>โฉนด</v>
          </cell>
          <cell r="C7118">
            <v>6465</v>
          </cell>
          <cell r="E7118">
            <v>3021</v>
          </cell>
          <cell r="F7118" t="str">
            <v>ม.11 ต.นาบอน</v>
          </cell>
          <cell r="G7118">
            <v>0</v>
          </cell>
          <cell r="H7118">
            <v>0</v>
          </cell>
          <cell r="I7118">
            <v>22</v>
          </cell>
          <cell r="J7118">
            <v>22</v>
          </cell>
        </row>
        <row r="7119">
          <cell r="B7119" t="str">
            <v>โฉนด</v>
          </cell>
          <cell r="C7119">
            <v>6466</v>
          </cell>
          <cell r="E7119">
            <v>3022</v>
          </cell>
          <cell r="F7119" t="str">
            <v>ม.11 ต.นาบอน</v>
          </cell>
          <cell r="G7119">
            <v>0</v>
          </cell>
          <cell r="H7119">
            <v>0</v>
          </cell>
          <cell r="I7119">
            <v>22</v>
          </cell>
          <cell r="J7119">
            <v>22</v>
          </cell>
        </row>
        <row r="7120">
          <cell r="B7120" t="str">
            <v>โฉนด</v>
          </cell>
          <cell r="C7120">
            <v>6467</v>
          </cell>
          <cell r="E7120">
            <v>3023</v>
          </cell>
          <cell r="F7120" t="str">
            <v>ม.11 ต.นาบอน</v>
          </cell>
          <cell r="G7120">
            <v>0</v>
          </cell>
          <cell r="H7120">
            <v>0</v>
          </cell>
          <cell r="I7120">
            <v>22</v>
          </cell>
          <cell r="J7120">
            <v>22</v>
          </cell>
        </row>
        <row r="7121">
          <cell r="B7121" t="str">
            <v>โฉนด</v>
          </cell>
          <cell r="C7121">
            <v>6468</v>
          </cell>
          <cell r="E7121">
            <v>3024</v>
          </cell>
          <cell r="F7121" t="str">
            <v>ม.11 ต.นาบอน</v>
          </cell>
          <cell r="G7121">
            <v>0</v>
          </cell>
          <cell r="H7121">
            <v>0</v>
          </cell>
          <cell r="I7121">
            <v>22</v>
          </cell>
          <cell r="J7121">
            <v>22</v>
          </cell>
        </row>
        <row r="7122">
          <cell r="B7122" t="str">
            <v>โฉนด</v>
          </cell>
          <cell r="C7122">
            <v>6464</v>
          </cell>
          <cell r="E7122">
            <v>3020</v>
          </cell>
          <cell r="F7122" t="str">
            <v>ม.11 ต.นาบอน</v>
          </cell>
          <cell r="G7122">
            <v>0</v>
          </cell>
          <cell r="H7122">
            <v>0</v>
          </cell>
          <cell r="I7122">
            <v>22</v>
          </cell>
          <cell r="J7122">
            <v>22</v>
          </cell>
        </row>
        <row r="7145">
          <cell r="B7145" t="str">
            <v>โฉนด</v>
          </cell>
          <cell r="C7145">
            <v>10706</v>
          </cell>
          <cell r="E7145">
            <v>4936</v>
          </cell>
          <cell r="F7145" t="str">
            <v>ม.11 ต.นาบอน</v>
          </cell>
          <cell r="G7145">
            <v>0</v>
          </cell>
          <cell r="H7145">
            <v>0</v>
          </cell>
          <cell r="I7145">
            <v>25</v>
          </cell>
          <cell r="J7145">
            <v>25</v>
          </cell>
        </row>
        <row r="7146">
          <cell r="B7146" t="str">
            <v>โฉนด</v>
          </cell>
          <cell r="C7146">
            <v>10705</v>
          </cell>
          <cell r="E7146">
            <v>4935</v>
          </cell>
          <cell r="F7146" t="str">
            <v>ม.11 ต.นาบอน</v>
          </cell>
          <cell r="G7146">
            <v>0</v>
          </cell>
          <cell r="H7146">
            <v>0</v>
          </cell>
          <cell r="I7146">
            <v>25</v>
          </cell>
          <cell r="J7146">
            <v>25</v>
          </cell>
        </row>
        <row r="7172">
          <cell r="B7172" t="str">
            <v>โฉนด</v>
          </cell>
          <cell r="C7172">
            <v>4369</v>
          </cell>
          <cell r="E7172">
            <v>1955</v>
          </cell>
          <cell r="F7172" t="str">
            <v>ม.2 ต.นาบอน</v>
          </cell>
          <cell r="G7172">
            <v>0</v>
          </cell>
          <cell r="H7172">
            <v>0</v>
          </cell>
          <cell r="I7172">
            <v>23</v>
          </cell>
          <cell r="J7172">
            <v>23</v>
          </cell>
        </row>
        <row r="7173">
          <cell r="B7173" t="str">
            <v>โฉนด</v>
          </cell>
          <cell r="C7173">
            <v>4330</v>
          </cell>
          <cell r="E7173">
            <v>1916</v>
          </cell>
          <cell r="F7173" t="str">
            <v>ม.2 ต.นาบอน</v>
          </cell>
          <cell r="G7173">
            <v>0</v>
          </cell>
          <cell r="H7173">
            <v>0</v>
          </cell>
          <cell r="I7173">
            <v>22</v>
          </cell>
          <cell r="J7173">
            <v>22</v>
          </cell>
        </row>
        <row r="7388">
          <cell r="B7388" t="str">
            <v>โฉนด</v>
          </cell>
          <cell r="C7388">
            <v>9923</v>
          </cell>
          <cell r="E7388">
            <v>4554</v>
          </cell>
          <cell r="F7388" t="str">
            <v>ม.2 ต.นาบอน</v>
          </cell>
          <cell r="G7388">
            <v>0</v>
          </cell>
          <cell r="H7388">
            <v>0</v>
          </cell>
          <cell r="I7388">
            <v>21.1</v>
          </cell>
          <cell r="J7388">
            <v>21.1</v>
          </cell>
        </row>
        <row r="7389">
          <cell r="B7389" t="str">
            <v>โฉนด</v>
          </cell>
          <cell r="C7389">
            <v>9922</v>
          </cell>
          <cell r="E7389">
            <v>4553</v>
          </cell>
          <cell r="F7389" t="str">
            <v>ม.2 ต.นาบอน</v>
          </cell>
          <cell r="G7389">
            <v>0</v>
          </cell>
          <cell r="H7389">
            <v>0</v>
          </cell>
          <cell r="I7389">
            <v>21.1</v>
          </cell>
          <cell r="J7389">
            <v>21.1</v>
          </cell>
        </row>
        <row r="7390">
          <cell r="B7390" t="str">
            <v>โฉนด</v>
          </cell>
          <cell r="C7390">
            <v>10559</v>
          </cell>
          <cell r="E7390">
            <v>4857</v>
          </cell>
          <cell r="F7390" t="str">
            <v>ม.2 ต.นาบอน</v>
          </cell>
          <cell r="G7390">
            <v>0</v>
          </cell>
          <cell r="H7390">
            <v>0</v>
          </cell>
          <cell r="I7390">
            <v>21.1</v>
          </cell>
          <cell r="J7390">
            <v>21.1</v>
          </cell>
        </row>
        <row r="7391">
          <cell r="B7391" t="str">
            <v>โฉนด</v>
          </cell>
          <cell r="C7391">
            <v>7495</v>
          </cell>
          <cell r="E7391">
            <v>3551</v>
          </cell>
          <cell r="F7391" t="str">
            <v>ม.2 ต.นาบอน</v>
          </cell>
          <cell r="G7391">
            <v>0</v>
          </cell>
          <cell r="H7391">
            <v>0</v>
          </cell>
          <cell r="I7391">
            <v>25</v>
          </cell>
          <cell r="J7391">
            <v>25</v>
          </cell>
        </row>
        <row r="7392">
          <cell r="B7392" t="str">
            <v>โฉนด</v>
          </cell>
          <cell r="C7392">
            <v>7494</v>
          </cell>
          <cell r="E7392">
            <v>3550</v>
          </cell>
          <cell r="F7392" t="str">
            <v>ม.2 ต.นาบอน</v>
          </cell>
          <cell r="G7392">
            <v>0</v>
          </cell>
          <cell r="H7392">
            <v>0</v>
          </cell>
          <cell r="I7392">
            <v>50</v>
          </cell>
          <cell r="J7392">
            <v>50</v>
          </cell>
        </row>
        <row r="7469">
          <cell r="B7469" t="str">
            <v>โฉนด</v>
          </cell>
          <cell r="C7469">
            <v>7526</v>
          </cell>
          <cell r="E7469">
            <v>3582</v>
          </cell>
          <cell r="F7469" t="str">
            <v>ม.2 ต.นาบอน</v>
          </cell>
          <cell r="G7469">
            <v>0</v>
          </cell>
          <cell r="H7469">
            <v>0</v>
          </cell>
          <cell r="I7469">
            <v>25</v>
          </cell>
          <cell r="J7469">
            <v>25</v>
          </cell>
        </row>
        <row r="7470">
          <cell r="B7470" t="str">
            <v>โฉนด</v>
          </cell>
          <cell r="C7470">
            <v>7527</v>
          </cell>
          <cell r="E7470">
            <v>3583</v>
          </cell>
          <cell r="F7470" t="str">
            <v>ม.2 ต.นาบอน</v>
          </cell>
          <cell r="G7470">
            <v>0</v>
          </cell>
          <cell r="H7470">
            <v>0</v>
          </cell>
          <cell r="I7470">
            <v>25</v>
          </cell>
          <cell r="J7470">
            <v>25</v>
          </cell>
        </row>
        <row r="7523">
          <cell r="B7523" t="str">
            <v>โฉนด</v>
          </cell>
          <cell r="C7523">
            <v>7433</v>
          </cell>
          <cell r="E7523">
            <v>3489</v>
          </cell>
          <cell r="F7523" t="str">
            <v>ม.2 ต.นาบอน</v>
          </cell>
          <cell r="G7523">
            <v>0</v>
          </cell>
          <cell r="H7523">
            <v>0</v>
          </cell>
          <cell r="I7523">
            <v>24</v>
          </cell>
          <cell r="J7523">
            <v>24</v>
          </cell>
        </row>
        <row r="7524">
          <cell r="B7524" t="str">
            <v>โฉนด</v>
          </cell>
          <cell r="C7524">
            <v>7419</v>
          </cell>
          <cell r="E7524">
            <v>3475</v>
          </cell>
          <cell r="F7524" t="str">
            <v>ม.2 ต.นาบอน</v>
          </cell>
          <cell r="G7524">
            <v>0</v>
          </cell>
          <cell r="H7524">
            <v>0</v>
          </cell>
          <cell r="I7524">
            <v>21</v>
          </cell>
          <cell r="J7524">
            <v>21</v>
          </cell>
        </row>
        <row r="7550">
          <cell r="B7550" t="str">
            <v>โฉนด</v>
          </cell>
          <cell r="C7550">
            <v>6569</v>
          </cell>
          <cell r="E7550">
            <v>3125</v>
          </cell>
          <cell r="F7550" t="str">
            <v>ม.11 ต.นาบอน</v>
          </cell>
          <cell r="G7550">
            <v>0</v>
          </cell>
          <cell r="H7550">
            <v>0</v>
          </cell>
          <cell r="I7550">
            <v>26</v>
          </cell>
          <cell r="J7550">
            <v>26</v>
          </cell>
        </row>
        <row r="7551">
          <cell r="B7551" t="str">
            <v>โฉนด</v>
          </cell>
          <cell r="C7551">
            <v>6570</v>
          </cell>
          <cell r="E7551">
            <v>3126</v>
          </cell>
          <cell r="F7551" t="str">
            <v>ม.11 ต.นาบอน</v>
          </cell>
          <cell r="G7551">
            <v>0</v>
          </cell>
          <cell r="H7551">
            <v>0</v>
          </cell>
          <cell r="I7551">
            <v>8</v>
          </cell>
          <cell r="J7551">
            <v>8</v>
          </cell>
        </row>
        <row r="7631">
          <cell r="B7631" t="str">
            <v>โฉนด</v>
          </cell>
          <cell r="C7631">
            <v>6260</v>
          </cell>
          <cell r="E7631">
            <v>2916</v>
          </cell>
          <cell r="F7631" t="str">
            <v>ม.2 ต.นาบอน</v>
          </cell>
          <cell r="G7631">
            <v>0</v>
          </cell>
          <cell r="H7631">
            <v>0</v>
          </cell>
          <cell r="I7631">
            <v>25</v>
          </cell>
          <cell r="J7631">
            <v>25</v>
          </cell>
        </row>
        <row r="7685">
          <cell r="B7685" t="str">
            <v>โฉนด</v>
          </cell>
          <cell r="C7685">
            <v>6481</v>
          </cell>
          <cell r="E7685">
            <v>3037</v>
          </cell>
          <cell r="F7685" t="str">
            <v>ม.11 ต.นาบอน</v>
          </cell>
          <cell r="G7685">
            <v>0</v>
          </cell>
          <cell r="H7685">
            <v>0</v>
          </cell>
          <cell r="I7685">
            <v>50</v>
          </cell>
          <cell r="J7685">
            <v>50</v>
          </cell>
        </row>
        <row r="7686">
          <cell r="B7686" t="str">
            <v>โฉนด</v>
          </cell>
          <cell r="C7686">
            <v>6478</v>
          </cell>
          <cell r="E7686">
            <v>3034</v>
          </cell>
          <cell r="F7686" t="str">
            <v>ม.11 ต.นาบอน</v>
          </cell>
          <cell r="G7686">
            <v>0</v>
          </cell>
          <cell r="H7686">
            <v>0</v>
          </cell>
          <cell r="I7686">
            <v>20</v>
          </cell>
          <cell r="J7686">
            <v>20</v>
          </cell>
        </row>
        <row r="7739">
          <cell r="B7739" t="str">
            <v>โฉนด</v>
          </cell>
          <cell r="C7739">
            <v>7482</v>
          </cell>
          <cell r="E7739">
            <v>3538</v>
          </cell>
          <cell r="F7739" t="str">
            <v>ม.11 ต.นาบอน</v>
          </cell>
          <cell r="G7739">
            <v>0</v>
          </cell>
          <cell r="H7739">
            <v>0</v>
          </cell>
          <cell r="I7739">
            <v>25</v>
          </cell>
          <cell r="J7739">
            <v>25</v>
          </cell>
        </row>
        <row r="7766">
          <cell r="B7766" t="str">
            <v>โฉนด</v>
          </cell>
          <cell r="C7766">
            <v>7721</v>
          </cell>
          <cell r="E7766">
            <v>3777</v>
          </cell>
          <cell r="F7766" t="str">
            <v>ม.11 ต.นาบอน</v>
          </cell>
          <cell r="G7766">
            <v>0</v>
          </cell>
          <cell r="H7766">
            <v>0</v>
          </cell>
          <cell r="I7766">
            <v>16</v>
          </cell>
          <cell r="J7766">
            <v>16</v>
          </cell>
        </row>
        <row r="7767">
          <cell r="B7767" t="str">
            <v>โฉนด</v>
          </cell>
          <cell r="C7767">
            <v>7722</v>
          </cell>
          <cell r="E7767">
            <v>3778</v>
          </cell>
          <cell r="F7767" t="str">
            <v>ม.11 ต.นาบอน</v>
          </cell>
          <cell r="G7767">
            <v>0</v>
          </cell>
          <cell r="H7767">
            <v>0</v>
          </cell>
          <cell r="I7767">
            <v>16</v>
          </cell>
          <cell r="J7767">
            <v>16</v>
          </cell>
        </row>
        <row r="8144">
          <cell r="B8144" t="str">
            <v>โฉนด</v>
          </cell>
          <cell r="C8144">
            <v>64</v>
          </cell>
          <cell r="E8144">
            <v>80</v>
          </cell>
          <cell r="F8144" t="str">
            <v>ม.11 ต.นาบอน</v>
          </cell>
          <cell r="G8144">
            <v>0</v>
          </cell>
          <cell r="H8144">
            <v>0</v>
          </cell>
          <cell r="I8144">
            <v>25</v>
          </cell>
          <cell r="J8144">
            <v>25</v>
          </cell>
        </row>
        <row r="8145">
          <cell r="B8145" t="str">
            <v>โฉนด</v>
          </cell>
          <cell r="C8145">
            <v>65</v>
          </cell>
          <cell r="E8145">
            <v>81</v>
          </cell>
          <cell r="F8145" t="str">
            <v>ม.11 ต.นาบอน</v>
          </cell>
          <cell r="G8145">
            <v>0</v>
          </cell>
          <cell r="H8145">
            <v>0</v>
          </cell>
          <cell r="I8145">
            <v>25</v>
          </cell>
          <cell r="J8145">
            <v>25</v>
          </cell>
        </row>
        <row r="8146">
          <cell r="B8146" t="str">
            <v>โฉนด</v>
          </cell>
          <cell r="C8146">
            <v>6478</v>
          </cell>
          <cell r="E8146">
            <v>3034</v>
          </cell>
          <cell r="F8146" t="str">
            <v>ม.11 ต.นาบอน</v>
          </cell>
          <cell r="G8146">
            <v>0</v>
          </cell>
          <cell r="H8146">
            <v>0</v>
          </cell>
          <cell r="I8146">
            <v>20</v>
          </cell>
          <cell r="J8146">
            <v>20</v>
          </cell>
        </row>
        <row r="8147">
          <cell r="B8147" t="str">
            <v>โฉนด</v>
          </cell>
          <cell r="C8147">
            <v>6481</v>
          </cell>
          <cell r="E8147">
            <v>3037</v>
          </cell>
          <cell r="F8147" t="str">
            <v>ม.11 ต.นาบอน</v>
          </cell>
          <cell r="G8147">
            <v>0</v>
          </cell>
          <cell r="H8147">
            <v>0</v>
          </cell>
          <cell r="I8147">
            <v>50</v>
          </cell>
          <cell r="J8147">
            <v>50</v>
          </cell>
        </row>
        <row r="8198">
          <cell r="B8198" t="str">
            <v>โฉนด</v>
          </cell>
          <cell r="C8198">
            <v>4321</v>
          </cell>
          <cell r="E8198">
            <v>1907</v>
          </cell>
          <cell r="F8198" t="str">
            <v>ม.2 ต.นาบอน</v>
          </cell>
          <cell r="G8198">
            <v>0</v>
          </cell>
          <cell r="H8198">
            <v>0</v>
          </cell>
          <cell r="I8198">
            <v>22</v>
          </cell>
          <cell r="J8198">
            <v>22</v>
          </cell>
        </row>
        <row r="8199">
          <cell r="B8199" t="str">
            <v>โฉนด</v>
          </cell>
          <cell r="C8199">
            <v>4324</v>
          </cell>
          <cell r="E8199">
            <v>1910</v>
          </cell>
          <cell r="F8199" t="str">
            <v>ม.2 ต.นาบอน</v>
          </cell>
          <cell r="G8199">
            <v>0</v>
          </cell>
          <cell r="H8199">
            <v>0</v>
          </cell>
          <cell r="I8199">
            <v>22</v>
          </cell>
          <cell r="J8199">
            <v>22</v>
          </cell>
        </row>
        <row r="8200">
          <cell r="B8200" t="str">
            <v>โฉนด</v>
          </cell>
          <cell r="C8200">
            <v>4325</v>
          </cell>
          <cell r="E8200">
            <v>1911</v>
          </cell>
          <cell r="F8200" t="str">
            <v>ม.2 ต.นาบอน</v>
          </cell>
          <cell r="G8200">
            <v>0</v>
          </cell>
          <cell r="H8200">
            <v>0</v>
          </cell>
          <cell r="I8200">
            <v>22</v>
          </cell>
          <cell r="J8200">
            <v>22</v>
          </cell>
        </row>
        <row r="8225">
          <cell r="B8225" t="str">
            <v>โฉนด</v>
          </cell>
          <cell r="C8225">
            <v>3</v>
          </cell>
          <cell r="E8225">
            <v>9</v>
          </cell>
          <cell r="F8225" t="str">
            <v>ม.11 ต.นาบอน</v>
          </cell>
          <cell r="G8225">
            <v>1</v>
          </cell>
          <cell r="H8225">
            <v>0</v>
          </cell>
          <cell r="I8225">
            <v>65</v>
          </cell>
          <cell r="J8225">
            <v>465</v>
          </cell>
        </row>
        <row r="8226">
          <cell r="B8226" t="str">
            <v>โฉนด</v>
          </cell>
          <cell r="C8226">
            <v>95</v>
          </cell>
          <cell r="E8226">
            <v>95</v>
          </cell>
          <cell r="F8226" t="str">
            <v>ม.11 ต.นาบอน</v>
          </cell>
          <cell r="G8226">
            <v>4</v>
          </cell>
          <cell r="H8226">
            <v>0</v>
          </cell>
          <cell r="I8226">
            <v>2</v>
          </cell>
          <cell r="J8226">
            <v>1602</v>
          </cell>
        </row>
        <row r="8227">
          <cell r="B8227" t="str">
            <v>โฉนด</v>
          </cell>
          <cell r="C8227">
            <v>29</v>
          </cell>
          <cell r="E8227">
            <v>45</v>
          </cell>
          <cell r="F8227" t="str">
            <v>ม.11 ต.นาบอน</v>
          </cell>
          <cell r="G8227">
            <v>0</v>
          </cell>
          <cell r="H8227">
            <v>0</v>
          </cell>
          <cell r="I8227">
            <v>25</v>
          </cell>
          <cell r="J8227">
            <v>25</v>
          </cell>
        </row>
        <row r="8228">
          <cell r="B8228" t="str">
            <v>โฉนด</v>
          </cell>
          <cell r="C8228">
            <v>4</v>
          </cell>
          <cell r="E8228">
            <v>17</v>
          </cell>
          <cell r="F8228" t="str">
            <v>ม.11 ต.นาบอน</v>
          </cell>
          <cell r="G8228">
            <v>19</v>
          </cell>
          <cell r="H8228">
            <v>0</v>
          </cell>
          <cell r="I8228">
            <v>94</v>
          </cell>
          <cell r="J8228">
            <v>7694</v>
          </cell>
        </row>
        <row r="8229">
          <cell r="B8229" t="str">
            <v>โฉนด</v>
          </cell>
          <cell r="C8229">
            <v>32</v>
          </cell>
          <cell r="E8229">
            <v>48</v>
          </cell>
          <cell r="F8229" t="str">
            <v>ม.11 ต.นาบอน</v>
          </cell>
          <cell r="G8229">
            <v>0</v>
          </cell>
          <cell r="H8229">
            <v>0</v>
          </cell>
          <cell r="I8229">
            <v>25</v>
          </cell>
          <cell r="J8229">
            <v>25</v>
          </cell>
        </row>
        <row r="8230">
          <cell r="B8230" t="str">
            <v>โฉนด</v>
          </cell>
          <cell r="C8230">
            <v>27</v>
          </cell>
          <cell r="E8230">
            <v>43</v>
          </cell>
          <cell r="F8230" t="str">
            <v>ม.11 ต.นาบอน</v>
          </cell>
          <cell r="G8230">
            <v>0</v>
          </cell>
          <cell r="H8230">
            <v>0</v>
          </cell>
          <cell r="I8230">
            <v>25</v>
          </cell>
          <cell r="J8230">
            <v>25</v>
          </cell>
        </row>
        <row r="8231">
          <cell r="B8231" t="str">
            <v>โฉนด</v>
          </cell>
          <cell r="C8231">
            <v>30</v>
          </cell>
          <cell r="E8231">
            <v>46</v>
          </cell>
          <cell r="F8231" t="str">
            <v>ม.11 ต.นาบอน</v>
          </cell>
          <cell r="G8231">
            <v>0</v>
          </cell>
          <cell r="H8231">
            <v>0</v>
          </cell>
          <cell r="I8231">
            <v>25</v>
          </cell>
          <cell r="J8231">
            <v>25</v>
          </cell>
        </row>
        <row r="8252">
          <cell r="B8252" t="str">
            <v>โฉนด</v>
          </cell>
          <cell r="C8252">
            <v>51</v>
          </cell>
          <cell r="E8252">
            <v>67</v>
          </cell>
          <cell r="F8252" t="str">
            <v>ม.11 ต.นาบอน</v>
          </cell>
          <cell r="G8252">
            <v>0</v>
          </cell>
          <cell r="H8252">
            <v>0</v>
          </cell>
          <cell r="I8252">
            <v>25</v>
          </cell>
          <cell r="J8252">
            <v>25</v>
          </cell>
        </row>
        <row r="8253">
          <cell r="B8253" t="str">
            <v>โฉนด</v>
          </cell>
          <cell r="C8253">
            <v>35</v>
          </cell>
          <cell r="E8253">
            <v>51</v>
          </cell>
          <cell r="F8253" t="str">
            <v>ม.11 ต.นาบอน</v>
          </cell>
          <cell r="G8253">
            <v>0</v>
          </cell>
          <cell r="H8253">
            <v>0</v>
          </cell>
          <cell r="I8253">
            <v>25</v>
          </cell>
          <cell r="J8253">
            <v>25</v>
          </cell>
        </row>
        <row r="8254">
          <cell r="B8254" t="str">
            <v>โฉนด</v>
          </cell>
          <cell r="C8254">
            <v>50</v>
          </cell>
          <cell r="E8254">
            <v>66</v>
          </cell>
          <cell r="F8254" t="str">
            <v>ม.11 ต.นาบอน</v>
          </cell>
          <cell r="G8254">
            <v>0</v>
          </cell>
          <cell r="H8254">
            <v>0</v>
          </cell>
          <cell r="I8254">
            <v>25</v>
          </cell>
          <cell r="J8254">
            <v>25</v>
          </cell>
        </row>
        <row r="8255">
          <cell r="B8255" t="str">
            <v>โฉนด</v>
          </cell>
          <cell r="C8255">
            <v>49</v>
          </cell>
          <cell r="E8255">
            <v>65</v>
          </cell>
          <cell r="F8255" t="str">
            <v>ม.11 ต.นาบอน</v>
          </cell>
          <cell r="G8255">
            <v>0</v>
          </cell>
          <cell r="H8255">
            <v>0</v>
          </cell>
          <cell r="I8255">
            <v>25</v>
          </cell>
          <cell r="J8255">
            <v>25</v>
          </cell>
        </row>
        <row r="8468">
          <cell r="B8468" t="str">
            <v>โฉนด</v>
          </cell>
          <cell r="C8468">
            <v>6538</v>
          </cell>
          <cell r="E8468">
            <v>3094</v>
          </cell>
          <cell r="F8468" t="str">
            <v>ม.11 ต.นาบอน</v>
          </cell>
          <cell r="G8468">
            <v>0</v>
          </cell>
          <cell r="H8468">
            <v>0</v>
          </cell>
          <cell r="I8468">
            <v>30</v>
          </cell>
          <cell r="J8468">
            <v>30</v>
          </cell>
        </row>
        <row r="8495">
          <cell r="B8495" t="str">
            <v>โฉนด</v>
          </cell>
          <cell r="C8495">
            <v>5335</v>
          </cell>
          <cell r="E8495">
            <v>2456</v>
          </cell>
          <cell r="F8495" t="str">
            <v>ม.2 ต.นาบอน</v>
          </cell>
          <cell r="G8495">
            <v>0</v>
          </cell>
          <cell r="H8495">
            <v>0</v>
          </cell>
          <cell r="I8495">
            <v>25</v>
          </cell>
          <cell r="J8495">
            <v>25</v>
          </cell>
        </row>
        <row r="8496">
          <cell r="B8496" t="str">
            <v>โฉนด</v>
          </cell>
          <cell r="C8496">
            <v>5336</v>
          </cell>
          <cell r="E8496">
            <v>2457</v>
          </cell>
          <cell r="F8496" t="str">
            <v>ม.2 ต.นาบอน</v>
          </cell>
          <cell r="G8496">
            <v>0</v>
          </cell>
          <cell r="H8496">
            <v>0</v>
          </cell>
          <cell r="I8496">
            <v>25</v>
          </cell>
          <cell r="J8496">
            <v>25</v>
          </cell>
        </row>
        <row r="8549">
          <cell r="B8549" t="str">
            <v>โฉนด</v>
          </cell>
          <cell r="C8549">
            <v>16459</v>
          </cell>
          <cell r="E8549">
            <v>6427</v>
          </cell>
          <cell r="F8549" t="str">
            <v>ม.11 ต.นาบอน</v>
          </cell>
          <cell r="G8549">
            <v>0</v>
          </cell>
          <cell r="H8549">
            <v>0</v>
          </cell>
          <cell r="I8549">
            <v>25</v>
          </cell>
          <cell r="J8549">
            <v>25</v>
          </cell>
        </row>
        <row r="8550">
          <cell r="B8550" t="str">
            <v>โฉนด</v>
          </cell>
          <cell r="C8550">
            <v>5740</v>
          </cell>
          <cell r="E8550">
            <v>2621</v>
          </cell>
          <cell r="F8550" t="str">
            <v>ม.11 ต.นาบอน</v>
          </cell>
          <cell r="G8550">
            <v>0</v>
          </cell>
          <cell r="H8550">
            <v>0</v>
          </cell>
          <cell r="I8550">
            <v>31</v>
          </cell>
          <cell r="J8550">
            <v>31</v>
          </cell>
        </row>
        <row r="8551">
          <cell r="B8551" t="str">
            <v>โฉนด</v>
          </cell>
          <cell r="C8551">
            <v>5302</v>
          </cell>
          <cell r="E8551">
            <v>2423</v>
          </cell>
          <cell r="F8551" t="str">
            <v>ม.2 ต.นาบอน</v>
          </cell>
          <cell r="G8551">
            <v>0</v>
          </cell>
          <cell r="H8551">
            <v>0</v>
          </cell>
          <cell r="I8551">
            <v>25</v>
          </cell>
          <cell r="J8551">
            <v>25</v>
          </cell>
        </row>
        <row r="8576">
          <cell r="B8576" t="str">
            <v>โฉนด</v>
          </cell>
          <cell r="C8576">
            <v>58</v>
          </cell>
          <cell r="E8576">
            <v>74</v>
          </cell>
          <cell r="F8576" t="str">
            <v>ม.11 ต.นาบอน</v>
          </cell>
          <cell r="G8576">
            <v>0</v>
          </cell>
          <cell r="H8576">
            <v>0</v>
          </cell>
          <cell r="I8576">
            <v>25</v>
          </cell>
          <cell r="J8576">
            <v>25</v>
          </cell>
        </row>
        <row r="8577">
          <cell r="B8577" t="str">
            <v>โฉนด</v>
          </cell>
          <cell r="C8577">
            <v>59</v>
          </cell>
          <cell r="E8577">
            <v>75</v>
          </cell>
          <cell r="F8577" t="str">
            <v>ม.11 ต.นาบอน</v>
          </cell>
          <cell r="G8577">
            <v>0</v>
          </cell>
          <cell r="H8577">
            <v>0</v>
          </cell>
          <cell r="I8577">
            <v>25</v>
          </cell>
          <cell r="J8577">
            <v>25</v>
          </cell>
        </row>
        <row r="8578">
          <cell r="B8578" t="str">
            <v>โฉนด</v>
          </cell>
          <cell r="C8578">
            <v>6477</v>
          </cell>
          <cell r="E8578">
            <v>3033</v>
          </cell>
          <cell r="F8578" t="str">
            <v>ม.11 ต.นาบอน</v>
          </cell>
          <cell r="G8578">
            <v>0</v>
          </cell>
          <cell r="H8578">
            <v>0</v>
          </cell>
          <cell r="I8578">
            <v>27</v>
          </cell>
          <cell r="J8578">
            <v>27</v>
          </cell>
        </row>
        <row r="8603">
          <cell r="B8603" t="str">
            <v>นส.3ก</v>
          </cell>
          <cell r="C8603">
            <v>4247</v>
          </cell>
          <cell r="E8603">
            <v>37</v>
          </cell>
          <cell r="F8603" t="str">
            <v>ม.2 ต.นาบอน</v>
          </cell>
          <cell r="G8603">
            <v>5</v>
          </cell>
          <cell r="H8603">
            <v>2</v>
          </cell>
          <cell r="I8603">
            <v>70</v>
          </cell>
          <cell r="J8603">
            <v>2270</v>
          </cell>
        </row>
        <row r="8604">
          <cell r="B8604" t="str">
            <v>นส.3ก</v>
          </cell>
          <cell r="C8604">
            <v>4279</v>
          </cell>
          <cell r="E8604">
            <v>29</v>
          </cell>
          <cell r="F8604" t="str">
            <v>ม.2 ต.นาบอน</v>
          </cell>
          <cell r="G8604">
            <v>0</v>
          </cell>
          <cell r="H8604">
            <v>0</v>
          </cell>
          <cell r="I8604">
            <v>70</v>
          </cell>
          <cell r="J8604">
            <v>70</v>
          </cell>
        </row>
        <row r="8605">
          <cell r="B8605" t="str">
            <v>นส.3ก</v>
          </cell>
          <cell r="C8605">
            <v>2205</v>
          </cell>
          <cell r="E8605">
            <v>5</v>
          </cell>
          <cell r="F8605" t="str">
            <v>ม.2 ต.นาบอน</v>
          </cell>
          <cell r="G8605">
            <v>12</v>
          </cell>
          <cell r="H8605">
            <v>0</v>
          </cell>
          <cell r="I8605">
            <v>83</v>
          </cell>
          <cell r="J8605">
            <v>4883</v>
          </cell>
        </row>
        <row r="8606">
          <cell r="B8606" t="str">
            <v>นส.3ก</v>
          </cell>
          <cell r="C8606">
            <v>4280</v>
          </cell>
          <cell r="E8606">
            <v>31</v>
          </cell>
          <cell r="F8606" t="str">
            <v>ม.2 ต.นาบอน</v>
          </cell>
          <cell r="G8606">
            <v>0</v>
          </cell>
          <cell r="H8606">
            <v>0</v>
          </cell>
          <cell r="I8606">
            <v>65</v>
          </cell>
          <cell r="J8606">
            <v>65</v>
          </cell>
        </row>
        <row r="8607">
          <cell r="B8607" t="str">
            <v>นส.3ก</v>
          </cell>
          <cell r="C8607">
            <v>2200</v>
          </cell>
          <cell r="E8607">
            <v>50</v>
          </cell>
          <cell r="F8607" t="str">
            <v>ม.2 ต.นาบอน</v>
          </cell>
          <cell r="G8607">
            <v>0</v>
          </cell>
          <cell r="H8607">
            <v>1</v>
          </cell>
          <cell r="I8607">
            <v>95</v>
          </cell>
          <cell r="J8607">
            <v>195</v>
          </cell>
        </row>
        <row r="8608">
          <cell r="B8608" t="str">
            <v>นส.3ก</v>
          </cell>
          <cell r="C8608">
            <v>2199</v>
          </cell>
          <cell r="E8608">
            <v>49</v>
          </cell>
          <cell r="F8608" t="str">
            <v>ม.2 ต.นาบอน</v>
          </cell>
          <cell r="G8608">
            <v>2</v>
          </cell>
          <cell r="H8608">
            <v>2</v>
          </cell>
          <cell r="I8608">
            <v>95</v>
          </cell>
          <cell r="J8608">
            <v>1095</v>
          </cell>
        </row>
        <row r="8609">
          <cell r="B8609" t="str">
            <v>นส.3ก</v>
          </cell>
          <cell r="C8609">
            <v>101</v>
          </cell>
          <cell r="E8609">
            <v>1</v>
          </cell>
          <cell r="F8609" t="str">
            <v>ม.2 ต.นาบอน</v>
          </cell>
          <cell r="G8609">
            <v>11</v>
          </cell>
          <cell r="H8609">
            <v>1</v>
          </cell>
          <cell r="I8609">
            <v>0</v>
          </cell>
          <cell r="J8609">
            <v>4500</v>
          </cell>
        </row>
        <row r="8630">
          <cell r="R8630" t="str">
            <v>2 ชั้น</v>
          </cell>
          <cell r="T8630">
            <v>40</v>
          </cell>
        </row>
        <row r="8631">
          <cell r="R8631" t="str">
            <v>2 ชั้น</v>
          </cell>
          <cell r="T8631">
            <v>40</v>
          </cell>
        </row>
        <row r="8632">
          <cell r="Q8632" t="str">
            <v>แท็งน้ำ</v>
          </cell>
          <cell r="T8632">
            <v>340</v>
          </cell>
        </row>
        <row r="8633">
          <cell r="Q8633" t="str">
            <v>แท็งน้ำ</v>
          </cell>
          <cell r="T8633">
            <v>72</v>
          </cell>
        </row>
        <row r="8634">
          <cell r="Q8634" t="str">
            <v>ห้องเก็บอุปกรณ์</v>
          </cell>
          <cell r="T8634">
            <v>126</v>
          </cell>
        </row>
        <row r="8635">
          <cell r="Q8635" t="str">
            <v>ห้องเครื่อง</v>
          </cell>
          <cell r="T8635">
            <v>140</v>
          </cell>
        </row>
        <row r="8636">
          <cell r="Q8636" t="str">
            <v>แท็งส่งน้ำ</v>
          </cell>
          <cell r="T8636">
            <v>24</v>
          </cell>
        </row>
        <row r="8711">
          <cell r="S8711" t="str">
            <v>ครึ่งตึกครึ่งไม้</v>
          </cell>
        </row>
        <row r="8712">
          <cell r="S8712" t="str">
            <v>ครึ่งตึกครึ่งไม้</v>
          </cell>
        </row>
        <row r="8713">
          <cell r="S8713" t="str">
            <v>ครึ่งตึกครึ่งไม้</v>
          </cell>
        </row>
        <row r="8714">
          <cell r="S8714" t="str">
            <v>ตึก</v>
          </cell>
          <cell r="W8714">
            <v>168</v>
          </cell>
        </row>
        <row r="8765">
          <cell r="B8765" t="str">
            <v>โฉนด</v>
          </cell>
          <cell r="C8765">
            <v>16418</v>
          </cell>
          <cell r="E8765">
            <v>6377</v>
          </cell>
          <cell r="F8765" t="str">
            <v>ม.11 ต.นาบอน</v>
          </cell>
          <cell r="G8765">
            <v>0</v>
          </cell>
          <cell r="H8765">
            <v>0</v>
          </cell>
          <cell r="I8765">
            <v>19</v>
          </cell>
          <cell r="J8765">
            <v>19</v>
          </cell>
        </row>
        <row r="8766">
          <cell r="B8766" t="str">
            <v>โฉนด</v>
          </cell>
          <cell r="C8766">
            <v>5733</v>
          </cell>
          <cell r="E8766">
            <v>2614</v>
          </cell>
          <cell r="F8766" t="str">
            <v>ม.11 ต.นาบอน</v>
          </cell>
          <cell r="G8766">
            <v>0</v>
          </cell>
          <cell r="H8766">
            <v>0</v>
          </cell>
          <cell r="I8766">
            <v>35</v>
          </cell>
          <cell r="J8766">
            <v>35</v>
          </cell>
        </row>
        <row r="8819">
          <cell r="B8819" t="str">
            <v>โฉนด</v>
          </cell>
          <cell r="C8819">
            <v>10478</v>
          </cell>
          <cell r="E8819">
            <v>4799</v>
          </cell>
          <cell r="F8819" t="str">
            <v>ม.11 ต.นาบอน</v>
          </cell>
          <cell r="G8819">
            <v>0</v>
          </cell>
          <cell r="H8819">
            <v>0</v>
          </cell>
          <cell r="I8819">
            <v>36</v>
          </cell>
          <cell r="J8819">
            <v>36</v>
          </cell>
        </row>
        <row r="8846">
          <cell r="B8846" t="str">
            <v>โฉนด</v>
          </cell>
          <cell r="C8846">
            <v>6281</v>
          </cell>
          <cell r="E8846">
            <v>2937</v>
          </cell>
          <cell r="F8846" t="str">
            <v>ม.2 ต.นาบอน</v>
          </cell>
          <cell r="G8846">
            <v>0</v>
          </cell>
          <cell r="H8846">
            <v>0</v>
          </cell>
          <cell r="I8846">
            <v>49</v>
          </cell>
          <cell r="J8846">
            <v>49</v>
          </cell>
        </row>
        <row r="8900">
          <cell r="B8900" t="str">
            <v>โฉนด</v>
          </cell>
          <cell r="C8900">
            <v>6510</v>
          </cell>
          <cell r="E8900">
            <v>3066</v>
          </cell>
          <cell r="F8900" t="str">
            <v>ม.11 ต.นาบอน</v>
          </cell>
          <cell r="G8900">
            <v>0</v>
          </cell>
          <cell r="H8900">
            <v>0</v>
          </cell>
          <cell r="I8900">
            <v>27</v>
          </cell>
          <cell r="J8900">
            <v>27</v>
          </cell>
        </row>
        <row r="8927">
          <cell r="B8927" t="str">
            <v>โฉนด</v>
          </cell>
          <cell r="C8927">
            <v>7371</v>
          </cell>
          <cell r="E8927">
            <v>3427</v>
          </cell>
          <cell r="F8927" t="str">
            <v>ม.2 ต.นาบอน</v>
          </cell>
          <cell r="G8927">
            <v>0</v>
          </cell>
          <cell r="H8927">
            <v>0</v>
          </cell>
          <cell r="I8927">
            <v>25</v>
          </cell>
          <cell r="J8927">
            <v>25</v>
          </cell>
        </row>
        <row r="8954">
          <cell r="B8954" t="str">
            <v>โฉนด</v>
          </cell>
          <cell r="C8954">
            <v>6328</v>
          </cell>
          <cell r="E8954">
            <v>2984</v>
          </cell>
          <cell r="F8954" t="str">
            <v>ม.2 ต.นาบอน</v>
          </cell>
          <cell r="G8954">
            <v>0</v>
          </cell>
          <cell r="H8954">
            <v>0</v>
          </cell>
          <cell r="I8954">
            <v>25</v>
          </cell>
          <cell r="J8954">
            <v>25</v>
          </cell>
        </row>
        <row r="8955">
          <cell r="B8955" t="str">
            <v>โฉนด</v>
          </cell>
          <cell r="C8955">
            <v>6327</v>
          </cell>
          <cell r="E8955">
            <v>2983</v>
          </cell>
          <cell r="F8955" t="str">
            <v>ม.2 ต.นาบอน</v>
          </cell>
          <cell r="G8955">
            <v>0</v>
          </cell>
          <cell r="H8955">
            <v>0</v>
          </cell>
          <cell r="I8955">
            <v>25</v>
          </cell>
          <cell r="J8955">
            <v>25</v>
          </cell>
        </row>
        <row r="8956">
          <cell r="B8956" t="str">
            <v>โฉนด</v>
          </cell>
          <cell r="E8956">
            <v>3408</v>
          </cell>
          <cell r="F8956" t="str">
            <v>ม.2 ต.นาบอน</v>
          </cell>
          <cell r="G8956">
            <v>0</v>
          </cell>
          <cell r="H8956">
            <v>0</v>
          </cell>
          <cell r="I8956">
            <v>25</v>
          </cell>
          <cell r="J8956">
            <v>25</v>
          </cell>
        </row>
        <row r="8957">
          <cell r="B8957" t="str">
            <v>โฉนด</v>
          </cell>
          <cell r="C8957">
            <v>6329</v>
          </cell>
          <cell r="E8957">
            <v>2985</v>
          </cell>
          <cell r="F8957" t="str">
            <v>ม.2 ต.นาบอน</v>
          </cell>
          <cell r="G8957">
            <v>0</v>
          </cell>
          <cell r="H8957">
            <v>0</v>
          </cell>
          <cell r="I8957">
            <v>25</v>
          </cell>
          <cell r="J8957">
            <v>25</v>
          </cell>
        </row>
        <row r="8981">
          <cell r="B8981" t="str">
            <v>โฉนด</v>
          </cell>
          <cell r="C8981">
            <v>8145</v>
          </cell>
          <cell r="E8981">
            <v>3906</v>
          </cell>
          <cell r="F8981" t="str">
            <v>ม.11 ต.นาบอน</v>
          </cell>
          <cell r="G8981">
            <v>0</v>
          </cell>
          <cell r="H8981">
            <v>0</v>
          </cell>
          <cell r="I8981">
            <v>43</v>
          </cell>
          <cell r="J8981">
            <v>43</v>
          </cell>
        </row>
        <row r="9035">
          <cell r="B9035" t="str">
            <v>โฉนด</v>
          </cell>
          <cell r="C9035">
            <v>8065</v>
          </cell>
          <cell r="E9035">
            <v>3825</v>
          </cell>
          <cell r="F9035" t="str">
            <v>ม.2 ต.นาบอน</v>
          </cell>
          <cell r="G9035">
            <v>0</v>
          </cell>
          <cell r="H9035">
            <v>0</v>
          </cell>
          <cell r="I9035">
            <v>21</v>
          </cell>
          <cell r="J9035">
            <v>21</v>
          </cell>
        </row>
        <row r="9062">
          <cell r="B9062" t="str">
            <v>โฉนด</v>
          </cell>
          <cell r="C9062">
            <v>10707</v>
          </cell>
          <cell r="E9062">
            <v>4937</v>
          </cell>
          <cell r="F9062" t="str">
            <v>ม.11 ต.นาบอน</v>
          </cell>
          <cell r="G9062">
            <v>0</v>
          </cell>
          <cell r="H9062">
            <v>0</v>
          </cell>
          <cell r="I9062">
            <v>25</v>
          </cell>
          <cell r="J9062">
            <v>25</v>
          </cell>
        </row>
        <row r="9063">
          <cell r="B9063" t="str">
            <v>โฉนด</v>
          </cell>
          <cell r="C9063">
            <v>6577</v>
          </cell>
          <cell r="E9063">
            <v>3133</v>
          </cell>
          <cell r="F9063" t="str">
            <v>ม.11 ต.นาบอน</v>
          </cell>
          <cell r="G9063">
            <v>0</v>
          </cell>
          <cell r="H9063">
            <v>0</v>
          </cell>
          <cell r="I9063">
            <v>23</v>
          </cell>
          <cell r="J9063">
            <v>23</v>
          </cell>
        </row>
        <row r="9143">
          <cell r="B9143" t="str">
            <v>โฉนด</v>
          </cell>
          <cell r="C9143">
            <v>5707</v>
          </cell>
          <cell r="E9143">
            <v>2588</v>
          </cell>
          <cell r="F9143" t="str">
            <v>ม.11 ต.นาบอน</v>
          </cell>
          <cell r="G9143">
            <v>0</v>
          </cell>
          <cell r="H9143">
            <v>0</v>
          </cell>
          <cell r="I9143">
            <v>20</v>
          </cell>
          <cell r="J9143">
            <v>20</v>
          </cell>
        </row>
        <row r="9170">
          <cell r="B9170" t="str">
            <v>โฉนด</v>
          </cell>
          <cell r="C9170">
            <v>9144</v>
          </cell>
          <cell r="E9170">
            <v>4290</v>
          </cell>
          <cell r="F9170" t="str">
            <v>ม.2 ต.นาบอน</v>
          </cell>
          <cell r="G9170">
            <v>0</v>
          </cell>
          <cell r="H9170">
            <v>0</v>
          </cell>
          <cell r="I9170">
            <v>64</v>
          </cell>
          <cell r="J9170">
            <v>64</v>
          </cell>
        </row>
        <row r="9171">
          <cell r="B9171" t="str">
            <v>โฉนด</v>
          </cell>
          <cell r="C9171">
            <v>7415</v>
          </cell>
          <cell r="E9171">
            <v>3471</v>
          </cell>
          <cell r="F9171" t="str">
            <v>ม.2 ต.นาบอน</v>
          </cell>
          <cell r="G9171">
            <v>0</v>
          </cell>
          <cell r="H9171">
            <v>1</v>
          </cell>
          <cell r="I9171">
            <v>98</v>
          </cell>
          <cell r="J9171">
            <v>198</v>
          </cell>
        </row>
        <row r="9172">
          <cell r="B9172" t="str">
            <v>โฉนด</v>
          </cell>
          <cell r="C9172">
            <v>5307</v>
          </cell>
          <cell r="E9172">
            <v>2428</v>
          </cell>
          <cell r="F9172" t="str">
            <v>ม.2 ต.นาบอน</v>
          </cell>
          <cell r="G9172">
            <v>0</v>
          </cell>
          <cell r="H9172">
            <v>0</v>
          </cell>
          <cell r="I9172">
            <v>26</v>
          </cell>
          <cell r="J9172">
            <v>26</v>
          </cell>
        </row>
        <row r="9173">
          <cell r="B9173" t="str">
            <v>โฉนด</v>
          </cell>
          <cell r="C9173">
            <v>10762</v>
          </cell>
          <cell r="E9173">
            <v>4986</v>
          </cell>
          <cell r="F9173" t="str">
            <v>ม.2 ต.นาบอน</v>
          </cell>
          <cell r="G9173">
            <v>0</v>
          </cell>
          <cell r="H9173">
            <v>0</v>
          </cell>
          <cell r="I9173">
            <v>39</v>
          </cell>
          <cell r="J9173">
            <v>39</v>
          </cell>
        </row>
        <row r="9174">
          <cell r="B9174" t="str">
            <v>โฉนด</v>
          </cell>
          <cell r="C9174">
            <v>10667</v>
          </cell>
          <cell r="E9174">
            <v>4927</v>
          </cell>
          <cell r="F9174" t="str">
            <v>ม.2 ต.นาบอน</v>
          </cell>
          <cell r="G9174">
            <v>0</v>
          </cell>
          <cell r="H9174">
            <v>1</v>
          </cell>
          <cell r="I9174">
            <v>9</v>
          </cell>
          <cell r="J9174">
            <v>109</v>
          </cell>
        </row>
        <row r="9197">
          <cell r="B9197" t="str">
            <v>โฉนด</v>
          </cell>
          <cell r="C9197">
            <v>5750</v>
          </cell>
          <cell r="E9197">
            <v>2631</v>
          </cell>
          <cell r="F9197" t="str">
            <v>ม.11 ต.นาบอน</v>
          </cell>
          <cell r="G9197">
            <v>0</v>
          </cell>
          <cell r="H9197">
            <v>0</v>
          </cell>
          <cell r="I9197">
            <v>31</v>
          </cell>
          <cell r="J9197">
            <v>31</v>
          </cell>
        </row>
        <row r="9305">
          <cell r="B9305" t="str">
            <v>โฉนด</v>
          </cell>
          <cell r="C9305">
            <v>7444</v>
          </cell>
          <cell r="E9305">
            <v>3500</v>
          </cell>
          <cell r="G9305">
            <v>0</v>
          </cell>
          <cell r="H9305">
            <v>0</v>
          </cell>
          <cell r="I9305">
            <v>22</v>
          </cell>
          <cell r="J9305">
            <v>22</v>
          </cell>
        </row>
        <row r="9521">
          <cell r="B9521" t="str">
            <v>โฉนด</v>
          </cell>
          <cell r="C9521">
            <v>10026</v>
          </cell>
          <cell r="E9521">
            <v>4601</v>
          </cell>
          <cell r="F9521" t="str">
            <v>ม.11 ต.นาบอน</v>
          </cell>
          <cell r="G9521">
            <v>0</v>
          </cell>
          <cell r="H9521">
            <v>0</v>
          </cell>
          <cell r="I9521">
            <v>26</v>
          </cell>
          <cell r="J9521">
            <v>26</v>
          </cell>
        </row>
        <row r="9522">
          <cell r="B9522" t="str">
            <v>โฉนด</v>
          </cell>
          <cell r="C9522">
            <v>7684</v>
          </cell>
          <cell r="E9522">
            <v>3740</v>
          </cell>
          <cell r="F9522" t="str">
            <v>ม.11 ต.นาบอน</v>
          </cell>
          <cell r="G9522">
            <v>0</v>
          </cell>
          <cell r="H9522">
            <v>0</v>
          </cell>
          <cell r="I9522">
            <v>25</v>
          </cell>
          <cell r="J9522">
            <v>25</v>
          </cell>
        </row>
        <row r="9523">
          <cell r="B9523" t="str">
            <v>โฉนด</v>
          </cell>
          <cell r="C9523">
            <v>7683</v>
          </cell>
          <cell r="E9523">
            <v>3739</v>
          </cell>
          <cell r="F9523" t="str">
            <v>ม.11 ต.นาบอน</v>
          </cell>
          <cell r="G9523">
            <v>0</v>
          </cell>
          <cell r="H9523">
            <v>0</v>
          </cell>
          <cell r="I9523">
            <v>25</v>
          </cell>
          <cell r="J9523">
            <v>25</v>
          </cell>
        </row>
        <row r="9524">
          <cell r="B9524" t="str">
            <v>โฉนด</v>
          </cell>
          <cell r="C9524">
            <v>13244</v>
          </cell>
          <cell r="E9524">
            <v>5105</v>
          </cell>
          <cell r="F9524" t="str">
            <v>ม.2 ต.นาบอน</v>
          </cell>
          <cell r="G9524">
            <v>0</v>
          </cell>
          <cell r="H9524">
            <v>0</v>
          </cell>
          <cell r="I9524">
            <v>25</v>
          </cell>
          <cell r="J9524">
            <v>25</v>
          </cell>
        </row>
        <row r="9525">
          <cell r="B9525" t="str">
            <v>โฉนด</v>
          </cell>
          <cell r="C9525">
            <v>13329</v>
          </cell>
          <cell r="E9525">
            <v>6467</v>
          </cell>
          <cell r="F9525" t="str">
            <v>ม.2 ต.นาบอน</v>
          </cell>
          <cell r="G9525">
            <v>0</v>
          </cell>
          <cell r="H9525">
            <v>0</v>
          </cell>
          <cell r="I9525">
            <v>24</v>
          </cell>
          <cell r="J9525">
            <v>24</v>
          </cell>
        </row>
        <row r="9548">
          <cell r="B9548" t="str">
            <v>โฉนด</v>
          </cell>
          <cell r="C9548">
            <v>4327</v>
          </cell>
          <cell r="E9548">
            <v>1913</v>
          </cell>
          <cell r="F9548" t="str">
            <v>ม.2 ต.นาบอน</v>
          </cell>
          <cell r="G9548">
            <v>0</v>
          </cell>
          <cell r="H9548">
            <v>0</v>
          </cell>
          <cell r="I9548">
            <v>22</v>
          </cell>
          <cell r="J9548">
            <v>22</v>
          </cell>
        </row>
        <row r="9683">
          <cell r="B9683" t="str">
            <v>โฉนด</v>
          </cell>
          <cell r="C9683">
            <v>9951</v>
          </cell>
          <cell r="E9683">
            <v>4591</v>
          </cell>
          <cell r="F9683" t="str">
            <v>ม.2 ต.นาบอน</v>
          </cell>
          <cell r="G9683">
            <v>0</v>
          </cell>
          <cell r="H9683">
            <v>0</v>
          </cell>
          <cell r="I9683">
            <v>31</v>
          </cell>
          <cell r="J9683">
            <v>31</v>
          </cell>
        </row>
        <row r="9737">
          <cell r="B9737" t="str">
            <v>โฉนด</v>
          </cell>
          <cell r="C9737">
            <v>10501</v>
          </cell>
          <cell r="E9737">
            <v>4804</v>
          </cell>
          <cell r="F9737" t="str">
            <v>ม.11 ต.นาบอน</v>
          </cell>
          <cell r="G9737">
            <v>0</v>
          </cell>
          <cell r="H9737">
            <v>1</v>
          </cell>
          <cell r="I9737">
            <v>30</v>
          </cell>
          <cell r="J9737">
            <v>130</v>
          </cell>
        </row>
        <row r="9738">
          <cell r="B9738" t="str">
            <v>โฉนด</v>
          </cell>
          <cell r="C9738">
            <v>10469</v>
          </cell>
          <cell r="E9738">
            <v>4795</v>
          </cell>
          <cell r="F9738" t="str">
            <v>ม.11 ต.นาบอน</v>
          </cell>
          <cell r="G9738">
            <v>0</v>
          </cell>
          <cell r="H9738">
            <v>0</v>
          </cell>
          <cell r="I9738">
            <v>16</v>
          </cell>
          <cell r="J9738">
            <v>16</v>
          </cell>
        </row>
        <row r="9739">
          <cell r="B9739" t="str">
            <v>โฉนด</v>
          </cell>
          <cell r="C9739">
            <v>10235</v>
          </cell>
          <cell r="E9739">
            <v>4690</v>
          </cell>
          <cell r="F9739" t="str">
            <v>ม.11 ต.นาบอน</v>
          </cell>
          <cell r="G9739">
            <v>7</v>
          </cell>
          <cell r="H9739">
            <v>1</v>
          </cell>
          <cell r="I9739">
            <v>16.100000000000001</v>
          </cell>
          <cell r="J9739">
            <v>2916.1</v>
          </cell>
        </row>
        <row r="9740">
          <cell r="B9740" t="str">
            <v>โฉนด</v>
          </cell>
          <cell r="C9740">
            <v>10485</v>
          </cell>
          <cell r="E9740">
            <v>4802</v>
          </cell>
          <cell r="F9740" t="str">
            <v>ม.11 ต.นาบอน</v>
          </cell>
          <cell r="G9740">
            <v>0</v>
          </cell>
          <cell r="H9740">
            <v>1</v>
          </cell>
          <cell r="I9740">
            <v>46</v>
          </cell>
          <cell r="J9740">
            <v>146</v>
          </cell>
        </row>
        <row r="9741">
          <cell r="B9741" t="str">
            <v>โฉนด</v>
          </cell>
          <cell r="C9741">
            <v>10464</v>
          </cell>
          <cell r="E9741">
            <v>4792</v>
          </cell>
          <cell r="F9741" t="str">
            <v>ม.11 ต.นาบอน</v>
          </cell>
          <cell r="G9741">
            <v>2</v>
          </cell>
          <cell r="H9741">
            <v>1</v>
          </cell>
          <cell r="I9741">
            <v>40</v>
          </cell>
          <cell r="J9741">
            <v>940</v>
          </cell>
        </row>
        <row r="9742">
          <cell r="B9742" t="str">
            <v>โฉนด</v>
          </cell>
          <cell r="C9742">
            <v>10230</v>
          </cell>
          <cell r="E9742">
            <v>4712</v>
          </cell>
          <cell r="F9742" t="str">
            <v>ม.11 ต.นาบอน</v>
          </cell>
          <cell r="G9742">
            <v>0</v>
          </cell>
          <cell r="H9742">
            <v>1</v>
          </cell>
          <cell r="I9742">
            <v>22</v>
          </cell>
          <cell r="J9742">
            <v>122</v>
          </cell>
        </row>
        <row r="9743">
          <cell r="B9743" t="str">
            <v>โฉนด</v>
          </cell>
          <cell r="C9743">
            <v>10467</v>
          </cell>
          <cell r="E9743">
            <v>4797</v>
          </cell>
          <cell r="F9743" t="str">
            <v>ม.11 ต.นาบอน</v>
          </cell>
          <cell r="G9743">
            <v>0</v>
          </cell>
          <cell r="H9743">
            <v>0</v>
          </cell>
          <cell r="I9743">
            <v>59</v>
          </cell>
          <cell r="J9743">
            <v>59</v>
          </cell>
        </row>
        <row r="9764">
          <cell r="B9764" t="str">
            <v>โฉนด</v>
          </cell>
          <cell r="C9764">
            <v>10477</v>
          </cell>
          <cell r="E9764">
            <v>4798</v>
          </cell>
          <cell r="F9764" t="str">
            <v>ม.11 ต.นาบอน</v>
          </cell>
          <cell r="G9764">
            <v>0</v>
          </cell>
          <cell r="H9764">
            <v>0</v>
          </cell>
          <cell r="I9764">
            <v>38</v>
          </cell>
          <cell r="J9764">
            <v>38</v>
          </cell>
        </row>
        <row r="9765">
          <cell r="B9765" t="str">
            <v>โฉนด</v>
          </cell>
          <cell r="C9765">
            <v>10228</v>
          </cell>
          <cell r="E9765">
            <v>4710</v>
          </cell>
          <cell r="F9765" t="str">
            <v>ม.11 ต.นาบอน</v>
          </cell>
          <cell r="G9765">
            <v>0</v>
          </cell>
          <cell r="H9765">
            <v>0</v>
          </cell>
          <cell r="I9765">
            <v>36</v>
          </cell>
          <cell r="J9765">
            <v>36</v>
          </cell>
        </row>
        <row r="9818">
          <cell r="B9818" t="str">
            <v>โฉนด</v>
          </cell>
          <cell r="C9818">
            <v>7472</v>
          </cell>
          <cell r="E9818">
            <v>3528</v>
          </cell>
          <cell r="F9818" t="str">
            <v>ม.2 ต.นาบอน</v>
          </cell>
          <cell r="G9818">
            <v>0</v>
          </cell>
          <cell r="H9818">
            <v>0</v>
          </cell>
          <cell r="I9818">
            <v>22</v>
          </cell>
          <cell r="J9818">
            <v>22</v>
          </cell>
        </row>
        <row r="9872">
          <cell r="B9872" t="str">
            <v>โฉนด</v>
          </cell>
          <cell r="C9872">
            <v>6493</v>
          </cell>
          <cell r="E9872">
            <v>3049</v>
          </cell>
          <cell r="F9872" t="str">
            <v>ม.11 ต.นาบอน</v>
          </cell>
          <cell r="G9872">
            <v>0</v>
          </cell>
          <cell r="H9872">
            <v>0</v>
          </cell>
          <cell r="I9872">
            <v>24</v>
          </cell>
          <cell r="J9872">
            <v>24</v>
          </cell>
        </row>
        <row r="9899">
          <cell r="B9899" t="str">
            <v>โฉนด</v>
          </cell>
          <cell r="C9899">
            <v>9484</v>
          </cell>
          <cell r="E9899">
            <v>4510</v>
          </cell>
          <cell r="F9899" t="str">
            <v>ม.11 ต.นาบอน</v>
          </cell>
          <cell r="G9899">
            <v>0</v>
          </cell>
          <cell r="H9899">
            <v>0</v>
          </cell>
          <cell r="I9899">
            <v>11</v>
          </cell>
          <cell r="J9899">
            <v>11</v>
          </cell>
        </row>
        <row r="9900">
          <cell r="B9900" t="str">
            <v>โฉนด</v>
          </cell>
          <cell r="C9900">
            <v>9434</v>
          </cell>
          <cell r="E9900">
            <v>4460</v>
          </cell>
          <cell r="F9900" t="str">
            <v>ม.11 ต.นาบอน</v>
          </cell>
          <cell r="G9900">
            <v>0</v>
          </cell>
          <cell r="H9900">
            <v>0</v>
          </cell>
          <cell r="I9900">
            <v>24</v>
          </cell>
          <cell r="J9900">
            <v>24</v>
          </cell>
        </row>
        <row r="9953">
          <cell r="B9953" t="str">
            <v>โฉนด</v>
          </cell>
          <cell r="C9953">
            <v>7531</v>
          </cell>
          <cell r="E9953">
            <v>3587</v>
          </cell>
          <cell r="F9953" t="str">
            <v>ม.2 ต.นาบอน</v>
          </cell>
          <cell r="G9953">
            <v>0</v>
          </cell>
          <cell r="H9953">
            <v>0</v>
          </cell>
          <cell r="I9953">
            <v>18</v>
          </cell>
          <cell r="J9953">
            <v>18</v>
          </cell>
        </row>
        <row r="9954">
          <cell r="B9954" t="str">
            <v>โฉนด</v>
          </cell>
          <cell r="C9954">
            <v>7517</v>
          </cell>
          <cell r="E9954">
            <v>3573</v>
          </cell>
          <cell r="F9954" t="str">
            <v>ม.2 ต.นาบอน</v>
          </cell>
          <cell r="G9954">
            <v>0</v>
          </cell>
          <cell r="H9954">
            <v>0</v>
          </cell>
          <cell r="I9954">
            <v>25</v>
          </cell>
          <cell r="J9954">
            <v>25</v>
          </cell>
        </row>
        <row r="10007">
          <cell r="B10007" t="str">
            <v>โฉนด</v>
          </cell>
          <cell r="C10007">
            <v>5741</v>
          </cell>
          <cell r="E10007">
            <v>2622</v>
          </cell>
          <cell r="F10007" t="str">
            <v>ม.11 ต.นาบอน</v>
          </cell>
          <cell r="G10007">
            <v>0</v>
          </cell>
          <cell r="H10007">
            <v>0</v>
          </cell>
          <cell r="I10007">
            <v>2</v>
          </cell>
          <cell r="J10007">
            <v>2</v>
          </cell>
        </row>
        <row r="10008">
          <cell r="B10008" t="str">
            <v>โฉนด</v>
          </cell>
          <cell r="C10008">
            <v>5715</v>
          </cell>
          <cell r="E10008">
            <v>2596</v>
          </cell>
          <cell r="F10008" t="str">
            <v>ม.11 ต.นาบอน</v>
          </cell>
          <cell r="G10008">
            <v>0</v>
          </cell>
          <cell r="H10008">
            <v>0</v>
          </cell>
          <cell r="I10008">
            <v>29</v>
          </cell>
          <cell r="J10008">
            <v>29</v>
          </cell>
        </row>
        <row r="10009">
          <cell r="B10009" t="str">
            <v>โฉนด</v>
          </cell>
          <cell r="C10009">
            <v>5714</v>
          </cell>
          <cell r="E10009">
            <v>2595</v>
          </cell>
          <cell r="F10009" t="str">
            <v>ม.11 ต.นาบอน</v>
          </cell>
          <cell r="G10009">
            <v>0</v>
          </cell>
          <cell r="H10009">
            <v>0</v>
          </cell>
          <cell r="I10009">
            <v>27</v>
          </cell>
          <cell r="J10009">
            <v>27</v>
          </cell>
        </row>
        <row r="10034">
          <cell r="B10034" t="str">
            <v>โฉนด</v>
          </cell>
          <cell r="C10034">
            <v>6581</v>
          </cell>
          <cell r="E10034">
            <v>3137</v>
          </cell>
          <cell r="F10034" t="str">
            <v>ม.11 ต.นาบอน</v>
          </cell>
          <cell r="G10034">
            <v>0</v>
          </cell>
          <cell r="H10034">
            <v>0</v>
          </cell>
          <cell r="I10034">
            <v>11</v>
          </cell>
          <cell r="J10034">
            <v>11</v>
          </cell>
        </row>
        <row r="10035">
          <cell r="B10035" t="str">
            <v>โฉนด</v>
          </cell>
          <cell r="C10035">
            <v>6575</v>
          </cell>
          <cell r="E10035">
            <v>3131</v>
          </cell>
          <cell r="F10035" t="str">
            <v>ม.11 ต.นาบอน</v>
          </cell>
          <cell r="G10035">
            <v>0</v>
          </cell>
          <cell r="H10035">
            <v>0</v>
          </cell>
          <cell r="I10035">
            <v>21</v>
          </cell>
          <cell r="J10035">
            <v>21</v>
          </cell>
        </row>
        <row r="10036">
          <cell r="B10036" t="str">
            <v>โฉนด</v>
          </cell>
          <cell r="C10036">
            <v>5732</v>
          </cell>
          <cell r="E10036">
            <v>2613</v>
          </cell>
          <cell r="F10036" t="str">
            <v>ม.11 ต.นาบอน</v>
          </cell>
          <cell r="G10036">
            <v>0</v>
          </cell>
          <cell r="H10036">
            <v>0</v>
          </cell>
          <cell r="I10036">
            <v>24</v>
          </cell>
          <cell r="J10036">
            <v>24</v>
          </cell>
        </row>
        <row r="10061">
          <cell r="B10061" t="str">
            <v>โฉนด</v>
          </cell>
          <cell r="C10061">
            <v>8063</v>
          </cell>
          <cell r="E10061">
            <v>3823</v>
          </cell>
          <cell r="F10061" t="str">
            <v>ม.2 ต.นาบอน</v>
          </cell>
          <cell r="G10061">
            <v>0</v>
          </cell>
          <cell r="H10061">
            <v>0</v>
          </cell>
          <cell r="I10061">
            <v>21</v>
          </cell>
          <cell r="J10061">
            <v>21</v>
          </cell>
        </row>
        <row r="10062">
          <cell r="B10062" t="str">
            <v>โฉนด</v>
          </cell>
          <cell r="C10062">
            <v>8062</v>
          </cell>
          <cell r="E10062">
            <v>3822</v>
          </cell>
          <cell r="F10062" t="str">
            <v>ม.2 ต.นาบอน</v>
          </cell>
          <cell r="G10062">
            <v>0</v>
          </cell>
          <cell r="H10062">
            <v>0</v>
          </cell>
          <cell r="I10062">
            <v>21</v>
          </cell>
          <cell r="J10062">
            <v>21</v>
          </cell>
        </row>
        <row r="10115">
          <cell r="B10115" t="str">
            <v>โฉนด</v>
          </cell>
          <cell r="C10115">
            <v>8058</v>
          </cell>
          <cell r="E10115">
            <v>3818</v>
          </cell>
          <cell r="F10115" t="str">
            <v>ม.2 ต.นาบอน</v>
          </cell>
          <cell r="G10115">
            <v>0</v>
          </cell>
          <cell r="H10115">
            <v>0</v>
          </cell>
          <cell r="I10115">
            <v>21</v>
          </cell>
          <cell r="J10115">
            <v>21</v>
          </cell>
        </row>
        <row r="10116">
          <cell r="B10116" t="str">
            <v>โฉนด</v>
          </cell>
          <cell r="C10116">
            <v>8059</v>
          </cell>
          <cell r="E10116">
            <v>3819</v>
          </cell>
          <cell r="F10116" t="str">
            <v>ม.2 ต.นาบอน</v>
          </cell>
          <cell r="G10116">
            <v>0</v>
          </cell>
          <cell r="H10116">
            <v>0</v>
          </cell>
          <cell r="I10116">
            <v>21</v>
          </cell>
          <cell r="J10116">
            <v>21</v>
          </cell>
        </row>
        <row r="10169">
          <cell r="B10169" t="str">
            <v>โฉนด</v>
          </cell>
          <cell r="C10169">
            <v>6284</v>
          </cell>
          <cell r="E10169">
            <v>2940</v>
          </cell>
          <cell r="F10169" t="str">
            <v>ม.2 ต.นาบอน</v>
          </cell>
          <cell r="G10169">
            <v>0</v>
          </cell>
          <cell r="H10169">
            <v>0</v>
          </cell>
          <cell r="I10169">
            <v>27</v>
          </cell>
          <cell r="J10169">
            <v>27</v>
          </cell>
        </row>
        <row r="10358">
          <cell r="B10358" t="str">
            <v>โฉนด</v>
          </cell>
          <cell r="C10358">
            <v>7501</v>
          </cell>
          <cell r="E10358">
            <v>3557</v>
          </cell>
          <cell r="F10358" t="str">
            <v>ม.2 ต.นาบอน</v>
          </cell>
          <cell r="G10358">
            <v>0</v>
          </cell>
          <cell r="H10358">
            <v>0</v>
          </cell>
          <cell r="I10358">
            <v>52</v>
          </cell>
          <cell r="J10358">
            <v>52</v>
          </cell>
        </row>
        <row r="10493">
          <cell r="B10493" t="str">
            <v>โฉนด</v>
          </cell>
          <cell r="C10493">
            <v>6580</v>
          </cell>
          <cell r="E10493">
            <v>3136</v>
          </cell>
          <cell r="F10493" t="str">
            <v>ม.11 ต.นาบอน</v>
          </cell>
          <cell r="G10493">
            <v>0</v>
          </cell>
          <cell r="H10493">
            <v>0</v>
          </cell>
          <cell r="I10493">
            <v>28</v>
          </cell>
          <cell r="J10493">
            <v>28</v>
          </cell>
        </row>
        <row r="10655">
          <cell r="B10655" t="str">
            <v>โฉนด</v>
          </cell>
          <cell r="C10655">
            <v>7506</v>
          </cell>
          <cell r="E10655">
            <v>3562</v>
          </cell>
          <cell r="F10655" t="str">
            <v>ม.2 ต.นาบอน</v>
          </cell>
          <cell r="G10655">
            <v>0</v>
          </cell>
          <cell r="H10655">
            <v>0</v>
          </cell>
          <cell r="I10655">
            <v>25</v>
          </cell>
          <cell r="J10655">
            <v>25</v>
          </cell>
        </row>
        <row r="10763">
          <cell r="B10763" t="str">
            <v>โฉนด</v>
          </cell>
          <cell r="C10763">
            <v>15935</v>
          </cell>
          <cell r="E10763">
            <v>6284</v>
          </cell>
          <cell r="F10763" t="str">
            <v>ม.2 ต.นาบอน</v>
          </cell>
          <cell r="G10763">
            <v>0</v>
          </cell>
          <cell r="H10763">
            <v>0</v>
          </cell>
          <cell r="I10763">
            <v>25</v>
          </cell>
          <cell r="J10763">
            <v>25</v>
          </cell>
        </row>
        <row r="10764">
          <cell r="B10764" t="str">
            <v>โฉนด</v>
          </cell>
          <cell r="C10764">
            <v>15758</v>
          </cell>
          <cell r="E10764">
            <v>6208</v>
          </cell>
          <cell r="F10764" t="str">
            <v>ม.2 ต.นาบอน</v>
          </cell>
          <cell r="G10764">
            <v>0</v>
          </cell>
          <cell r="H10764">
            <v>1</v>
          </cell>
          <cell r="I10764">
            <v>0</v>
          </cell>
          <cell r="J10764">
            <v>100</v>
          </cell>
        </row>
        <row r="10765">
          <cell r="B10765" t="str">
            <v>โฉนด</v>
          </cell>
          <cell r="C10765">
            <v>15934</v>
          </cell>
          <cell r="E10765">
            <v>6283</v>
          </cell>
          <cell r="F10765" t="str">
            <v>ม.2 ต.นาบอน</v>
          </cell>
          <cell r="G10765">
            <v>0</v>
          </cell>
          <cell r="H10765">
            <v>0</v>
          </cell>
          <cell r="I10765">
            <v>25</v>
          </cell>
          <cell r="J10765">
            <v>25</v>
          </cell>
        </row>
        <row r="10766">
          <cell r="B10766" t="str">
            <v>โฉนด</v>
          </cell>
          <cell r="C10766">
            <v>15936</v>
          </cell>
          <cell r="E10766">
            <v>6285</v>
          </cell>
          <cell r="F10766" t="str">
            <v>ม.2 ต.นาบอน</v>
          </cell>
          <cell r="G10766">
            <v>0</v>
          </cell>
          <cell r="H10766">
            <v>0</v>
          </cell>
          <cell r="I10766">
            <v>25</v>
          </cell>
          <cell r="J10766">
            <v>25</v>
          </cell>
        </row>
        <row r="10767">
          <cell r="B10767" t="str">
            <v>โฉนด</v>
          </cell>
          <cell r="C10767">
            <v>15931</v>
          </cell>
          <cell r="E10767">
            <v>6287</v>
          </cell>
          <cell r="F10767" t="str">
            <v>ม.2 ต.นาบอน</v>
          </cell>
          <cell r="G10767">
            <v>0</v>
          </cell>
          <cell r="H10767">
            <v>0</v>
          </cell>
          <cell r="I10767">
            <v>50</v>
          </cell>
          <cell r="J10767">
            <v>50</v>
          </cell>
        </row>
        <row r="10768">
          <cell r="B10768" t="str">
            <v>โฉนด</v>
          </cell>
          <cell r="C10768">
            <v>15937</v>
          </cell>
          <cell r="E10768">
            <v>6286</v>
          </cell>
          <cell r="F10768" t="str">
            <v>ม.2 ต.นาบอน</v>
          </cell>
          <cell r="G10768">
            <v>0</v>
          </cell>
          <cell r="H10768">
            <v>0</v>
          </cell>
          <cell r="I10768">
            <v>25</v>
          </cell>
          <cell r="J10768">
            <v>25</v>
          </cell>
        </row>
        <row r="10844">
          <cell r="B10844" t="str">
            <v>โฉนด</v>
          </cell>
          <cell r="C10844">
            <v>5704</v>
          </cell>
          <cell r="E10844">
            <v>2585</v>
          </cell>
          <cell r="F10844" t="str">
            <v>ม.2 ต.นาบอน</v>
          </cell>
          <cell r="G10844">
            <v>0</v>
          </cell>
          <cell r="H10844">
            <v>0</v>
          </cell>
          <cell r="I10844">
            <v>16</v>
          </cell>
          <cell r="J10844">
            <v>16</v>
          </cell>
        </row>
        <row r="10925">
          <cell r="B10925" t="str">
            <v>โฉนด</v>
          </cell>
          <cell r="C10925">
            <v>4323</v>
          </cell>
          <cell r="E10925">
            <v>1909</v>
          </cell>
          <cell r="F10925" t="str">
            <v>ม.2 ต.นาบอน</v>
          </cell>
          <cell r="G10925">
            <v>0</v>
          </cell>
          <cell r="H10925">
            <v>0</v>
          </cell>
          <cell r="I10925">
            <v>22</v>
          </cell>
          <cell r="J10925">
            <v>22</v>
          </cell>
        </row>
        <row r="11087">
          <cell r="B11087" t="str">
            <v>โฉนด</v>
          </cell>
          <cell r="C11087">
            <v>5756</v>
          </cell>
          <cell r="E11087">
            <v>2637</v>
          </cell>
          <cell r="F11087" t="str">
            <v>ม.11 ต.นาบอน</v>
          </cell>
          <cell r="G11087">
            <v>0</v>
          </cell>
          <cell r="H11087">
            <v>0</v>
          </cell>
          <cell r="I11087">
            <v>25</v>
          </cell>
          <cell r="J11087">
            <v>25</v>
          </cell>
        </row>
        <row r="11141">
          <cell r="B11141" t="str">
            <v>โฉนด</v>
          </cell>
          <cell r="C11141">
            <v>6512</v>
          </cell>
          <cell r="E11141">
            <v>3068</v>
          </cell>
          <cell r="F11141" t="str">
            <v>ม.11 ต.นาบอน</v>
          </cell>
          <cell r="G11141">
            <v>0</v>
          </cell>
          <cell r="H11141">
            <v>0</v>
          </cell>
          <cell r="I11141">
            <v>26</v>
          </cell>
          <cell r="J11141">
            <v>26</v>
          </cell>
        </row>
        <row r="11276">
          <cell r="B11276" t="str">
            <v>โฉนด</v>
          </cell>
          <cell r="C11276">
            <v>6551</v>
          </cell>
          <cell r="E11276">
            <v>3107</v>
          </cell>
          <cell r="F11276" t="str">
            <v>ม.11 ต.นาบอน</v>
          </cell>
          <cell r="G11276">
            <v>0</v>
          </cell>
          <cell r="H11276">
            <v>0</v>
          </cell>
          <cell r="I11276">
            <v>20</v>
          </cell>
          <cell r="J11276">
            <v>20</v>
          </cell>
        </row>
        <row r="11277">
          <cell r="B11277" t="str">
            <v>โฉนด</v>
          </cell>
          <cell r="C11277">
            <v>6550</v>
          </cell>
          <cell r="E11277">
            <v>3106</v>
          </cell>
          <cell r="F11277" t="str">
            <v>ม.11 ต.นาบอน</v>
          </cell>
          <cell r="G11277">
            <v>0</v>
          </cell>
          <cell r="H11277">
            <v>0</v>
          </cell>
          <cell r="I11277">
            <v>51</v>
          </cell>
          <cell r="J11277">
            <v>51</v>
          </cell>
        </row>
        <row r="11278">
          <cell r="B11278" t="str">
            <v>โฉนด</v>
          </cell>
          <cell r="C11278">
            <v>17262</v>
          </cell>
          <cell r="E11278">
            <v>6836</v>
          </cell>
          <cell r="F11278" t="str">
            <v>ม.2 ต.นาบอน</v>
          </cell>
          <cell r="G11278">
            <v>0</v>
          </cell>
          <cell r="H11278">
            <v>1</v>
          </cell>
          <cell r="I11278">
            <v>95.7</v>
          </cell>
          <cell r="J11278">
            <v>195.7</v>
          </cell>
        </row>
        <row r="11279">
          <cell r="B11279" t="str">
            <v>โฉนด</v>
          </cell>
          <cell r="C11279">
            <v>17266</v>
          </cell>
          <cell r="E11279">
            <v>6840</v>
          </cell>
          <cell r="F11279" t="str">
            <v>ม.2 ต.นาบอน</v>
          </cell>
          <cell r="G11279">
            <v>0</v>
          </cell>
          <cell r="H11279">
            <v>2</v>
          </cell>
          <cell r="I11279">
            <v>7</v>
          </cell>
          <cell r="J11279">
            <v>207</v>
          </cell>
        </row>
        <row r="11280">
          <cell r="B11280" t="str">
            <v>โฉนด</v>
          </cell>
          <cell r="C11280">
            <v>17297</v>
          </cell>
          <cell r="E11280">
            <v>6862</v>
          </cell>
          <cell r="F11280" t="str">
            <v>ม.2 ต.นาบอน</v>
          </cell>
          <cell r="G11280">
            <v>0</v>
          </cell>
          <cell r="H11280">
            <v>0</v>
          </cell>
          <cell r="I11280">
            <v>92.9</v>
          </cell>
          <cell r="J11280">
            <v>92.9</v>
          </cell>
        </row>
        <row r="11330">
          <cell r="B11330" t="str">
            <v>โฉนด</v>
          </cell>
          <cell r="C11330">
            <v>7687</v>
          </cell>
          <cell r="E11330">
            <v>3743</v>
          </cell>
          <cell r="F11330" t="str">
            <v>ม.11 ต.นาบอน</v>
          </cell>
          <cell r="G11330">
            <v>0</v>
          </cell>
          <cell r="H11330">
            <v>2</v>
          </cell>
          <cell r="I11330">
            <v>12</v>
          </cell>
          <cell r="J11330">
            <v>212</v>
          </cell>
        </row>
        <row r="11384">
          <cell r="B11384" t="str">
            <v>โฉนด</v>
          </cell>
          <cell r="C11384">
            <v>10801</v>
          </cell>
          <cell r="E11384">
            <v>4977</v>
          </cell>
          <cell r="F11384" t="str">
            <v>ม.11 ต.นาบอน</v>
          </cell>
          <cell r="G11384">
            <v>0</v>
          </cell>
          <cell r="H11384">
            <v>0</v>
          </cell>
          <cell r="I11384">
            <v>25</v>
          </cell>
          <cell r="J11384">
            <v>25</v>
          </cell>
        </row>
        <row r="11385">
          <cell r="B11385" t="str">
            <v>โฉนด</v>
          </cell>
          <cell r="C11385">
            <v>10515</v>
          </cell>
          <cell r="E11385">
            <v>4829</v>
          </cell>
          <cell r="F11385" t="str">
            <v>ม.11 ต.นาบอน</v>
          </cell>
          <cell r="G11385">
            <v>0</v>
          </cell>
          <cell r="H11385">
            <v>0</v>
          </cell>
          <cell r="I11385">
            <v>19</v>
          </cell>
          <cell r="J11385">
            <v>19</v>
          </cell>
        </row>
        <row r="11465">
          <cell r="B11465" t="str">
            <v>โฉนด</v>
          </cell>
          <cell r="C11465">
            <v>6318</v>
          </cell>
          <cell r="E11465">
            <v>2974</v>
          </cell>
          <cell r="F11465" t="str">
            <v>ม.2 ต.นาบอน</v>
          </cell>
          <cell r="G11465">
            <v>0</v>
          </cell>
          <cell r="H11465">
            <v>0</v>
          </cell>
          <cell r="I11465">
            <v>25</v>
          </cell>
          <cell r="J11465">
            <v>25</v>
          </cell>
        </row>
        <row r="11466">
          <cell r="B11466" t="str">
            <v>โฉนด</v>
          </cell>
          <cell r="C11466">
            <v>7726</v>
          </cell>
          <cell r="E11466">
            <v>3782</v>
          </cell>
          <cell r="F11466" t="str">
            <v>ม.11 ต.นาบอน</v>
          </cell>
          <cell r="G11466">
            <v>0</v>
          </cell>
          <cell r="H11466">
            <v>0</v>
          </cell>
          <cell r="I11466">
            <v>24</v>
          </cell>
          <cell r="J11466">
            <v>24</v>
          </cell>
        </row>
        <row r="11654">
          <cell r="B11654" t="str">
            <v>โฉนด</v>
          </cell>
          <cell r="C11654">
            <v>7341</v>
          </cell>
          <cell r="E11654">
            <v>3397</v>
          </cell>
          <cell r="F11654" t="str">
            <v>ม.2 ต.นาบอน</v>
          </cell>
          <cell r="G11654">
            <v>0</v>
          </cell>
          <cell r="H11654">
            <v>0</v>
          </cell>
          <cell r="I11654">
            <v>25</v>
          </cell>
          <cell r="J11654">
            <v>25</v>
          </cell>
        </row>
        <row r="11655">
          <cell r="B11655" t="str">
            <v>โฉนด</v>
          </cell>
          <cell r="C11655">
            <v>6302</v>
          </cell>
          <cell r="E11655">
            <v>2958</v>
          </cell>
          <cell r="F11655" t="str">
            <v>ม.2 ต.นาบอน</v>
          </cell>
          <cell r="G11655">
            <v>0</v>
          </cell>
          <cell r="H11655">
            <v>0</v>
          </cell>
          <cell r="I11655">
            <v>24</v>
          </cell>
          <cell r="J11655">
            <v>24</v>
          </cell>
        </row>
        <row r="11735">
          <cell r="B11735" t="str">
            <v>โฉนด</v>
          </cell>
          <cell r="C11735">
            <v>14083</v>
          </cell>
          <cell r="E11735">
            <v>4936</v>
          </cell>
          <cell r="F11735" t="str">
            <v>ม.11 ต.นาบอน</v>
          </cell>
          <cell r="G11735">
            <v>0</v>
          </cell>
          <cell r="H11735">
            <v>0</v>
          </cell>
          <cell r="I11735">
            <v>99</v>
          </cell>
          <cell r="J11735">
            <v>99</v>
          </cell>
        </row>
        <row r="11897">
          <cell r="B11897" t="str">
            <v>โฉนด</v>
          </cell>
          <cell r="C11897">
            <v>4313</v>
          </cell>
          <cell r="E11897">
            <v>1899</v>
          </cell>
          <cell r="F11897" t="str">
            <v>ม.2 ต.นาบอน</v>
          </cell>
          <cell r="G11897">
            <v>0</v>
          </cell>
          <cell r="H11897">
            <v>0</v>
          </cell>
          <cell r="I11897">
            <v>20</v>
          </cell>
          <cell r="J11897">
            <v>20</v>
          </cell>
        </row>
        <row r="11898">
          <cell r="B11898" t="str">
            <v>โฉนด</v>
          </cell>
          <cell r="C11898">
            <v>4366</v>
          </cell>
          <cell r="E11898">
            <v>1952</v>
          </cell>
          <cell r="F11898" t="str">
            <v>ม.2 ต.นาบอน</v>
          </cell>
          <cell r="G11898">
            <v>0</v>
          </cell>
          <cell r="H11898">
            <v>0</v>
          </cell>
          <cell r="I11898">
            <v>23</v>
          </cell>
          <cell r="J11898">
            <v>23</v>
          </cell>
        </row>
        <row r="11951">
          <cell r="B11951" t="str">
            <v>โฉนด</v>
          </cell>
          <cell r="C11951">
            <v>7502</v>
          </cell>
          <cell r="E11951">
            <v>3558</v>
          </cell>
          <cell r="F11951" t="str">
            <v>ม.2 ต.นาบอน</v>
          </cell>
          <cell r="G11951">
            <v>0</v>
          </cell>
          <cell r="H11951">
            <v>0</v>
          </cell>
          <cell r="I11951">
            <v>50</v>
          </cell>
          <cell r="J11951">
            <v>50</v>
          </cell>
        </row>
        <row r="12032">
          <cell r="B12032" t="str">
            <v>โฉนด</v>
          </cell>
          <cell r="C12032">
            <v>10631</v>
          </cell>
          <cell r="E12032">
            <v>4914</v>
          </cell>
          <cell r="F12032" t="str">
            <v>ม.11 ต.นาบอน</v>
          </cell>
          <cell r="G12032">
            <v>0</v>
          </cell>
          <cell r="H12032">
            <v>0</v>
          </cell>
          <cell r="I12032">
            <v>25</v>
          </cell>
          <cell r="J12032">
            <v>25</v>
          </cell>
        </row>
        <row r="12033">
          <cell r="B12033" t="str">
            <v>โฉนด</v>
          </cell>
          <cell r="C12033">
            <v>10630</v>
          </cell>
          <cell r="E12033">
            <v>4913</v>
          </cell>
          <cell r="F12033" t="str">
            <v>ม.11 ต.นาบอน</v>
          </cell>
          <cell r="G12033">
            <v>0</v>
          </cell>
          <cell r="H12033">
            <v>0</v>
          </cell>
          <cell r="I12033">
            <v>25</v>
          </cell>
          <cell r="J12033">
            <v>25</v>
          </cell>
        </row>
        <row r="12059">
          <cell r="B12059" t="str">
            <v>โฉนด</v>
          </cell>
          <cell r="C12059">
            <v>10632</v>
          </cell>
          <cell r="E12059">
            <v>4915</v>
          </cell>
          <cell r="F12059" t="str">
            <v>ม.11 ต.นาบอน</v>
          </cell>
          <cell r="G12059">
            <v>0</v>
          </cell>
          <cell r="H12059">
            <v>0</v>
          </cell>
          <cell r="I12059">
            <v>25</v>
          </cell>
          <cell r="J12059">
            <v>25</v>
          </cell>
        </row>
        <row r="12060">
          <cell r="B12060" t="str">
            <v>โฉนด</v>
          </cell>
          <cell r="C12060">
            <v>10633</v>
          </cell>
          <cell r="E12060">
            <v>4916</v>
          </cell>
          <cell r="F12060" t="str">
            <v>ม.11 ต.นาบอน</v>
          </cell>
          <cell r="G12060">
            <v>0</v>
          </cell>
          <cell r="H12060">
            <v>0</v>
          </cell>
          <cell r="I12060">
            <v>25</v>
          </cell>
          <cell r="J12060">
            <v>25</v>
          </cell>
        </row>
        <row r="12061">
          <cell r="B12061" t="str">
            <v>โฉนด</v>
          </cell>
          <cell r="C12061">
            <v>10634</v>
          </cell>
          <cell r="E12061">
            <v>4917</v>
          </cell>
          <cell r="F12061" t="str">
            <v>ม.11 ต.นาบอน</v>
          </cell>
          <cell r="G12061">
            <v>0</v>
          </cell>
          <cell r="H12061">
            <v>0</v>
          </cell>
          <cell r="I12061">
            <v>25</v>
          </cell>
          <cell r="J12061">
            <v>25</v>
          </cell>
        </row>
        <row r="12062">
          <cell r="B12062" t="str">
            <v>โฉนด</v>
          </cell>
          <cell r="C12062">
            <v>10635</v>
          </cell>
          <cell r="E12062">
            <v>4918</v>
          </cell>
          <cell r="F12062" t="str">
            <v>ม.11 ต.นาบอน</v>
          </cell>
          <cell r="G12062">
            <v>0</v>
          </cell>
          <cell r="H12062">
            <v>0</v>
          </cell>
          <cell r="I12062">
            <v>25</v>
          </cell>
          <cell r="J12062">
            <v>25</v>
          </cell>
        </row>
        <row r="12113">
          <cell r="B12113" t="str">
            <v>โฉนด</v>
          </cell>
          <cell r="C12113">
            <v>7493</v>
          </cell>
          <cell r="E12113">
            <v>3549</v>
          </cell>
          <cell r="F12113" t="str">
            <v>ม.2 ต.นาบอน</v>
          </cell>
          <cell r="G12113">
            <v>0</v>
          </cell>
          <cell r="H12113">
            <v>0</v>
          </cell>
          <cell r="I12113">
            <v>25</v>
          </cell>
          <cell r="J12113">
            <v>25</v>
          </cell>
        </row>
        <row r="12114">
          <cell r="B12114" t="str">
            <v>โฉนด</v>
          </cell>
          <cell r="C12114">
            <v>13328</v>
          </cell>
          <cell r="E12114">
            <v>5642</v>
          </cell>
          <cell r="F12114" t="str">
            <v>ม.2 ต.นาบอน</v>
          </cell>
          <cell r="G12114">
            <v>0</v>
          </cell>
          <cell r="H12114">
            <v>0</v>
          </cell>
          <cell r="I12114">
            <v>20</v>
          </cell>
          <cell r="J12114">
            <v>20</v>
          </cell>
        </row>
        <row r="12140">
          <cell r="B12140" t="str">
            <v>โฉนด</v>
          </cell>
          <cell r="C12140">
            <v>13721</v>
          </cell>
          <cell r="E12140">
            <v>5850</v>
          </cell>
          <cell r="F12140" t="str">
            <v>ม.2 ต.นาบอน</v>
          </cell>
          <cell r="G12140">
            <v>0</v>
          </cell>
          <cell r="H12140">
            <v>0</v>
          </cell>
          <cell r="I12140">
            <v>98</v>
          </cell>
          <cell r="J12140">
            <v>98</v>
          </cell>
        </row>
        <row r="12248">
          <cell r="B12248" t="str">
            <v>โฉนด</v>
          </cell>
          <cell r="C12248">
            <v>5757</v>
          </cell>
          <cell r="E12248">
            <v>2638</v>
          </cell>
          <cell r="F12248" t="str">
            <v>ม.11 ต.นาบอน</v>
          </cell>
          <cell r="G12248">
            <v>0</v>
          </cell>
          <cell r="H12248">
            <v>0</v>
          </cell>
          <cell r="I12248">
            <v>20</v>
          </cell>
          <cell r="J12248">
            <v>20</v>
          </cell>
        </row>
        <row r="12329">
          <cell r="B12329" t="str">
            <v>โฉนด</v>
          </cell>
          <cell r="C12329">
            <v>9488</v>
          </cell>
          <cell r="E12329">
            <v>4514</v>
          </cell>
          <cell r="F12329" t="str">
            <v>ม.11 ต.นาบอน</v>
          </cell>
          <cell r="G12329">
            <v>0</v>
          </cell>
          <cell r="H12329">
            <v>0</v>
          </cell>
          <cell r="I12329">
            <v>49</v>
          </cell>
          <cell r="J12329">
            <v>49</v>
          </cell>
        </row>
        <row r="12356">
          <cell r="B12356" t="str">
            <v>โฉนด</v>
          </cell>
          <cell r="C12356">
            <v>10234</v>
          </cell>
          <cell r="E12356">
            <v>4689</v>
          </cell>
          <cell r="F12356" t="str">
            <v>ม.11 ต.นาบอน</v>
          </cell>
          <cell r="G12356">
            <v>2</v>
          </cell>
          <cell r="H12356">
            <v>3</v>
          </cell>
          <cell r="I12356">
            <v>10.1</v>
          </cell>
          <cell r="J12356">
            <v>1110.0999999999999</v>
          </cell>
        </row>
        <row r="12357">
          <cell r="B12357" t="str">
            <v>โฉนด</v>
          </cell>
          <cell r="C12357">
            <v>10221</v>
          </cell>
          <cell r="E12357">
            <v>4703</v>
          </cell>
          <cell r="F12357" t="str">
            <v>ม.11 ต.นาบอน</v>
          </cell>
          <cell r="G12357">
            <v>0</v>
          </cell>
          <cell r="H12357">
            <v>0</v>
          </cell>
          <cell r="I12357">
            <v>49.1</v>
          </cell>
          <cell r="J12357">
            <v>49.1</v>
          </cell>
        </row>
        <row r="12358">
          <cell r="B12358" t="str">
            <v>โฉนด</v>
          </cell>
          <cell r="C12358">
            <v>10224</v>
          </cell>
          <cell r="E12358">
            <v>4706</v>
          </cell>
          <cell r="F12358" t="str">
            <v>ม.11 ต.นาบอน</v>
          </cell>
          <cell r="G12358">
            <v>0</v>
          </cell>
          <cell r="H12358">
            <v>1</v>
          </cell>
          <cell r="I12358">
            <v>9</v>
          </cell>
          <cell r="J12358">
            <v>109</v>
          </cell>
        </row>
        <row r="12359">
          <cell r="B12359" t="str">
            <v>โฉนด</v>
          </cell>
          <cell r="C12359">
            <v>10471</v>
          </cell>
          <cell r="E12359">
            <v>4801</v>
          </cell>
          <cell r="F12359" t="str">
            <v>ม.11 ต.นาบอน</v>
          </cell>
          <cell r="G12359">
            <v>0</v>
          </cell>
          <cell r="H12359">
            <v>0</v>
          </cell>
          <cell r="I12359">
            <v>37.1</v>
          </cell>
          <cell r="J12359">
            <v>37.1</v>
          </cell>
        </row>
        <row r="12360">
          <cell r="B12360" t="str">
            <v>โฉนด</v>
          </cell>
          <cell r="C12360">
            <v>10217</v>
          </cell>
          <cell r="E12360">
            <v>4699</v>
          </cell>
          <cell r="F12360" t="str">
            <v>ม.11 ต.นาบอน</v>
          </cell>
          <cell r="G12360">
            <v>0</v>
          </cell>
          <cell r="H12360">
            <v>0</v>
          </cell>
          <cell r="I12360">
            <v>14.1</v>
          </cell>
          <cell r="J12360">
            <v>14.1</v>
          </cell>
        </row>
        <row r="12361">
          <cell r="B12361" t="str">
            <v>โฉนด</v>
          </cell>
          <cell r="E12361">
            <v>2589</v>
          </cell>
          <cell r="F12361" t="str">
            <v>ม.11 ต.นาบอน</v>
          </cell>
          <cell r="G12361">
            <v>0</v>
          </cell>
          <cell r="H12361">
            <v>0</v>
          </cell>
          <cell r="I12361">
            <v>20</v>
          </cell>
          <cell r="J12361">
            <v>20</v>
          </cell>
        </row>
        <row r="12362">
          <cell r="B12362" t="str">
            <v>โฉนด</v>
          </cell>
          <cell r="C12362">
            <v>10486</v>
          </cell>
          <cell r="E12362">
            <v>4803</v>
          </cell>
          <cell r="F12362" t="str">
            <v>ม.11 ต.นาบอน</v>
          </cell>
          <cell r="G12362">
            <v>0</v>
          </cell>
          <cell r="H12362">
            <v>1</v>
          </cell>
          <cell r="I12362">
            <v>63</v>
          </cell>
          <cell r="J12362">
            <v>163</v>
          </cell>
        </row>
        <row r="12383">
          <cell r="B12383" t="str">
            <v>โฉนด</v>
          </cell>
          <cell r="C12383">
            <v>10468</v>
          </cell>
          <cell r="E12383">
            <v>4794</v>
          </cell>
          <cell r="F12383" t="str">
            <v>ม.11 ต.นาบอน</v>
          </cell>
          <cell r="G12383">
            <v>0</v>
          </cell>
          <cell r="H12383">
            <v>0</v>
          </cell>
          <cell r="I12383">
            <v>16</v>
          </cell>
          <cell r="J12383">
            <v>16</v>
          </cell>
        </row>
        <row r="12384">
          <cell r="B12384" t="str">
            <v>โฉนด</v>
          </cell>
          <cell r="C12384">
            <v>10465</v>
          </cell>
          <cell r="E12384">
            <v>4793</v>
          </cell>
          <cell r="F12384" t="str">
            <v>ม.11 ต.นาบอน</v>
          </cell>
          <cell r="G12384">
            <v>2</v>
          </cell>
          <cell r="H12384">
            <v>1</v>
          </cell>
          <cell r="I12384">
            <v>24</v>
          </cell>
          <cell r="J12384">
            <v>924</v>
          </cell>
        </row>
        <row r="12385">
          <cell r="B12385" t="str">
            <v>โฉนด</v>
          </cell>
          <cell r="C12385">
            <v>10489</v>
          </cell>
          <cell r="E12385">
            <v>4791</v>
          </cell>
          <cell r="F12385" t="str">
            <v>ม.11 ต.นาบอน</v>
          </cell>
          <cell r="G12385">
            <v>0</v>
          </cell>
          <cell r="H12385">
            <v>3</v>
          </cell>
          <cell r="I12385">
            <v>80</v>
          </cell>
          <cell r="J12385">
            <v>380</v>
          </cell>
        </row>
        <row r="12387">
          <cell r="B12387" t="str">
            <v>โฉนด</v>
          </cell>
          <cell r="C12387">
            <v>10225</v>
          </cell>
          <cell r="E12387">
            <v>4707</v>
          </cell>
          <cell r="F12387" t="str">
            <v>ม.11 ต.นาบอน</v>
          </cell>
          <cell r="G12387">
            <v>0</v>
          </cell>
          <cell r="H12387">
            <v>0</v>
          </cell>
          <cell r="I12387">
            <v>36</v>
          </cell>
          <cell r="J12387">
            <v>36</v>
          </cell>
        </row>
        <row r="12388">
          <cell r="B12388" t="str">
            <v>โฉนด</v>
          </cell>
          <cell r="C12388">
            <v>10226</v>
          </cell>
          <cell r="E12388">
            <v>4708</v>
          </cell>
          <cell r="F12388" t="str">
            <v>ม.11 ต.นาบอน</v>
          </cell>
          <cell r="G12388">
            <v>0</v>
          </cell>
          <cell r="H12388">
            <v>1</v>
          </cell>
          <cell r="I12388">
            <v>30.1</v>
          </cell>
          <cell r="J12388">
            <v>130.1</v>
          </cell>
        </row>
        <row r="12491">
          <cell r="B12491" t="str">
            <v>โฉนด</v>
          </cell>
          <cell r="C12491">
            <v>6564</v>
          </cell>
          <cell r="E12491">
            <v>3120</v>
          </cell>
          <cell r="F12491" t="str">
            <v>ม.11 ต.นาบอน</v>
          </cell>
          <cell r="G12491">
            <v>0</v>
          </cell>
          <cell r="H12491">
            <v>0</v>
          </cell>
          <cell r="I12491">
            <v>56</v>
          </cell>
        </row>
        <row r="12492">
          <cell r="B12492" t="str">
            <v>โฉนด</v>
          </cell>
          <cell r="C12492">
            <v>6506</v>
          </cell>
          <cell r="E12492">
            <v>3062</v>
          </cell>
          <cell r="F12492" t="str">
            <v>ม.11 ต.นาบอน</v>
          </cell>
          <cell r="G12492">
            <v>0</v>
          </cell>
          <cell r="H12492">
            <v>0</v>
          </cell>
          <cell r="I12492">
            <v>19</v>
          </cell>
        </row>
        <row r="12545">
          <cell r="B12545" t="str">
            <v>โฉนด</v>
          </cell>
          <cell r="C12545">
            <v>7367</v>
          </cell>
          <cell r="E12545">
            <v>3423</v>
          </cell>
          <cell r="F12545" t="str">
            <v>ม.2 ต.นาบอน</v>
          </cell>
          <cell r="G12545">
            <v>0</v>
          </cell>
          <cell r="H12545">
            <v>0</v>
          </cell>
          <cell r="I12545">
            <v>25</v>
          </cell>
          <cell r="J12545">
            <v>25</v>
          </cell>
        </row>
        <row r="12546">
          <cell r="B12546" t="str">
            <v>โฉนด</v>
          </cell>
          <cell r="C12546">
            <v>7368</v>
          </cell>
          <cell r="E12546">
            <v>3424</v>
          </cell>
          <cell r="F12546" t="str">
            <v>ม.2 ต.นาบอน</v>
          </cell>
          <cell r="G12546">
            <v>0</v>
          </cell>
          <cell r="H12546">
            <v>0</v>
          </cell>
          <cell r="I12546">
            <v>25</v>
          </cell>
          <cell r="J12546">
            <v>25</v>
          </cell>
        </row>
        <row r="12626">
          <cell r="B12626" t="str">
            <v>โฉนด</v>
          </cell>
          <cell r="C12626">
            <v>10796</v>
          </cell>
          <cell r="E12626">
            <v>4972</v>
          </cell>
          <cell r="F12626" t="str">
            <v>ม.11 ต.นาบอน</v>
          </cell>
          <cell r="G12626">
            <v>0</v>
          </cell>
          <cell r="H12626">
            <v>0</v>
          </cell>
          <cell r="I12626">
            <v>25</v>
          </cell>
          <cell r="J12626">
            <v>25</v>
          </cell>
        </row>
        <row r="12627">
          <cell r="B12627" t="str">
            <v>โฉนด</v>
          </cell>
          <cell r="C12627">
            <v>10797</v>
          </cell>
          <cell r="E12627">
            <v>4973</v>
          </cell>
          <cell r="F12627" t="str">
            <v>ม.11 ต.นาบอน</v>
          </cell>
          <cell r="G12627">
            <v>0</v>
          </cell>
          <cell r="H12627">
            <v>0</v>
          </cell>
          <cell r="I12627">
            <v>25</v>
          </cell>
          <cell r="J12627">
            <v>25</v>
          </cell>
        </row>
        <row r="12628">
          <cell r="B12628" t="str">
            <v>โฉนด</v>
          </cell>
          <cell r="C12628">
            <v>10798</v>
          </cell>
          <cell r="E12628">
            <v>4974</v>
          </cell>
          <cell r="F12628" t="str">
            <v>ม.11 ต.นาบอน</v>
          </cell>
          <cell r="G12628">
            <v>0</v>
          </cell>
          <cell r="H12628">
            <v>0</v>
          </cell>
          <cell r="I12628">
            <v>25</v>
          </cell>
          <cell r="J12628">
            <v>25</v>
          </cell>
        </row>
        <row r="12629">
          <cell r="B12629" t="str">
            <v>โฉนด</v>
          </cell>
          <cell r="C12629">
            <v>6565</v>
          </cell>
          <cell r="E12629">
            <v>3121</v>
          </cell>
          <cell r="F12629" t="str">
            <v>ม.11 ต.นาบอน</v>
          </cell>
          <cell r="G12629">
            <v>0</v>
          </cell>
          <cell r="H12629">
            <v>0</v>
          </cell>
          <cell r="I12629">
            <v>33</v>
          </cell>
          <cell r="J12629">
            <v>33</v>
          </cell>
        </row>
        <row r="12653">
          <cell r="B12653" t="str">
            <v>โฉนด</v>
          </cell>
          <cell r="C12653">
            <v>7456</v>
          </cell>
          <cell r="E12653">
            <v>3512</v>
          </cell>
          <cell r="F12653" t="str">
            <v>ม.2 ต.นาบอน</v>
          </cell>
          <cell r="G12653">
            <v>0</v>
          </cell>
          <cell r="H12653">
            <v>0</v>
          </cell>
          <cell r="I12653">
            <v>24</v>
          </cell>
          <cell r="J12653">
            <v>24</v>
          </cell>
        </row>
        <row r="12654">
          <cell r="B12654" t="str">
            <v>โฉนด</v>
          </cell>
          <cell r="C12654">
            <v>7492</v>
          </cell>
          <cell r="E12654">
            <v>3548</v>
          </cell>
          <cell r="F12654" t="str">
            <v>ม.2 ต.นาบอน</v>
          </cell>
          <cell r="G12654">
            <v>0</v>
          </cell>
          <cell r="H12654">
            <v>0</v>
          </cell>
          <cell r="I12654">
            <v>25</v>
          </cell>
          <cell r="J12654">
            <v>25</v>
          </cell>
        </row>
        <row r="12680">
          <cell r="B12680" t="str">
            <v>โฉนด</v>
          </cell>
          <cell r="C12680">
            <v>7361</v>
          </cell>
          <cell r="E12680">
            <v>3417</v>
          </cell>
          <cell r="F12680" t="str">
            <v>ม.2 ต.นาบอน</v>
          </cell>
          <cell r="G12680">
            <v>0</v>
          </cell>
          <cell r="H12680">
            <v>0</v>
          </cell>
          <cell r="I12680">
            <v>25</v>
          </cell>
          <cell r="J12680">
            <v>25</v>
          </cell>
        </row>
        <row r="12707">
          <cell r="B12707" t="str">
            <v>โฉนด</v>
          </cell>
          <cell r="C12707">
            <v>6483</v>
          </cell>
          <cell r="E12707">
            <v>3039</v>
          </cell>
          <cell r="F12707" t="str">
            <v>ม.11 ต.นาบอน</v>
          </cell>
          <cell r="G12707">
            <v>0</v>
          </cell>
          <cell r="H12707">
            <v>0</v>
          </cell>
          <cell r="I12707">
            <v>35</v>
          </cell>
          <cell r="J12707">
            <v>35</v>
          </cell>
        </row>
        <row r="12788">
          <cell r="B12788" t="str">
            <v>โฉนด</v>
          </cell>
          <cell r="C12788">
            <v>6287</v>
          </cell>
          <cell r="E12788">
            <v>2943</v>
          </cell>
          <cell r="F12788" t="str">
            <v>ม.2 ต.นาบอน</v>
          </cell>
          <cell r="G12788">
            <v>0</v>
          </cell>
          <cell r="H12788">
            <v>0</v>
          </cell>
          <cell r="I12788">
            <v>35</v>
          </cell>
          <cell r="J12788">
            <v>35</v>
          </cell>
        </row>
        <row r="12843">
          <cell r="B12843" t="str">
            <v>โฉนด</v>
          </cell>
          <cell r="C12843">
            <v>7443</v>
          </cell>
          <cell r="E12843">
            <v>2499</v>
          </cell>
          <cell r="F12843" t="str">
            <v>ม.2 ต.นาบอน</v>
          </cell>
          <cell r="G12843">
            <v>0</v>
          </cell>
          <cell r="H12843">
            <v>0</v>
          </cell>
          <cell r="I12843">
            <v>22</v>
          </cell>
          <cell r="J12843">
            <v>22</v>
          </cell>
        </row>
        <row r="12951">
          <cell r="B12951" t="str">
            <v>โฉนด</v>
          </cell>
          <cell r="C12951">
            <v>6537</v>
          </cell>
          <cell r="E12951">
            <v>3093</v>
          </cell>
          <cell r="F12951" t="str">
            <v>ม.11 ต.นาบอน</v>
          </cell>
          <cell r="G12951">
            <v>0</v>
          </cell>
          <cell r="H12951">
            <v>0</v>
          </cell>
          <cell r="I12951">
            <v>30</v>
          </cell>
          <cell r="J12951">
            <v>30</v>
          </cell>
        </row>
        <row r="12978">
          <cell r="B12978" t="str">
            <v>โฉนด</v>
          </cell>
          <cell r="C12978">
            <v>7467</v>
          </cell>
          <cell r="E12978">
            <v>3523</v>
          </cell>
          <cell r="F12978" t="str">
            <v>ม.2 ต.นาบอน</v>
          </cell>
          <cell r="G12978">
            <v>0</v>
          </cell>
          <cell r="H12978">
            <v>0</v>
          </cell>
          <cell r="I12978">
            <v>22</v>
          </cell>
          <cell r="J12978">
            <v>22</v>
          </cell>
        </row>
        <row r="12979">
          <cell r="B12979" t="str">
            <v>โฉนด</v>
          </cell>
          <cell r="C12979">
            <v>7469</v>
          </cell>
          <cell r="E12979">
            <v>3525</v>
          </cell>
          <cell r="F12979" t="str">
            <v>ม.2 ต.นาบอน</v>
          </cell>
          <cell r="G12979">
            <v>0</v>
          </cell>
          <cell r="H12979">
            <v>0</v>
          </cell>
          <cell r="I12979">
            <v>22</v>
          </cell>
          <cell r="J12979">
            <v>22</v>
          </cell>
        </row>
        <row r="12980">
          <cell r="B12980" t="str">
            <v>โฉนด</v>
          </cell>
          <cell r="C12980">
            <v>7470</v>
          </cell>
          <cell r="E12980">
            <v>3526</v>
          </cell>
          <cell r="F12980" t="str">
            <v>ม.2 ต.นาบอน</v>
          </cell>
          <cell r="G12980">
            <v>0</v>
          </cell>
          <cell r="H12980">
            <v>0</v>
          </cell>
          <cell r="I12980">
            <v>22</v>
          </cell>
          <cell r="J12980">
            <v>22</v>
          </cell>
        </row>
        <row r="12981">
          <cell r="B12981" t="str">
            <v>โฉนด</v>
          </cell>
          <cell r="C12981">
            <v>7468</v>
          </cell>
          <cell r="E12981">
            <v>3524</v>
          </cell>
          <cell r="F12981" t="str">
            <v>ม.2 ต.นาบอน</v>
          </cell>
          <cell r="G12981">
            <v>0</v>
          </cell>
          <cell r="H12981">
            <v>0</v>
          </cell>
          <cell r="I12981">
            <v>22</v>
          </cell>
          <cell r="J12981">
            <v>22</v>
          </cell>
        </row>
        <row r="12982">
          <cell r="B12982" t="str">
            <v>โฉนด</v>
          </cell>
          <cell r="C12982">
            <v>7471</v>
          </cell>
          <cell r="E12982">
            <v>3527</v>
          </cell>
          <cell r="F12982" t="str">
            <v>ม.2 ต.นาบอน</v>
          </cell>
          <cell r="G12982">
            <v>0</v>
          </cell>
          <cell r="H12982">
            <v>0</v>
          </cell>
          <cell r="I12982">
            <v>22</v>
          </cell>
          <cell r="J12982">
            <v>22</v>
          </cell>
        </row>
        <row r="13059">
          <cell r="B13059" t="str">
            <v>โฉนด</v>
          </cell>
          <cell r="C13059">
            <v>7388</v>
          </cell>
          <cell r="E13059">
            <v>3444</v>
          </cell>
          <cell r="F13059" t="str">
            <v>ม.2 ต.นาบอน</v>
          </cell>
          <cell r="G13059">
            <v>0</v>
          </cell>
          <cell r="H13059">
            <v>0</v>
          </cell>
          <cell r="I13059">
            <v>25</v>
          </cell>
          <cell r="J13059">
            <v>25</v>
          </cell>
        </row>
        <row r="13060">
          <cell r="B13060" t="str">
            <v>โฉนด</v>
          </cell>
          <cell r="C13060">
            <v>7389</v>
          </cell>
          <cell r="E13060">
            <v>3445</v>
          </cell>
          <cell r="F13060" t="str">
            <v>ม.2 ต.นาบอน</v>
          </cell>
          <cell r="G13060">
            <v>0</v>
          </cell>
          <cell r="H13060">
            <v>0</v>
          </cell>
          <cell r="I13060">
            <v>25</v>
          </cell>
          <cell r="J13060">
            <v>25</v>
          </cell>
        </row>
        <row r="13061">
          <cell r="B13061" t="str">
            <v>โฉนด</v>
          </cell>
          <cell r="C13061">
            <v>7387</v>
          </cell>
          <cell r="E13061">
            <v>3443</v>
          </cell>
          <cell r="F13061" t="str">
            <v>ม.2 ต.นาบอน</v>
          </cell>
          <cell r="G13061">
            <v>0</v>
          </cell>
          <cell r="H13061">
            <v>0</v>
          </cell>
          <cell r="I13061">
            <v>25</v>
          </cell>
          <cell r="J13061">
            <v>25</v>
          </cell>
        </row>
        <row r="13062">
          <cell r="B13062" t="str">
            <v>โฉนด</v>
          </cell>
          <cell r="C13062">
            <v>7390</v>
          </cell>
          <cell r="E13062">
            <v>3446</v>
          </cell>
          <cell r="F13062" t="str">
            <v>ม.2 ต.นาบอน</v>
          </cell>
          <cell r="G13062">
            <v>0</v>
          </cell>
          <cell r="H13062">
            <v>0</v>
          </cell>
          <cell r="I13062">
            <v>24</v>
          </cell>
          <cell r="J13062">
            <v>24</v>
          </cell>
        </row>
        <row r="13063">
          <cell r="B13063" t="str">
            <v>โฉนด</v>
          </cell>
          <cell r="C13063">
            <v>7693</v>
          </cell>
          <cell r="E13063">
            <v>3749</v>
          </cell>
          <cell r="F13063" t="str">
            <v>ม.11 ต.นาบอน</v>
          </cell>
          <cell r="G13063">
            <v>0</v>
          </cell>
          <cell r="H13063">
            <v>1</v>
          </cell>
          <cell r="I13063">
            <v>0</v>
          </cell>
          <cell r="J13063">
            <v>100</v>
          </cell>
        </row>
        <row r="13086">
          <cell r="B13086" t="str">
            <v>โฉนด</v>
          </cell>
          <cell r="C13086">
            <v>9150</v>
          </cell>
          <cell r="E13086">
            <v>4296</v>
          </cell>
          <cell r="F13086" t="str">
            <v>ม.2 ต.นาบอน</v>
          </cell>
          <cell r="G13086">
            <v>0</v>
          </cell>
          <cell r="H13086">
            <v>0</v>
          </cell>
          <cell r="I13086">
            <v>25</v>
          </cell>
          <cell r="J13086">
            <v>25</v>
          </cell>
        </row>
        <row r="13329">
          <cell r="B13329" t="str">
            <v>โฉนด</v>
          </cell>
          <cell r="C13329">
            <v>7503</v>
          </cell>
          <cell r="E13329">
            <v>3559</v>
          </cell>
          <cell r="F13329" t="str">
            <v>ม.2 ต.นาบอน</v>
          </cell>
          <cell r="G13329">
            <v>0</v>
          </cell>
          <cell r="H13329">
            <v>0</v>
          </cell>
          <cell r="I13329">
            <v>25</v>
          </cell>
          <cell r="J13329">
            <v>25</v>
          </cell>
        </row>
        <row r="13356">
          <cell r="B13356" t="str">
            <v>โฉนด</v>
          </cell>
          <cell r="C13356">
            <v>7688</v>
          </cell>
          <cell r="E13356">
            <v>3744</v>
          </cell>
          <cell r="F13356" t="str">
            <v>ม.11 ต.นาบอน</v>
          </cell>
          <cell r="G13356">
            <v>0</v>
          </cell>
          <cell r="H13356">
            <v>0</v>
          </cell>
          <cell r="I13356">
            <v>16</v>
          </cell>
          <cell r="J13356">
            <v>16</v>
          </cell>
        </row>
        <row r="13518">
          <cell r="B13518" t="str">
            <v>โฉนด</v>
          </cell>
          <cell r="C13518">
            <v>6276</v>
          </cell>
          <cell r="E13518">
            <v>2932</v>
          </cell>
          <cell r="F13518" t="str">
            <v>ม.2 ต.นาบอน</v>
          </cell>
          <cell r="G13518">
            <v>0</v>
          </cell>
          <cell r="H13518">
            <v>0</v>
          </cell>
          <cell r="I13518">
            <v>24</v>
          </cell>
          <cell r="J13518">
            <v>24</v>
          </cell>
        </row>
        <row r="13519">
          <cell r="B13519" t="str">
            <v>โฉนด</v>
          </cell>
          <cell r="C13519">
            <v>6277</v>
          </cell>
          <cell r="E13519">
            <v>2933</v>
          </cell>
          <cell r="F13519" t="str">
            <v>ม.2 ต.นาบอน</v>
          </cell>
          <cell r="G13519">
            <v>0</v>
          </cell>
          <cell r="H13519">
            <v>0</v>
          </cell>
          <cell r="I13519">
            <v>30</v>
          </cell>
          <cell r="J13519">
            <v>30</v>
          </cell>
        </row>
        <row r="13680">
          <cell r="B13680" t="str">
            <v>โฉนด</v>
          </cell>
          <cell r="C13680">
            <v>6264</v>
          </cell>
          <cell r="E13680">
            <v>2920</v>
          </cell>
          <cell r="F13680" t="str">
            <v>ม.2 ต.นาบอน</v>
          </cell>
          <cell r="G13680">
            <v>0</v>
          </cell>
          <cell r="H13680">
            <v>0</v>
          </cell>
          <cell r="I13680">
            <v>78</v>
          </cell>
          <cell r="J13680">
            <v>78</v>
          </cell>
        </row>
        <row r="13734">
          <cell r="B13734" t="str">
            <v>โฉนด</v>
          </cell>
          <cell r="C13734">
            <v>9431</v>
          </cell>
          <cell r="E13734">
            <v>4457</v>
          </cell>
          <cell r="F13734" t="str">
            <v>ม.11 ต.นาบอน</v>
          </cell>
          <cell r="G13734">
            <v>0</v>
          </cell>
          <cell r="H13734">
            <v>0</v>
          </cell>
          <cell r="I13734">
            <v>27</v>
          </cell>
          <cell r="J13734">
            <v>27</v>
          </cell>
        </row>
        <row r="13735">
          <cell r="B13735" t="str">
            <v>โฉนด</v>
          </cell>
          <cell r="C13735">
            <v>7682</v>
          </cell>
          <cell r="E13735">
            <v>3738</v>
          </cell>
          <cell r="F13735" t="str">
            <v>ม.11 ต.นาบอน</v>
          </cell>
          <cell r="G13735">
            <v>0</v>
          </cell>
          <cell r="H13735">
            <v>0</v>
          </cell>
          <cell r="I13735">
            <v>34</v>
          </cell>
          <cell r="J13735">
            <v>34</v>
          </cell>
        </row>
        <row r="13761">
          <cell r="B13761" t="str">
            <v>โฉนด</v>
          </cell>
          <cell r="C13761">
            <v>7509</v>
          </cell>
          <cell r="E13761">
            <v>3565</v>
          </cell>
          <cell r="F13761" t="str">
            <v>ม.2 ต.นาบอน</v>
          </cell>
          <cell r="G13761">
            <v>0</v>
          </cell>
          <cell r="H13761">
            <v>0</v>
          </cell>
          <cell r="I13761">
            <v>24</v>
          </cell>
          <cell r="J13761">
            <v>24</v>
          </cell>
        </row>
        <row r="13815">
          <cell r="B13815" t="str">
            <v>โฉนด</v>
          </cell>
          <cell r="C13815">
            <v>8045</v>
          </cell>
          <cell r="E13815">
            <v>3807</v>
          </cell>
          <cell r="F13815" t="str">
            <v>ม.2 ต.นาบอน</v>
          </cell>
          <cell r="G13815">
            <v>0</v>
          </cell>
          <cell r="H13815">
            <v>0</v>
          </cell>
          <cell r="I13815">
            <v>77</v>
          </cell>
          <cell r="J13815">
            <v>77</v>
          </cell>
        </row>
        <row r="13842">
          <cell r="B13842" t="str">
            <v>โฉนด</v>
          </cell>
          <cell r="C13842">
            <v>10348</v>
          </cell>
          <cell r="E13842">
            <v>4742</v>
          </cell>
          <cell r="F13842" t="str">
            <v>ม.11 ต.นาบอน</v>
          </cell>
          <cell r="G13842">
            <v>0</v>
          </cell>
          <cell r="H13842">
            <v>0</v>
          </cell>
          <cell r="I13842">
            <v>25</v>
          </cell>
          <cell r="J13842">
            <v>25</v>
          </cell>
        </row>
        <row r="13843">
          <cell r="B13843" t="str">
            <v>โฉนด</v>
          </cell>
          <cell r="C13843">
            <v>10349</v>
          </cell>
          <cell r="E13843">
            <v>4743</v>
          </cell>
          <cell r="F13843" t="str">
            <v>ม.11 ต.นาบอน</v>
          </cell>
          <cell r="G13843">
            <v>0</v>
          </cell>
          <cell r="H13843">
            <v>0</v>
          </cell>
          <cell r="I13843">
            <v>25</v>
          </cell>
          <cell r="J13843">
            <v>25</v>
          </cell>
        </row>
        <row r="13950">
          <cell r="B13950" t="str">
            <v>โฉนด</v>
          </cell>
          <cell r="C13950">
            <v>9149</v>
          </cell>
          <cell r="E13950">
            <v>4295</v>
          </cell>
          <cell r="F13950" t="str">
            <v>ม.2 ต.นาบอน</v>
          </cell>
          <cell r="G13950">
            <v>0</v>
          </cell>
          <cell r="H13950">
            <v>0</v>
          </cell>
          <cell r="I13950">
            <v>24</v>
          </cell>
          <cell r="J13950">
            <v>24</v>
          </cell>
        </row>
        <row r="14031">
          <cell r="B14031" t="str">
            <v>โฉนด</v>
          </cell>
          <cell r="C14031">
            <v>10870</v>
          </cell>
          <cell r="E14031">
            <v>5030</v>
          </cell>
          <cell r="F14031" t="str">
            <v>ม.11 ต.นาบอน</v>
          </cell>
          <cell r="G14031">
            <v>0</v>
          </cell>
          <cell r="H14031">
            <v>0</v>
          </cell>
        </row>
        <row r="14032">
          <cell r="B14032" t="str">
            <v>โฉนด</v>
          </cell>
          <cell r="C14032">
            <v>10869</v>
          </cell>
          <cell r="E14032">
            <v>5029</v>
          </cell>
          <cell r="F14032" t="str">
            <v>ม.11 ต.นาบอน</v>
          </cell>
          <cell r="G14032">
            <v>0</v>
          </cell>
          <cell r="H14032">
            <v>0</v>
          </cell>
        </row>
        <row r="14033">
          <cell r="B14033" t="str">
            <v>โฉนด</v>
          </cell>
          <cell r="C14033">
            <v>6463</v>
          </cell>
          <cell r="E14033">
            <v>3019</v>
          </cell>
          <cell r="F14033" t="str">
            <v>ม.11 ต.นาบอน</v>
          </cell>
          <cell r="G14033">
            <v>0</v>
          </cell>
          <cell r="H14033">
            <v>0</v>
          </cell>
        </row>
        <row r="14112">
          <cell r="B14112" t="str">
            <v>โฉนด</v>
          </cell>
          <cell r="C14112">
            <v>6527</v>
          </cell>
          <cell r="E14112">
            <v>3083</v>
          </cell>
          <cell r="F14112" t="str">
            <v>ม.11 ต.นาบอน</v>
          </cell>
          <cell r="G14112">
            <v>0</v>
          </cell>
          <cell r="H14112">
            <v>1</v>
          </cell>
          <cell r="I14112">
            <v>72</v>
          </cell>
          <cell r="J14112">
            <v>172</v>
          </cell>
        </row>
        <row r="14113">
          <cell r="B14113" t="str">
            <v>โฉนด</v>
          </cell>
          <cell r="C14113">
            <v>6528</v>
          </cell>
          <cell r="E14113">
            <v>3084</v>
          </cell>
          <cell r="F14113" t="str">
            <v>ม.11 ต.นาบอน</v>
          </cell>
          <cell r="G14113">
            <v>0</v>
          </cell>
          <cell r="H14113">
            <v>1</v>
          </cell>
          <cell r="I14113">
            <v>86</v>
          </cell>
          <cell r="J14113">
            <v>186</v>
          </cell>
        </row>
        <row r="14114">
          <cell r="B14114" t="str">
            <v>โฉนด</v>
          </cell>
          <cell r="C14114">
            <v>6482</v>
          </cell>
          <cell r="E14114">
            <v>3038</v>
          </cell>
          <cell r="F14114" t="str">
            <v>ม.11 ต.นาบอน</v>
          </cell>
          <cell r="G14114">
            <v>0</v>
          </cell>
          <cell r="H14114">
            <v>0</v>
          </cell>
          <cell r="I14114">
            <v>32</v>
          </cell>
          <cell r="J14114">
            <v>32</v>
          </cell>
        </row>
        <row r="14220">
          <cell r="B14220" t="str">
            <v>โฉนด</v>
          </cell>
          <cell r="C14220">
            <v>6498</v>
          </cell>
          <cell r="E14220">
            <v>3054</v>
          </cell>
          <cell r="F14220" t="str">
            <v>ม.11 ต.นาบอน</v>
          </cell>
          <cell r="G14220">
            <v>0</v>
          </cell>
          <cell r="H14220">
            <v>0</v>
          </cell>
          <cell r="I14220">
            <v>15</v>
          </cell>
          <cell r="J14220">
            <v>15</v>
          </cell>
        </row>
        <row r="14274">
          <cell r="F14274" t="str">
            <v>กิจสิน</v>
          </cell>
          <cell r="G14274">
            <v>0</v>
          </cell>
          <cell r="H14274">
            <v>0</v>
          </cell>
          <cell r="I14274">
            <v>26.7</v>
          </cell>
        </row>
        <row r="14275">
          <cell r="F14275" t="str">
            <v>สวัสดิ์</v>
          </cell>
          <cell r="G14275">
            <v>0</v>
          </cell>
          <cell r="H14275">
            <v>0</v>
          </cell>
          <cell r="I14275">
            <v>20</v>
          </cell>
        </row>
        <row r="14276">
          <cell r="G14276">
            <v>0</v>
          </cell>
          <cell r="H14276">
            <v>0</v>
          </cell>
          <cell r="I14276">
            <v>20</v>
          </cell>
        </row>
        <row r="14277">
          <cell r="G14277">
            <v>0</v>
          </cell>
          <cell r="H14277">
            <v>0</v>
          </cell>
          <cell r="I14277">
            <v>25.32</v>
          </cell>
        </row>
        <row r="14278">
          <cell r="F14278" t="str">
            <v>บัญญัติ</v>
          </cell>
          <cell r="G14278">
            <v>0</v>
          </cell>
          <cell r="H14278">
            <v>0</v>
          </cell>
          <cell r="I14278">
            <v>23</v>
          </cell>
        </row>
        <row r="14279">
          <cell r="F14279" t="str">
            <v>พิมลวรรณ</v>
          </cell>
          <cell r="G14279">
            <v>0</v>
          </cell>
          <cell r="H14279">
            <v>0</v>
          </cell>
          <cell r="I14279">
            <v>24</v>
          </cell>
        </row>
        <row r="14280">
          <cell r="F14280" t="str">
            <v>รุ่งนภา</v>
          </cell>
          <cell r="G14280">
            <v>0</v>
          </cell>
          <cell r="H14280">
            <v>0</v>
          </cell>
          <cell r="I14280">
            <v>22.49</v>
          </cell>
        </row>
        <row r="14301">
          <cell r="F14301" t="str">
            <v>วรรณา</v>
          </cell>
          <cell r="G14301">
            <v>0</v>
          </cell>
          <cell r="H14301">
            <v>0</v>
          </cell>
          <cell r="I14301">
            <v>16.100000000000001</v>
          </cell>
        </row>
        <row r="14302">
          <cell r="G14302">
            <v>0</v>
          </cell>
          <cell r="H14302">
            <v>0</v>
          </cell>
          <cell r="I14302">
            <v>44.95</v>
          </cell>
        </row>
        <row r="14303">
          <cell r="F14303" t="str">
            <v>วิสุทธิ์</v>
          </cell>
          <cell r="G14303">
            <v>0</v>
          </cell>
          <cell r="H14303">
            <v>0</v>
          </cell>
          <cell r="I14303">
            <v>20</v>
          </cell>
        </row>
        <row r="14304">
          <cell r="G14304">
            <v>0</v>
          </cell>
          <cell r="H14304">
            <v>0</v>
          </cell>
          <cell r="I14304">
            <v>30</v>
          </cell>
        </row>
        <row r="14305">
          <cell r="F14305" t="str">
            <v>เสื้องมุ้ย</v>
          </cell>
          <cell r="G14305">
            <v>0</v>
          </cell>
          <cell r="H14305">
            <v>0</v>
          </cell>
          <cell r="I14305">
            <v>20.65</v>
          </cell>
        </row>
        <row r="14306">
          <cell r="F14306" t="str">
            <v>อนุสรณ์</v>
          </cell>
          <cell r="G14306">
            <v>0</v>
          </cell>
          <cell r="H14306">
            <v>0</v>
          </cell>
          <cell r="I14306">
            <v>20</v>
          </cell>
        </row>
        <row r="14307">
          <cell r="G14307">
            <v>0</v>
          </cell>
          <cell r="H14307">
            <v>0</v>
          </cell>
          <cell r="I14307">
            <v>17.5</v>
          </cell>
        </row>
        <row r="14355">
          <cell r="B14355" t="str">
            <v>โฉนด</v>
          </cell>
          <cell r="C14355">
            <v>5765</v>
          </cell>
          <cell r="E14355">
            <v>2646</v>
          </cell>
          <cell r="F14355" t="str">
            <v>ม.11 ต.นาบอน</v>
          </cell>
          <cell r="G14355">
            <v>0</v>
          </cell>
          <cell r="H14355">
            <v>0</v>
          </cell>
          <cell r="I14355">
            <v>16</v>
          </cell>
        </row>
        <row r="14382">
          <cell r="B14382" t="str">
            <v>โฉนด</v>
          </cell>
          <cell r="C14382">
            <v>91</v>
          </cell>
          <cell r="E14382">
            <v>90</v>
          </cell>
          <cell r="F14382" t="str">
            <v>ม.11 ต.นาบอน</v>
          </cell>
          <cell r="G14382">
            <v>0</v>
          </cell>
          <cell r="H14382">
            <v>0</v>
          </cell>
          <cell r="I14382">
            <v>23</v>
          </cell>
          <cell r="J14382">
            <v>23</v>
          </cell>
        </row>
        <row r="14409">
          <cell r="B14409" t="str">
            <v>นส.3ก</v>
          </cell>
          <cell r="C14409">
            <v>3486</v>
          </cell>
          <cell r="F14409" t="str">
            <v>ม.11 ต.นาบอน</v>
          </cell>
          <cell r="G14409">
            <v>0</v>
          </cell>
          <cell r="H14409">
            <v>0</v>
          </cell>
          <cell r="I14409">
            <v>16</v>
          </cell>
          <cell r="J14409">
            <v>16</v>
          </cell>
        </row>
        <row r="14463">
          <cell r="B14463" t="str">
            <v>โฉนด</v>
          </cell>
          <cell r="C14463">
            <v>7362</v>
          </cell>
          <cell r="E14463">
            <v>3418</v>
          </cell>
          <cell r="F14463" t="str">
            <v>ม.2 ต.นาบอน</v>
          </cell>
          <cell r="G14463">
            <v>0</v>
          </cell>
          <cell r="H14463">
            <v>0</v>
          </cell>
          <cell r="I14463">
            <v>25</v>
          </cell>
          <cell r="J14463">
            <v>25</v>
          </cell>
        </row>
        <row r="14490">
          <cell r="B14490" t="str">
            <v>โฉนด</v>
          </cell>
          <cell r="C14490">
            <v>16407</v>
          </cell>
          <cell r="E14490">
            <v>6447</v>
          </cell>
          <cell r="F14490" t="str">
            <v>ม.2 ต.นาบอน</v>
          </cell>
          <cell r="G14490">
            <v>0</v>
          </cell>
          <cell r="H14490">
            <v>0</v>
          </cell>
          <cell r="I14490">
            <v>24</v>
          </cell>
          <cell r="J14490">
            <v>24</v>
          </cell>
        </row>
      </sheetData>
      <sheetData sheetId="1"/>
      <sheetData sheetId="2">
        <row r="5545">
          <cell r="J5545">
            <v>16</v>
          </cell>
          <cell r="K5545">
            <v>1300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333"/>
  <sheetViews>
    <sheetView tabSelected="1" workbookViewId="0">
      <selection activeCell="S14" sqref="S14"/>
    </sheetView>
  </sheetViews>
  <sheetFormatPr defaultRowHeight="21" x14ac:dyDescent="0.35"/>
  <cols>
    <col min="1" max="1" width="3.625" style="7" customWidth="1"/>
    <col min="2" max="2" width="5.625" style="7" customWidth="1"/>
    <col min="3" max="3" width="7.125" style="7" customWidth="1"/>
    <col min="4" max="4" width="6.5" style="287" customWidth="1"/>
    <col min="5" max="5" width="13" style="287" customWidth="1"/>
    <col min="6" max="6" width="6.375" style="287" customWidth="1"/>
    <col min="7" max="7" width="5.125" style="7" customWidth="1"/>
    <col min="8" max="8" width="4.125" style="7" customWidth="1"/>
    <col min="9" max="9" width="5.125" style="7" customWidth="1"/>
    <col min="10" max="10" width="10.75" style="5" customWidth="1"/>
    <col min="11" max="11" width="10.375" style="62" customWidth="1"/>
    <col min="12" max="12" width="12.875" style="5" customWidth="1"/>
    <col min="13" max="13" width="3.5" style="65" customWidth="1"/>
    <col min="14" max="14" width="12.375" style="7" customWidth="1"/>
    <col min="15" max="15" width="12.625" style="7" customWidth="1"/>
    <col min="16" max="16" width="6.5" style="7" customWidth="1"/>
    <col min="17" max="17" width="9.625" style="5" customWidth="1"/>
    <col min="18" max="18" width="10.75" style="62" customWidth="1"/>
    <col min="19" max="19" width="11.75" style="5" customWidth="1"/>
    <col min="20" max="20" width="14.375" style="5" customWidth="1"/>
    <col min="21" max="21" width="5" style="7" customWidth="1"/>
    <col min="22" max="22" width="5.875" style="7" customWidth="1"/>
    <col min="23" max="23" width="13.5" style="62" customWidth="1"/>
    <col min="24" max="24" width="13.375" style="5" customWidth="1"/>
    <col min="25" max="25" width="13.5" style="62" customWidth="1"/>
    <col min="26" max="26" width="12.75" style="5" customWidth="1"/>
    <col min="27" max="27" width="13.25" style="62" customWidth="1"/>
    <col min="28" max="28" width="7.375" style="63" customWidth="1"/>
    <col min="29" max="29" width="10.25" style="5" customWidth="1"/>
    <col min="30" max="258" width="9" style="7"/>
    <col min="259" max="259" width="2.875" style="7" customWidth="1"/>
    <col min="260" max="260" width="5.75" style="7" customWidth="1"/>
    <col min="261" max="261" width="6" style="7" customWidth="1"/>
    <col min="262" max="263" width="3.625" style="7" customWidth="1"/>
    <col min="264" max="264" width="2.875" style="7" customWidth="1"/>
    <col min="265" max="265" width="6.5" style="7" customWidth="1"/>
    <col min="266" max="266" width="5.625" style="7" customWidth="1"/>
    <col min="267" max="267" width="7.25" style="7" customWidth="1"/>
    <col min="268" max="268" width="9.75" style="7" customWidth="1"/>
    <col min="269" max="269" width="3.375" style="7" customWidth="1"/>
    <col min="270" max="270" width="11" style="7" customWidth="1"/>
    <col min="271" max="271" width="9.25" style="7" bestFit="1" customWidth="1"/>
    <col min="272" max="272" width="7.375" style="7" customWidth="1"/>
    <col min="273" max="273" width="10" style="7" customWidth="1"/>
    <col min="274" max="274" width="8.375" style="7" customWidth="1"/>
    <col min="275" max="275" width="10.875" style="7" customWidth="1"/>
    <col min="276" max="276" width="10.75" style="7" customWidth="1"/>
    <col min="277" max="277" width="6.25" style="7" customWidth="1"/>
    <col min="278" max="278" width="8.375" style="7" customWidth="1"/>
    <col min="279" max="279" width="12" style="7" customWidth="1"/>
    <col min="280" max="280" width="11.75" style="7" customWidth="1"/>
    <col min="281" max="281" width="11" style="7" customWidth="1"/>
    <col min="282" max="282" width="10" style="7" customWidth="1"/>
    <col min="283" max="283" width="10.25" style="7" customWidth="1"/>
    <col min="284" max="284" width="5.125" style="7" customWidth="1"/>
    <col min="285" max="285" width="10" style="7" customWidth="1"/>
    <col min="286" max="514" width="9" style="7"/>
    <col min="515" max="515" width="2.875" style="7" customWidth="1"/>
    <col min="516" max="516" width="5.75" style="7" customWidth="1"/>
    <col min="517" max="517" width="6" style="7" customWidth="1"/>
    <col min="518" max="519" width="3.625" style="7" customWidth="1"/>
    <col min="520" max="520" width="2.875" style="7" customWidth="1"/>
    <col min="521" max="521" width="6.5" style="7" customWidth="1"/>
    <col min="522" max="522" width="5.625" style="7" customWidth="1"/>
    <col min="523" max="523" width="7.25" style="7" customWidth="1"/>
    <col min="524" max="524" width="9.75" style="7" customWidth="1"/>
    <col min="525" max="525" width="3.375" style="7" customWidth="1"/>
    <col min="526" max="526" width="11" style="7" customWidth="1"/>
    <col min="527" max="527" width="9.25" style="7" bestFit="1" customWidth="1"/>
    <col min="528" max="528" width="7.375" style="7" customWidth="1"/>
    <col min="529" max="529" width="10" style="7" customWidth="1"/>
    <col min="530" max="530" width="8.375" style="7" customWidth="1"/>
    <col min="531" max="531" width="10.875" style="7" customWidth="1"/>
    <col min="532" max="532" width="10.75" style="7" customWidth="1"/>
    <col min="533" max="533" width="6.25" style="7" customWidth="1"/>
    <col min="534" max="534" width="8.375" style="7" customWidth="1"/>
    <col min="535" max="535" width="12" style="7" customWidth="1"/>
    <col min="536" max="536" width="11.75" style="7" customWidth="1"/>
    <col min="537" max="537" width="11" style="7" customWidth="1"/>
    <col min="538" max="538" width="10" style="7" customWidth="1"/>
    <col min="539" max="539" width="10.25" style="7" customWidth="1"/>
    <col min="540" max="540" width="5.125" style="7" customWidth="1"/>
    <col min="541" max="541" width="10" style="7" customWidth="1"/>
    <col min="542" max="770" width="9" style="7"/>
    <col min="771" max="771" width="2.875" style="7" customWidth="1"/>
    <col min="772" max="772" width="5.75" style="7" customWidth="1"/>
    <col min="773" max="773" width="6" style="7" customWidth="1"/>
    <col min="774" max="775" width="3.625" style="7" customWidth="1"/>
    <col min="776" max="776" width="2.875" style="7" customWidth="1"/>
    <col min="777" max="777" width="6.5" style="7" customWidth="1"/>
    <col min="778" max="778" width="5.625" style="7" customWidth="1"/>
    <col min="779" max="779" width="7.25" style="7" customWidth="1"/>
    <col min="780" max="780" width="9.75" style="7" customWidth="1"/>
    <col min="781" max="781" width="3.375" style="7" customWidth="1"/>
    <col min="782" max="782" width="11" style="7" customWidth="1"/>
    <col min="783" max="783" width="9.25" style="7" bestFit="1" customWidth="1"/>
    <col min="784" max="784" width="7.375" style="7" customWidth="1"/>
    <col min="785" max="785" width="10" style="7" customWidth="1"/>
    <col min="786" max="786" width="8.375" style="7" customWidth="1"/>
    <col min="787" max="787" width="10.875" style="7" customWidth="1"/>
    <col min="788" max="788" width="10.75" style="7" customWidth="1"/>
    <col min="789" max="789" width="6.25" style="7" customWidth="1"/>
    <col min="790" max="790" width="8.375" style="7" customWidth="1"/>
    <col min="791" max="791" width="12" style="7" customWidth="1"/>
    <col min="792" max="792" width="11.75" style="7" customWidth="1"/>
    <col min="793" max="793" width="11" style="7" customWidth="1"/>
    <col min="794" max="794" width="10" style="7" customWidth="1"/>
    <col min="795" max="795" width="10.25" style="7" customWidth="1"/>
    <col min="796" max="796" width="5.125" style="7" customWidth="1"/>
    <col min="797" max="797" width="10" style="7" customWidth="1"/>
    <col min="798" max="1026" width="9" style="7"/>
    <col min="1027" max="1027" width="2.875" style="7" customWidth="1"/>
    <col min="1028" max="1028" width="5.75" style="7" customWidth="1"/>
    <col min="1029" max="1029" width="6" style="7" customWidth="1"/>
    <col min="1030" max="1031" width="3.625" style="7" customWidth="1"/>
    <col min="1032" max="1032" width="2.875" style="7" customWidth="1"/>
    <col min="1033" max="1033" width="6.5" style="7" customWidth="1"/>
    <col min="1034" max="1034" width="5.625" style="7" customWidth="1"/>
    <col min="1035" max="1035" width="7.25" style="7" customWidth="1"/>
    <col min="1036" max="1036" width="9.75" style="7" customWidth="1"/>
    <col min="1037" max="1037" width="3.375" style="7" customWidth="1"/>
    <col min="1038" max="1038" width="11" style="7" customWidth="1"/>
    <col min="1039" max="1039" width="9.25" style="7" bestFit="1" customWidth="1"/>
    <col min="1040" max="1040" width="7.375" style="7" customWidth="1"/>
    <col min="1041" max="1041" width="10" style="7" customWidth="1"/>
    <col min="1042" max="1042" width="8.375" style="7" customWidth="1"/>
    <col min="1043" max="1043" width="10.875" style="7" customWidth="1"/>
    <col min="1044" max="1044" width="10.75" style="7" customWidth="1"/>
    <col min="1045" max="1045" width="6.25" style="7" customWidth="1"/>
    <col min="1046" max="1046" width="8.375" style="7" customWidth="1"/>
    <col min="1047" max="1047" width="12" style="7" customWidth="1"/>
    <col min="1048" max="1048" width="11.75" style="7" customWidth="1"/>
    <col min="1049" max="1049" width="11" style="7" customWidth="1"/>
    <col min="1050" max="1050" width="10" style="7" customWidth="1"/>
    <col min="1051" max="1051" width="10.25" style="7" customWidth="1"/>
    <col min="1052" max="1052" width="5.125" style="7" customWidth="1"/>
    <col min="1053" max="1053" width="10" style="7" customWidth="1"/>
    <col min="1054" max="1282" width="9" style="7"/>
    <col min="1283" max="1283" width="2.875" style="7" customWidth="1"/>
    <col min="1284" max="1284" width="5.75" style="7" customWidth="1"/>
    <col min="1285" max="1285" width="6" style="7" customWidth="1"/>
    <col min="1286" max="1287" width="3.625" style="7" customWidth="1"/>
    <col min="1288" max="1288" width="2.875" style="7" customWidth="1"/>
    <col min="1289" max="1289" width="6.5" style="7" customWidth="1"/>
    <col min="1290" max="1290" width="5.625" style="7" customWidth="1"/>
    <col min="1291" max="1291" width="7.25" style="7" customWidth="1"/>
    <col min="1292" max="1292" width="9.75" style="7" customWidth="1"/>
    <col min="1293" max="1293" width="3.375" style="7" customWidth="1"/>
    <col min="1294" max="1294" width="11" style="7" customWidth="1"/>
    <col min="1295" max="1295" width="9.25" style="7" bestFit="1" customWidth="1"/>
    <col min="1296" max="1296" width="7.375" style="7" customWidth="1"/>
    <col min="1297" max="1297" width="10" style="7" customWidth="1"/>
    <col min="1298" max="1298" width="8.375" style="7" customWidth="1"/>
    <col min="1299" max="1299" width="10.875" style="7" customWidth="1"/>
    <col min="1300" max="1300" width="10.75" style="7" customWidth="1"/>
    <col min="1301" max="1301" width="6.25" style="7" customWidth="1"/>
    <col min="1302" max="1302" width="8.375" style="7" customWidth="1"/>
    <col min="1303" max="1303" width="12" style="7" customWidth="1"/>
    <col min="1304" max="1304" width="11.75" style="7" customWidth="1"/>
    <col min="1305" max="1305" width="11" style="7" customWidth="1"/>
    <col min="1306" max="1306" width="10" style="7" customWidth="1"/>
    <col min="1307" max="1307" width="10.25" style="7" customWidth="1"/>
    <col min="1308" max="1308" width="5.125" style="7" customWidth="1"/>
    <col min="1309" max="1309" width="10" style="7" customWidth="1"/>
    <col min="1310" max="1538" width="9" style="7"/>
    <col min="1539" max="1539" width="2.875" style="7" customWidth="1"/>
    <col min="1540" max="1540" width="5.75" style="7" customWidth="1"/>
    <col min="1541" max="1541" width="6" style="7" customWidth="1"/>
    <col min="1542" max="1543" width="3.625" style="7" customWidth="1"/>
    <col min="1544" max="1544" width="2.875" style="7" customWidth="1"/>
    <col min="1545" max="1545" width="6.5" style="7" customWidth="1"/>
    <col min="1546" max="1546" width="5.625" style="7" customWidth="1"/>
    <col min="1547" max="1547" width="7.25" style="7" customWidth="1"/>
    <col min="1548" max="1548" width="9.75" style="7" customWidth="1"/>
    <col min="1549" max="1549" width="3.375" style="7" customWidth="1"/>
    <col min="1550" max="1550" width="11" style="7" customWidth="1"/>
    <col min="1551" max="1551" width="9.25" style="7" bestFit="1" customWidth="1"/>
    <col min="1552" max="1552" width="7.375" style="7" customWidth="1"/>
    <col min="1553" max="1553" width="10" style="7" customWidth="1"/>
    <col min="1554" max="1554" width="8.375" style="7" customWidth="1"/>
    <col min="1555" max="1555" width="10.875" style="7" customWidth="1"/>
    <col min="1556" max="1556" width="10.75" style="7" customWidth="1"/>
    <col min="1557" max="1557" width="6.25" style="7" customWidth="1"/>
    <col min="1558" max="1558" width="8.375" style="7" customWidth="1"/>
    <col min="1559" max="1559" width="12" style="7" customWidth="1"/>
    <col min="1560" max="1560" width="11.75" style="7" customWidth="1"/>
    <col min="1561" max="1561" width="11" style="7" customWidth="1"/>
    <col min="1562" max="1562" width="10" style="7" customWidth="1"/>
    <col min="1563" max="1563" width="10.25" style="7" customWidth="1"/>
    <col min="1564" max="1564" width="5.125" style="7" customWidth="1"/>
    <col min="1565" max="1565" width="10" style="7" customWidth="1"/>
    <col min="1566" max="1794" width="9" style="7"/>
    <col min="1795" max="1795" width="2.875" style="7" customWidth="1"/>
    <col min="1796" max="1796" width="5.75" style="7" customWidth="1"/>
    <col min="1797" max="1797" width="6" style="7" customWidth="1"/>
    <col min="1798" max="1799" width="3.625" style="7" customWidth="1"/>
    <col min="1800" max="1800" width="2.875" style="7" customWidth="1"/>
    <col min="1801" max="1801" width="6.5" style="7" customWidth="1"/>
    <col min="1802" max="1802" width="5.625" style="7" customWidth="1"/>
    <col min="1803" max="1803" width="7.25" style="7" customWidth="1"/>
    <col min="1804" max="1804" width="9.75" style="7" customWidth="1"/>
    <col min="1805" max="1805" width="3.375" style="7" customWidth="1"/>
    <col min="1806" max="1806" width="11" style="7" customWidth="1"/>
    <col min="1807" max="1807" width="9.25" style="7" bestFit="1" customWidth="1"/>
    <col min="1808" max="1808" width="7.375" style="7" customWidth="1"/>
    <col min="1809" max="1809" width="10" style="7" customWidth="1"/>
    <col min="1810" max="1810" width="8.375" style="7" customWidth="1"/>
    <col min="1811" max="1811" width="10.875" style="7" customWidth="1"/>
    <col min="1812" max="1812" width="10.75" style="7" customWidth="1"/>
    <col min="1813" max="1813" width="6.25" style="7" customWidth="1"/>
    <col min="1814" max="1814" width="8.375" style="7" customWidth="1"/>
    <col min="1815" max="1815" width="12" style="7" customWidth="1"/>
    <col min="1816" max="1816" width="11.75" style="7" customWidth="1"/>
    <col min="1817" max="1817" width="11" style="7" customWidth="1"/>
    <col min="1818" max="1818" width="10" style="7" customWidth="1"/>
    <col min="1819" max="1819" width="10.25" style="7" customWidth="1"/>
    <col min="1820" max="1820" width="5.125" style="7" customWidth="1"/>
    <col min="1821" max="1821" width="10" style="7" customWidth="1"/>
    <col min="1822" max="2050" width="9" style="7"/>
    <col min="2051" max="2051" width="2.875" style="7" customWidth="1"/>
    <col min="2052" max="2052" width="5.75" style="7" customWidth="1"/>
    <col min="2053" max="2053" width="6" style="7" customWidth="1"/>
    <col min="2054" max="2055" width="3.625" style="7" customWidth="1"/>
    <col min="2056" max="2056" width="2.875" style="7" customWidth="1"/>
    <col min="2057" max="2057" width="6.5" style="7" customWidth="1"/>
    <col min="2058" max="2058" width="5.625" style="7" customWidth="1"/>
    <col min="2059" max="2059" width="7.25" style="7" customWidth="1"/>
    <col min="2060" max="2060" width="9.75" style="7" customWidth="1"/>
    <col min="2061" max="2061" width="3.375" style="7" customWidth="1"/>
    <col min="2062" max="2062" width="11" style="7" customWidth="1"/>
    <col min="2063" max="2063" width="9.25" style="7" bestFit="1" customWidth="1"/>
    <col min="2064" max="2064" width="7.375" style="7" customWidth="1"/>
    <col min="2065" max="2065" width="10" style="7" customWidth="1"/>
    <col min="2066" max="2066" width="8.375" style="7" customWidth="1"/>
    <col min="2067" max="2067" width="10.875" style="7" customWidth="1"/>
    <col min="2068" max="2068" width="10.75" style="7" customWidth="1"/>
    <col min="2069" max="2069" width="6.25" style="7" customWidth="1"/>
    <col min="2070" max="2070" width="8.375" style="7" customWidth="1"/>
    <col min="2071" max="2071" width="12" style="7" customWidth="1"/>
    <col min="2072" max="2072" width="11.75" style="7" customWidth="1"/>
    <col min="2073" max="2073" width="11" style="7" customWidth="1"/>
    <col min="2074" max="2074" width="10" style="7" customWidth="1"/>
    <col min="2075" max="2075" width="10.25" style="7" customWidth="1"/>
    <col min="2076" max="2076" width="5.125" style="7" customWidth="1"/>
    <col min="2077" max="2077" width="10" style="7" customWidth="1"/>
    <col min="2078" max="2306" width="9" style="7"/>
    <col min="2307" max="2307" width="2.875" style="7" customWidth="1"/>
    <col min="2308" max="2308" width="5.75" style="7" customWidth="1"/>
    <col min="2309" max="2309" width="6" style="7" customWidth="1"/>
    <col min="2310" max="2311" width="3.625" style="7" customWidth="1"/>
    <col min="2312" max="2312" width="2.875" style="7" customWidth="1"/>
    <col min="2313" max="2313" width="6.5" style="7" customWidth="1"/>
    <col min="2314" max="2314" width="5.625" style="7" customWidth="1"/>
    <col min="2315" max="2315" width="7.25" style="7" customWidth="1"/>
    <col min="2316" max="2316" width="9.75" style="7" customWidth="1"/>
    <col min="2317" max="2317" width="3.375" style="7" customWidth="1"/>
    <col min="2318" max="2318" width="11" style="7" customWidth="1"/>
    <col min="2319" max="2319" width="9.25" style="7" bestFit="1" customWidth="1"/>
    <col min="2320" max="2320" width="7.375" style="7" customWidth="1"/>
    <col min="2321" max="2321" width="10" style="7" customWidth="1"/>
    <col min="2322" max="2322" width="8.375" style="7" customWidth="1"/>
    <col min="2323" max="2323" width="10.875" style="7" customWidth="1"/>
    <col min="2324" max="2324" width="10.75" style="7" customWidth="1"/>
    <col min="2325" max="2325" width="6.25" style="7" customWidth="1"/>
    <col min="2326" max="2326" width="8.375" style="7" customWidth="1"/>
    <col min="2327" max="2327" width="12" style="7" customWidth="1"/>
    <col min="2328" max="2328" width="11.75" style="7" customWidth="1"/>
    <col min="2329" max="2329" width="11" style="7" customWidth="1"/>
    <col min="2330" max="2330" width="10" style="7" customWidth="1"/>
    <col min="2331" max="2331" width="10.25" style="7" customWidth="1"/>
    <col min="2332" max="2332" width="5.125" style="7" customWidth="1"/>
    <col min="2333" max="2333" width="10" style="7" customWidth="1"/>
    <col min="2334" max="2562" width="9" style="7"/>
    <col min="2563" max="2563" width="2.875" style="7" customWidth="1"/>
    <col min="2564" max="2564" width="5.75" style="7" customWidth="1"/>
    <col min="2565" max="2565" width="6" style="7" customWidth="1"/>
    <col min="2566" max="2567" width="3.625" style="7" customWidth="1"/>
    <col min="2568" max="2568" width="2.875" style="7" customWidth="1"/>
    <col min="2569" max="2569" width="6.5" style="7" customWidth="1"/>
    <col min="2570" max="2570" width="5.625" style="7" customWidth="1"/>
    <col min="2571" max="2571" width="7.25" style="7" customWidth="1"/>
    <col min="2572" max="2572" width="9.75" style="7" customWidth="1"/>
    <col min="2573" max="2573" width="3.375" style="7" customWidth="1"/>
    <col min="2574" max="2574" width="11" style="7" customWidth="1"/>
    <col min="2575" max="2575" width="9.25" style="7" bestFit="1" customWidth="1"/>
    <col min="2576" max="2576" width="7.375" style="7" customWidth="1"/>
    <col min="2577" max="2577" width="10" style="7" customWidth="1"/>
    <col min="2578" max="2578" width="8.375" style="7" customWidth="1"/>
    <col min="2579" max="2579" width="10.875" style="7" customWidth="1"/>
    <col min="2580" max="2580" width="10.75" style="7" customWidth="1"/>
    <col min="2581" max="2581" width="6.25" style="7" customWidth="1"/>
    <col min="2582" max="2582" width="8.375" style="7" customWidth="1"/>
    <col min="2583" max="2583" width="12" style="7" customWidth="1"/>
    <col min="2584" max="2584" width="11.75" style="7" customWidth="1"/>
    <col min="2585" max="2585" width="11" style="7" customWidth="1"/>
    <col min="2586" max="2586" width="10" style="7" customWidth="1"/>
    <col min="2587" max="2587" width="10.25" style="7" customWidth="1"/>
    <col min="2588" max="2588" width="5.125" style="7" customWidth="1"/>
    <col min="2589" max="2589" width="10" style="7" customWidth="1"/>
    <col min="2590" max="2818" width="9" style="7"/>
    <col min="2819" max="2819" width="2.875" style="7" customWidth="1"/>
    <col min="2820" max="2820" width="5.75" style="7" customWidth="1"/>
    <col min="2821" max="2821" width="6" style="7" customWidth="1"/>
    <col min="2822" max="2823" width="3.625" style="7" customWidth="1"/>
    <col min="2824" max="2824" width="2.875" style="7" customWidth="1"/>
    <col min="2825" max="2825" width="6.5" style="7" customWidth="1"/>
    <col min="2826" max="2826" width="5.625" style="7" customWidth="1"/>
    <col min="2827" max="2827" width="7.25" style="7" customWidth="1"/>
    <col min="2828" max="2828" width="9.75" style="7" customWidth="1"/>
    <col min="2829" max="2829" width="3.375" style="7" customWidth="1"/>
    <col min="2830" max="2830" width="11" style="7" customWidth="1"/>
    <col min="2831" max="2831" width="9.25" style="7" bestFit="1" customWidth="1"/>
    <col min="2832" max="2832" width="7.375" style="7" customWidth="1"/>
    <col min="2833" max="2833" width="10" style="7" customWidth="1"/>
    <col min="2834" max="2834" width="8.375" style="7" customWidth="1"/>
    <col min="2835" max="2835" width="10.875" style="7" customWidth="1"/>
    <col min="2836" max="2836" width="10.75" style="7" customWidth="1"/>
    <col min="2837" max="2837" width="6.25" style="7" customWidth="1"/>
    <col min="2838" max="2838" width="8.375" style="7" customWidth="1"/>
    <col min="2839" max="2839" width="12" style="7" customWidth="1"/>
    <col min="2840" max="2840" width="11.75" style="7" customWidth="1"/>
    <col min="2841" max="2841" width="11" style="7" customWidth="1"/>
    <col min="2842" max="2842" width="10" style="7" customWidth="1"/>
    <col min="2843" max="2843" width="10.25" style="7" customWidth="1"/>
    <col min="2844" max="2844" width="5.125" style="7" customWidth="1"/>
    <col min="2845" max="2845" width="10" style="7" customWidth="1"/>
    <col min="2846" max="3074" width="9" style="7"/>
    <col min="3075" max="3075" width="2.875" style="7" customWidth="1"/>
    <col min="3076" max="3076" width="5.75" style="7" customWidth="1"/>
    <col min="3077" max="3077" width="6" style="7" customWidth="1"/>
    <col min="3078" max="3079" width="3.625" style="7" customWidth="1"/>
    <col min="3080" max="3080" width="2.875" style="7" customWidth="1"/>
    <col min="3081" max="3081" width="6.5" style="7" customWidth="1"/>
    <col min="3082" max="3082" width="5.625" style="7" customWidth="1"/>
    <col min="3083" max="3083" width="7.25" style="7" customWidth="1"/>
    <col min="3084" max="3084" width="9.75" style="7" customWidth="1"/>
    <col min="3085" max="3085" width="3.375" style="7" customWidth="1"/>
    <col min="3086" max="3086" width="11" style="7" customWidth="1"/>
    <col min="3087" max="3087" width="9.25" style="7" bestFit="1" customWidth="1"/>
    <col min="3088" max="3088" width="7.375" style="7" customWidth="1"/>
    <col min="3089" max="3089" width="10" style="7" customWidth="1"/>
    <col min="3090" max="3090" width="8.375" style="7" customWidth="1"/>
    <col min="3091" max="3091" width="10.875" style="7" customWidth="1"/>
    <col min="3092" max="3092" width="10.75" style="7" customWidth="1"/>
    <col min="3093" max="3093" width="6.25" style="7" customWidth="1"/>
    <col min="3094" max="3094" width="8.375" style="7" customWidth="1"/>
    <col min="3095" max="3095" width="12" style="7" customWidth="1"/>
    <col min="3096" max="3096" width="11.75" style="7" customWidth="1"/>
    <col min="3097" max="3097" width="11" style="7" customWidth="1"/>
    <col min="3098" max="3098" width="10" style="7" customWidth="1"/>
    <col min="3099" max="3099" width="10.25" style="7" customWidth="1"/>
    <col min="3100" max="3100" width="5.125" style="7" customWidth="1"/>
    <col min="3101" max="3101" width="10" style="7" customWidth="1"/>
    <col min="3102" max="3330" width="9" style="7"/>
    <col min="3331" max="3331" width="2.875" style="7" customWidth="1"/>
    <col min="3332" max="3332" width="5.75" style="7" customWidth="1"/>
    <col min="3333" max="3333" width="6" style="7" customWidth="1"/>
    <col min="3334" max="3335" width="3.625" style="7" customWidth="1"/>
    <col min="3336" max="3336" width="2.875" style="7" customWidth="1"/>
    <col min="3337" max="3337" width="6.5" style="7" customWidth="1"/>
    <col min="3338" max="3338" width="5.625" style="7" customWidth="1"/>
    <col min="3339" max="3339" width="7.25" style="7" customWidth="1"/>
    <col min="3340" max="3340" width="9.75" style="7" customWidth="1"/>
    <col min="3341" max="3341" width="3.375" style="7" customWidth="1"/>
    <col min="3342" max="3342" width="11" style="7" customWidth="1"/>
    <col min="3343" max="3343" width="9.25" style="7" bestFit="1" customWidth="1"/>
    <col min="3344" max="3344" width="7.375" style="7" customWidth="1"/>
    <col min="3345" max="3345" width="10" style="7" customWidth="1"/>
    <col min="3346" max="3346" width="8.375" style="7" customWidth="1"/>
    <col min="3347" max="3347" width="10.875" style="7" customWidth="1"/>
    <col min="3348" max="3348" width="10.75" style="7" customWidth="1"/>
    <col min="3349" max="3349" width="6.25" style="7" customWidth="1"/>
    <col min="3350" max="3350" width="8.375" style="7" customWidth="1"/>
    <col min="3351" max="3351" width="12" style="7" customWidth="1"/>
    <col min="3352" max="3352" width="11.75" style="7" customWidth="1"/>
    <col min="3353" max="3353" width="11" style="7" customWidth="1"/>
    <col min="3354" max="3354" width="10" style="7" customWidth="1"/>
    <col min="3355" max="3355" width="10.25" style="7" customWidth="1"/>
    <col min="3356" max="3356" width="5.125" style="7" customWidth="1"/>
    <col min="3357" max="3357" width="10" style="7" customWidth="1"/>
    <col min="3358" max="3586" width="9" style="7"/>
    <col min="3587" max="3587" width="2.875" style="7" customWidth="1"/>
    <col min="3588" max="3588" width="5.75" style="7" customWidth="1"/>
    <col min="3589" max="3589" width="6" style="7" customWidth="1"/>
    <col min="3590" max="3591" width="3.625" style="7" customWidth="1"/>
    <col min="3592" max="3592" width="2.875" style="7" customWidth="1"/>
    <col min="3593" max="3593" width="6.5" style="7" customWidth="1"/>
    <col min="3594" max="3594" width="5.625" style="7" customWidth="1"/>
    <col min="3595" max="3595" width="7.25" style="7" customWidth="1"/>
    <col min="3596" max="3596" width="9.75" style="7" customWidth="1"/>
    <col min="3597" max="3597" width="3.375" style="7" customWidth="1"/>
    <col min="3598" max="3598" width="11" style="7" customWidth="1"/>
    <col min="3599" max="3599" width="9.25" style="7" bestFit="1" customWidth="1"/>
    <col min="3600" max="3600" width="7.375" style="7" customWidth="1"/>
    <col min="3601" max="3601" width="10" style="7" customWidth="1"/>
    <col min="3602" max="3602" width="8.375" style="7" customWidth="1"/>
    <col min="3603" max="3603" width="10.875" style="7" customWidth="1"/>
    <col min="3604" max="3604" width="10.75" style="7" customWidth="1"/>
    <col min="3605" max="3605" width="6.25" style="7" customWidth="1"/>
    <col min="3606" max="3606" width="8.375" style="7" customWidth="1"/>
    <col min="3607" max="3607" width="12" style="7" customWidth="1"/>
    <col min="3608" max="3608" width="11.75" style="7" customWidth="1"/>
    <col min="3609" max="3609" width="11" style="7" customWidth="1"/>
    <col min="3610" max="3610" width="10" style="7" customWidth="1"/>
    <col min="3611" max="3611" width="10.25" style="7" customWidth="1"/>
    <col min="3612" max="3612" width="5.125" style="7" customWidth="1"/>
    <col min="3613" max="3613" width="10" style="7" customWidth="1"/>
    <col min="3614" max="3842" width="9" style="7"/>
    <col min="3843" max="3843" width="2.875" style="7" customWidth="1"/>
    <col min="3844" max="3844" width="5.75" style="7" customWidth="1"/>
    <col min="3845" max="3845" width="6" style="7" customWidth="1"/>
    <col min="3846" max="3847" width="3.625" style="7" customWidth="1"/>
    <col min="3848" max="3848" width="2.875" style="7" customWidth="1"/>
    <col min="3849" max="3849" width="6.5" style="7" customWidth="1"/>
    <col min="3850" max="3850" width="5.625" style="7" customWidth="1"/>
    <col min="3851" max="3851" width="7.25" style="7" customWidth="1"/>
    <col min="3852" max="3852" width="9.75" style="7" customWidth="1"/>
    <col min="3853" max="3853" width="3.375" style="7" customWidth="1"/>
    <col min="3854" max="3854" width="11" style="7" customWidth="1"/>
    <col min="3855" max="3855" width="9.25" style="7" bestFit="1" customWidth="1"/>
    <col min="3856" max="3856" width="7.375" style="7" customWidth="1"/>
    <col min="3857" max="3857" width="10" style="7" customWidth="1"/>
    <col min="3858" max="3858" width="8.375" style="7" customWidth="1"/>
    <col min="3859" max="3859" width="10.875" style="7" customWidth="1"/>
    <col min="3860" max="3860" width="10.75" style="7" customWidth="1"/>
    <col min="3861" max="3861" width="6.25" style="7" customWidth="1"/>
    <col min="3862" max="3862" width="8.375" style="7" customWidth="1"/>
    <col min="3863" max="3863" width="12" style="7" customWidth="1"/>
    <col min="3864" max="3864" width="11.75" style="7" customWidth="1"/>
    <col min="3865" max="3865" width="11" style="7" customWidth="1"/>
    <col min="3866" max="3866" width="10" style="7" customWidth="1"/>
    <col min="3867" max="3867" width="10.25" style="7" customWidth="1"/>
    <col min="3868" max="3868" width="5.125" style="7" customWidth="1"/>
    <col min="3869" max="3869" width="10" style="7" customWidth="1"/>
    <col min="3870" max="4098" width="9" style="7"/>
    <col min="4099" max="4099" width="2.875" style="7" customWidth="1"/>
    <col min="4100" max="4100" width="5.75" style="7" customWidth="1"/>
    <col min="4101" max="4101" width="6" style="7" customWidth="1"/>
    <col min="4102" max="4103" width="3.625" style="7" customWidth="1"/>
    <col min="4104" max="4104" width="2.875" style="7" customWidth="1"/>
    <col min="4105" max="4105" width="6.5" style="7" customWidth="1"/>
    <col min="4106" max="4106" width="5.625" style="7" customWidth="1"/>
    <col min="4107" max="4107" width="7.25" style="7" customWidth="1"/>
    <col min="4108" max="4108" width="9.75" style="7" customWidth="1"/>
    <col min="4109" max="4109" width="3.375" style="7" customWidth="1"/>
    <col min="4110" max="4110" width="11" style="7" customWidth="1"/>
    <col min="4111" max="4111" width="9.25" style="7" bestFit="1" customWidth="1"/>
    <col min="4112" max="4112" width="7.375" style="7" customWidth="1"/>
    <col min="4113" max="4113" width="10" style="7" customWidth="1"/>
    <col min="4114" max="4114" width="8.375" style="7" customWidth="1"/>
    <col min="4115" max="4115" width="10.875" style="7" customWidth="1"/>
    <col min="4116" max="4116" width="10.75" style="7" customWidth="1"/>
    <col min="4117" max="4117" width="6.25" style="7" customWidth="1"/>
    <col min="4118" max="4118" width="8.375" style="7" customWidth="1"/>
    <col min="4119" max="4119" width="12" style="7" customWidth="1"/>
    <col min="4120" max="4120" width="11.75" style="7" customWidth="1"/>
    <col min="4121" max="4121" width="11" style="7" customWidth="1"/>
    <col min="4122" max="4122" width="10" style="7" customWidth="1"/>
    <col min="4123" max="4123" width="10.25" style="7" customWidth="1"/>
    <col min="4124" max="4124" width="5.125" style="7" customWidth="1"/>
    <col min="4125" max="4125" width="10" style="7" customWidth="1"/>
    <col min="4126" max="4354" width="9" style="7"/>
    <col min="4355" max="4355" width="2.875" style="7" customWidth="1"/>
    <col min="4356" max="4356" width="5.75" style="7" customWidth="1"/>
    <col min="4357" max="4357" width="6" style="7" customWidth="1"/>
    <col min="4358" max="4359" width="3.625" style="7" customWidth="1"/>
    <col min="4360" max="4360" width="2.875" style="7" customWidth="1"/>
    <col min="4361" max="4361" width="6.5" style="7" customWidth="1"/>
    <col min="4362" max="4362" width="5.625" style="7" customWidth="1"/>
    <col min="4363" max="4363" width="7.25" style="7" customWidth="1"/>
    <col min="4364" max="4364" width="9.75" style="7" customWidth="1"/>
    <col min="4365" max="4365" width="3.375" style="7" customWidth="1"/>
    <col min="4366" max="4366" width="11" style="7" customWidth="1"/>
    <col min="4367" max="4367" width="9.25" style="7" bestFit="1" customWidth="1"/>
    <col min="4368" max="4368" width="7.375" style="7" customWidth="1"/>
    <col min="4369" max="4369" width="10" style="7" customWidth="1"/>
    <col min="4370" max="4370" width="8.375" style="7" customWidth="1"/>
    <col min="4371" max="4371" width="10.875" style="7" customWidth="1"/>
    <col min="4372" max="4372" width="10.75" style="7" customWidth="1"/>
    <col min="4373" max="4373" width="6.25" style="7" customWidth="1"/>
    <col min="4374" max="4374" width="8.375" style="7" customWidth="1"/>
    <col min="4375" max="4375" width="12" style="7" customWidth="1"/>
    <col min="4376" max="4376" width="11.75" style="7" customWidth="1"/>
    <col min="4377" max="4377" width="11" style="7" customWidth="1"/>
    <col min="4378" max="4378" width="10" style="7" customWidth="1"/>
    <col min="4379" max="4379" width="10.25" style="7" customWidth="1"/>
    <col min="4380" max="4380" width="5.125" style="7" customWidth="1"/>
    <col min="4381" max="4381" width="10" style="7" customWidth="1"/>
    <col min="4382" max="4610" width="9" style="7"/>
    <col min="4611" max="4611" width="2.875" style="7" customWidth="1"/>
    <col min="4612" max="4612" width="5.75" style="7" customWidth="1"/>
    <col min="4613" max="4613" width="6" style="7" customWidth="1"/>
    <col min="4614" max="4615" width="3.625" style="7" customWidth="1"/>
    <col min="4616" max="4616" width="2.875" style="7" customWidth="1"/>
    <col min="4617" max="4617" width="6.5" style="7" customWidth="1"/>
    <col min="4618" max="4618" width="5.625" style="7" customWidth="1"/>
    <col min="4619" max="4619" width="7.25" style="7" customWidth="1"/>
    <col min="4620" max="4620" width="9.75" style="7" customWidth="1"/>
    <col min="4621" max="4621" width="3.375" style="7" customWidth="1"/>
    <col min="4622" max="4622" width="11" style="7" customWidth="1"/>
    <col min="4623" max="4623" width="9.25" style="7" bestFit="1" customWidth="1"/>
    <col min="4624" max="4624" width="7.375" style="7" customWidth="1"/>
    <col min="4625" max="4625" width="10" style="7" customWidth="1"/>
    <col min="4626" max="4626" width="8.375" style="7" customWidth="1"/>
    <col min="4627" max="4627" width="10.875" style="7" customWidth="1"/>
    <col min="4628" max="4628" width="10.75" style="7" customWidth="1"/>
    <col min="4629" max="4629" width="6.25" style="7" customWidth="1"/>
    <col min="4630" max="4630" width="8.375" style="7" customWidth="1"/>
    <col min="4631" max="4631" width="12" style="7" customWidth="1"/>
    <col min="4632" max="4632" width="11.75" style="7" customWidth="1"/>
    <col min="4633" max="4633" width="11" style="7" customWidth="1"/>
    <col min="4634" max="4634" width="10" style="7" customWidth="1"/>
    <col min="4635" max="4635" width="10.25" style="7" customWidth="1"/>
    <col min="4636" max="4636" width="5.125" style="7" customWidth="1"/>
    <col min="4637" max="4637" width="10" style="7" customWidth="1"/>
    <col min="4638" max="4866" width="9" style="7"/>
    <col min="4867" max="4867" width="2.875" style="7" customWidth="1"/>
    <col min="4868" max="4868" width="5.75" style="7" customWidth="1"/>
    <col min="4869" max="4869" width="6" style="7" customWidth="1"/>
    <col min="4870" max="4871" width="3.625" style="7" customWidth="1"/>
    <col min="4872" max="4872" width="2.875" style="7" customWidth="1"/>
    <col min="4873" max="4873" width="6.5" style="7" customWidth="1"/>
    <col min="4874" max="4874" width="5.625" style="7" customWidth="1"/>
    <col min="4875" max="4875" width="7.25" style="7" customWidth="1"/>
    <col min="4876" max="4876" width="9.75" style="7" customWidth="1"/>
    <col min="4877" max="4877" width="3.375" style="7" customWidth="1"/>
    <col min="4878" max="4878" width="11" style="7" customWidth="1"/>
    <col min="4879" max="4879" width="9.25" style="7" bestFit="1" customWidth="1"/>
    <col min="4880" max="4880" width="7.375" style="7" customWidth="1"/>
    <col min="4881" max="4881" width="10" style="7" customWidth="1"/>
    <col min="4882" max="4882" width="8.375" style="7" customWidth="1"/>
    <col min="4883" max="4883" width="10.875" style="7" customWidth="1"/>
    <col min="4884" max="4884" width="10.75" style="7" customWidth="1"/>
    <col min="4885" max="4885" width="6.25" style="7" customWidth="1"/>
    <col min="4886" max="4886" width="8.375" style="7" customWidth="1"/>
    <col min="4887" max="4887" width="12" style="7" customWidth="1"/>
    <col min="4888" max="4888" width="11.75" style="7" customWidth="1"/>
    <col min="4889" max="4889" width="11" style="7" customWidth="1"/>
    <col min="4890" max="4890" width="10" style="7" customWidth="1"/>
    <col min="4891" max="4891" width="10.25" style="7" customWidth="1"/>
    <col min="4892" max="4892" width="5.125" style="7" customWidth="1"/>
    <col min="4893" max="4893" width="10" style="7" customWidth="1"/>
    <col min="4894" max="5122" width="9" style="7"/>
    <col min="5123" max="5123" width="2.875" style="7" customWidth="1"/>
    <col min="5124" max="5124" width="5.75" style="7" customWidth="1"/>
    <col min="5125" max="5125" width="6" style="7" customWidth="1"/>
    <col min="5126" max="5127" width="3.625" style="7" customWidth="1"/>
    <col min="5128" max="5128" width="2.875" style="7" customWidth="1"/>
    <col min="5129" max="5129" width="6.5" style="7" customWidth="1"/>
    <col min="5130" max="5130" width="5.625" style="7" customWidth="1"/>
    <col min="5131" max="5131" width="7.25" style="7" customWidth="1"/>
    <col min="5132" max="5132" width="9.75" style="7" customWidth="1"/>
    <col min="5133" max="5133" width="3.375" style="7" customWidth="1"/>
    <col min="5134" max="5134" width="11" style="7" customWidth="1"/>
    <col min="5135" max="5135" width="9.25" style="7" bestFit="1" customWidth="1"/>
    <col min="5136" max="5136" width="7.375" style="7" customWidth="1"/>
    <col min="5137" max="5137" width="10" style="7" customWidth="1"/>
    <col min="5138" max="5138" width="8.375" style="7" customWidth="1"/>
    <col min="5139" max="5139" width="10.875" style="7" customWidth="1"/>
    <col min="5140" max="5140" width="10.75" style="7" customWidth="1"/>
    <col min="5141" max="5141" width="6.25" style="7" customWidth="1"/>
    <col min="5142" max="5142" width="8.375" style="7" customWidth="1"/>
    <col min="5143" max="5143" width="12" style="7" customWidth="1"/>
    <col min="5144" max="5144" width="11.75" style="7" customWidth="1"/>
    <col min="5145" max="5145" width="11" style="7" customWidth="1"/>
    <col min="5146" max="5146" width="10" style="7" customWidth="1"/>
    <col min="5147" max="5147" width="10.25" style="7" customWidth="1"/>
    <col min="5148" max="5148" width="5.125" style="7" customWidth="1"/>
    <col min="5149" max="5149" width="10" style="7" customWidth="1"/>
    <col min="5150" max="5378" width="9" style="7"/>
    <col min="5379" max="5379" width="2.875" style="7" customWidth="1"/>
    <col min="5380" max="5380" width="5.75" style="7" customWidth="1"/>
    <col min="5381" max="5381" width="6" style="7" customWidth="1"/>
    <col min="5382" max="5383" width="3.625" style="7" customWidth="1"/>
    <col min="5384" max="5384" width="2.875" style="7" customWidth="1"/>
    <col min="5385" max="5385" width="6.5" style="7" customWidth="1"/>
    <col min="5386" max="5386" width="5.625" style="7" customWidth="1"/>
    <col min="5387" max="5387" width="7.25" style="7" customWidth="1"/>
    <col min="5388" max="5388" width="9.75" style="7" customWidth="1"/>
    <col min="5389" max="5389" width="3.375" style="7" customWidth="1"/>
    <col min="5390" max="5390" width="11" style="7" customWidth="1"/>
    <col min="5391" max="5391" width="9.25" style="7" bestFit="1" customWidth="1"/>
    <col min="5392" max="5392" width="7.375" style="7" customWidth="1"/>
    <col min="5393" max="5393" width="10" style="7" customWidth="1"/>
    <col min="5394" max="5394" width="8.375" style="7" customWidth="1"/>
    <col min="5395" max="5395" width="10.875" style="7" customWidth="1"/>
    <col min="5396" max="5396" width="10.75" style="7" customWidth="1"/>
    <col min="5397" max="5397" width="6.25" style="7" customWidth="1"/>
    <col min="5398" max="5398" width="8.375" style="7" customWidth="1"/>
    <col min="5399" max="5399" width="12" style="7" customWidth="1"/>
    <col min="5400" max="5400" width="11.75" style="7" customWidth="1"/>
    <col min="5401" max="5401" width="11" style="7" customWidth="1"/>
    <col min="5402" max="5402" width="10" style="7" customWidth="1"/>
    <col min="5403" max="5403" width="10.25" style="7" customWidth="1"/>
    <col min="5404" max="5404" width="5.125" style="7" customWidth="1"/>
    <col min="5405" max="5405" width="10" style="7" customWidth="1"/>
    <col min="5406" max="5634" width="9" style="7"/>
    <col min="5635" max="5635" width="2.875" style="7" customWidth="1"/>
    <col min="5636" max="5636" width="5.75" style="7" customWidth="1"/>
    <col min="5637" max="5637" width="6" style="7" customWidth="1"/>
    <col min="5638" max="5639" width="3.625" style="7" customWidth="1"/>
    <col min="5640" max="5640" width="2.875" style="7" customWidth="1"/>
    <col min="5641" max="5641" width="6.5" style="7" customWidth="1"/>
    <col min="5642" max="5642" width="5.625" style="7" customWidth="1"/>
    <col min="5643" max="5643" width="7.25" style="7" customWidth="1"/>
    <col min="5644" max="5644" width="9.75" style="7" customWidth="1"/>
    <col min="5645" max="5645" width="3.375" style="7" customWidth="1"/>
    <col min="5646" max="5646" width="11" style="7" customWidth="1"/>
    <col min="5647" max="5647" width="9.25" style="7" bestFit="1" customWidth="1"/>
    <col min="5648" max="5648" width="7.375" style="7" customWidth="1"/>
    <col min="5649" max="5649" width="10" style="7" customWidth="1"/>
    <col min="5650" max="5650" width="8.375" style="7" customWidth="1"/>
    <col min="5651" max="5651" width="10.875" style="7" customWidth="1"/>
    <col min="5652" max="5652" width="10.75" style="7" customWidth="1"/>
    <col min="5653" max="5653" width="6.25" style="7" customWidth="1"/>
    <col min="5654" max="5654" width="8.375" style="7" customWidth="1"/>
    <col min="5655" max="5655" width="12" style="7" customWidth="1"/>
    <col min="5656" max="5656" width="11.75" style="7" customWidth="1"/>
    <col min="5657" max="5657" width="11" style="7" customWidth="1"/>
    <col min="5658" max="5658" width="10" style="7" customWidth="1"/>
    <col min="5659" max="5659" width="10.25" style="7" customWidth="1"/>
    <col min="5660" max="5660" width="5.125" style="7" customWidth="1"/>
    <col min="5661" max="5661" width="10" style="7" customWidth="1"/>
    <col min="5662" max="5890" width="9" style="7"/>
    <col min="5891" max="5891" width="2.875" style="7" customWidth="1"/>
    <col min="5892" max="5892" width="5.75" style="7" customWidth="1"/>
    <col min="5893" max="5893" width="6" style="7" customWidth="1"/>
    <col min="5894" max="5895" width="3.625" style="7" customWidth="1"/>
    <col min="5896" max="5896" width="2.875" style="7" customWidth="1"/>
    <col min="5897" max="5897" width="6.5" style="7" customWidth="1"/>
    <col min="5898" max="5898" width="5.625" style="7" customWidth="1"/>
    <col min="5899" max="5899" width="7.25" style="7" customWidth="1"/>
    <col min="5900" max="5900" width="9.75" style="7" customWidth="1"/>
    <col min="5901" max="5901" width="3.375" style="7" customWidth="1"/>
    <col min="5902" max="5902" width="11" style="7" customWidth="1"/>
    <col min="5903" max="5903" width="9.25" style="7" bestFit="1" customWidth="1"/>
    <col min="5904" max="5904" width="7.375" style="7" customWidth="1"/>
    <col min="5905" max="5905" width="10" style="7" customWidth="1"/>
    <col min="5906" max="5906" width="8.375" style="7" customWidth="1"/>
    <col min="5907" max="5907" width="10.875" style="7" customWidth="1"/>
    <col min="5908" max="5908" width="10.75" style="7" customWidth="1"/>
    <col min="5909" max="5909" width="6.25" style="7" customWidth="1"/>
    <col min="5910" max="5910" width="8.375" style="7" customWidth="1"/>
    <col min="5911" max="5911" width="12" style="7" customWidth="1"/>
    <col min="5912" max="5912" width="11.75" style="7" customWidth="1"/>
    <col min="5913" max="5913" width="11" style="7" customWidth="1"/>
    <col min="5914" max="5914" width="10" style="7" customWidth="1"/>
    <col min="5915" max="5915" width="10.25" style="7" customWidth="1"/>
    <col min="5916" max="5916" width="5.125" style="7" customWidth="1"/>
    <col min="5917" max="5917" width="10" style="7" customWidth="1"/>
    <col min="5918" max="6146" width="9" style="7"/>
    <col min="6147" max="6147" width="2.875" style="7" customWidth="1"/>
    <col min="6148" max="6148" width="5.75" style="7" customWidth="1"/>
    <col min="6149" max="6149" width="6" style="7" customWidth="1"/>
    <col min="6150" max="6151" width="3.625" style="7" customWidth="1"/>
    <col min="6152" max="6152" width="2.875" style="7" customWidth="1"/>
    <col min="6153" max="6153" width="6.5" style="7" customWidth="1"/>
    <col min="6154" max="6154" width="5.625" style="7" customWidth="1"/>
    <col min="6155" max="6155" width="7.25" style="7" customWidth="1"/>
    <col min="6156" max="6156" width="9.75" style="7" customWidth="1"/>
    <col min="6157" max="6157" width="3.375" style="7" customWidth="1"/>
    <col min="6158" max="6158" width="11" style="7" customWidth="1"/>
    <col min="6159" max="6159" width="9.25" style="7" bestFit="1" customWidth="1"/>
    <col min="6160" max="6160" width="7.375" style="7" customWidth="1"/>
    <col min="6161" max="6161" width="10" style="7" customWidth="1"/>
    <col min="6162" max="6162" width="8.375" style="7" customWidth="1"/>
    <col min="6163" max="6163" width="10.875" style="7" customWidth="1"/>
    <col min="6164" max="6164" width="10.75" style="7" customWidth="1"/>
    <col min="6165" max="6165" width="6.25" style="7" customWidth="1"/>
    <col min="6166" max="6166" width="8.375" style="7" customWidth="1"/>
    <col min="6167" max="6167" width="12" style="7" customWidth="1"/>
    <col min="6168" max="6168" width="11.75" style="7" customWidth="1"/>
    <col min="6169" max="6169" width="11" style="7" customWidth="1"/>
    <col min="6170" max="6170" width="10" style="7" customWidth="1"/>
    <col min="6171" max="6171" width="10.25" style="7" customWidth="1"/>
    <col min="6172" max="6172" width="5.125" style="7" customWidth="1"/>
    <col min="6173" max="6173" width="10" style="7" customWidth="1"/>
    <col min="6174" max="6402" width="9" style="7"/>
    <col min="6403" max="6403" width="2.875" style="7" customWidth="1"/>
    <col min="6404" max="6404" width="5.75" style="7" customWidth="1"/>
    <col min="6405" max="6405" width="6" style="7" customWidth="1"/>
    <col min="6406" max="6407" width="3.625" style="7" customWidth="1"/>
    <col min="6408" max="6408" width="2.875" style="7" customWidth="1"/>
    <col min="6409" max="6409" width="6.5" style="7" customWidth="1"/>
    <col min="6410" max="6410" width="5.625" style="7" customWidth="1"/>
    <col min="6411" max="6411" width="7.25" style="7" customWidth="1"/>
    <col min="6412" max="6412" width="9.75" style="7" customWidth="1"/>
    <col min="6413" max="6413" width="3.375" style="7" customWidth="1"/>
    <col min="6414" max="6414" width="11" style="7" customWidth="1"/>
    <col min="6415" max="6415" width="9.25" style="7" bestFit="1" customWidth="1"/>
    <col min="6416" max="6416" width="7.375" style="7" customWidth="1"/>
    <col min="6417" max="6417" width="10" style="7" customWidth="1"/>
    <col min="6418" max="6418" width="8.375" style="7" customWidth="1"/>
    <col min="6419" max="6419" width="10.875" style="7" customWidth="1"/>
    <col min="6420" max="6420" width="10.75" style="7" customWidth="1"/>
    <col min="6421" max="6421" width="6.25" style="7" customWidth="1"/>
    <col min="6422" max="6422" width="8.375" style="7" customWidth="1"/>
    <col min="6423" max="6423" width="12" style="7" customWidth="1"/>
    <col min="6424" max="6424" width="11.75" style="7" customWidth="1"/>
    <col min="6425" max="6425" width="11" style="7" customWidth="1"/>
    <col min="6426" max="6426" width="10" style="7" customWidth="1"/>
    <col min="6427" max="6427" width="10.25" style="7" customWidth="1"/>
    <col min="6428" max="6428" width="5.125" style="7" customWidth="1"/>
    <col min="6429" max="6429" width="10" style="7" customWidth="1"/>
    <col min="6430" max="6658" width="9" style="7"/>
    <col min="6659" max="6659" width="2.875" style="7" customWidth="1"/>
    <col min="6660" max="6660" width="5.75" style="7" customWidth="1"/>
    <col min="6661" max="6661" width="6" style="7" customWidth="1"/>
    <col min="6662" max="6663" width="3.625" style="7" customWidth="1"/>
    <col min="6664" max="6664" width="2.875" style="7" customWidth="1"/>
    <col min="6665" max="6665" width="6.5" style="7" customWidth="1"/>
    <col min="6666" max="6666" width="5.625" style="7" customWidth="1"/>
    <col min="6667" max="6667" width="7.25" style="7" customWidth="1"/>
    <col min="6668" max="6668" width="9.75" style="7" customWidth="1"/>
    <col min="6669" max="6669" width="3.375" style="7" customWidth="1"/>
    <col min="6670" max="6670" width="11" style="7" customWidth="1"/>
    <col min="6671" max="6671" width="9.25" style="7" bestFit="1" customWidth="1"/>
    <col min="6672" max="6672" width="7.375" style="7" customWidth="1"/>
    <col min="6673" max="6673" width="10" style="7" customWidth="1"/>
    <col min="6674" max="6674" width="8.375" style="7" customWidth="1"/>
    <col min="6675" max="6675" width="10.875" style="7" customWidth="1"/>
    <col min="6676" max="6676" width="10.75" style="7" customWidth="1"/>
    <col min="6677" max="6677" width="6.25" style="7" customWidth="1"/>
    <col min="6678" max="6678" width="8.375" style="7" customWidth="1"/>
    <col min="6679" max="6679" width="12" style="7" customWidth="1"/>
    <col min="6680" max="6680" width="11.75" style="7" customWidth="1"/>
    <col min="6681" max="6681" width="11" style="7" customWidth="1"/>
    <col min="6682" max="6682" width="10" style="7" customWidth="1"/>
    <col min="6683" max="6683" width="10.25" style="7" customWidth="1"/>
    <col min="6684" max="6684" width="5.125" style="7" customWidth="1"/>
    <col min="6685" max="6685" width="10" style="7" customWidth="1"/>
    <col min="6686" max="6914" width="9" style="7"/>
    <col min="6915" max="6915" width="2.875" style="7" customWidth="1"/>
    <col min="6916" max="6916" width="5.75" style="7" customWidth="1"/>
    <col min="6917" max="6917" width="6" style="7" customWidth="1"/>
    <col min="6918" max="6919" width="3.625" style="7" customWidth="1"/>
    <col min="6920" max="6920" width="2.875" style="7" customWidth="1"/>
    <col min="6921" max="6921" width="6.5" style="7" customWidth="1"/>
    <col min="6922" max="6922" width="5.625" style="7" customWidth="1"/>
    <col min="6923" max="6923" width="7.25" style="7" customWidth="1"/>
    <col min="6924" max="6924" width="9.75" style="7" customWidth="1"/>
    <col min="6925" max="6925" width="3.375" style="7" customWidth="1"/>
    <col min="6926" max="6926" width="11" style="7" customWidth="1"/>
    <col min="6927" max="6927" width="9.25" style="7" bestFit="1" customWidth="1"/>
    <col min="6928" max="6928" width="7.375" style="7" customWidth="1"/>
    <col min="6929" max="6929" width="10" style="7" customWidth="1"/>
    <col min="6930" max="6930" width="8.375" style="7" customWidth="1"/>
    <col min="6931" max="6931" width="10.875" style="7" customWidth="1"/>
    <col min="6932" max="6932" width="10.75" style="7" customWidth="1"/>
    <col min="6933" max="6933" width="6.25" style="7" customWidth="1"/>
    <col min="6934" max="6934" width="8.375" style="7" customWidth="1"/>
    <col min="6935" max="6935" width="12" style="7" customWidth="1"/>
    <col min="6936" max="6936" width="11.75" style="7" customWidth="1"/>
    <col min="6937" max="6937" width="11" style="7" customWidth="1"/>
    <col min="6938" max="6938" width="10" style="7" customWidth="1"/>
    <col min="6939" max="6939" width="10.25" style="7" customWidth="1"/>
    <col min="6940" max="6940" width="5.125" style="7" customWidth="1"/>
    <col min="6941" max="6941" width="10" style="7" customWidth="1"/>
    <col min="6942" max="7170" width="9" style="7"/>
    <col min="7171" max="7171" width="2.875" style="7" customWidth="1"/>
    <col min="7172" max="7172" width="5.75" style="7" customWidth="1"/>
    <col min="7173" max="7173" width="6" style="7" customWidth="1"/>
    <col min="7174" max="7175" width="3.625" style="7" customWidth="1"/>
    <col min="7176" max="7176" width="2.875" style="7" customWidth="1"/>
    <col min="7177" max="7177" width="6.5" style="7" customWidth="1"/>
    <col min="7178" max="7178" width="5.625" style="7" customWidth="1"/>
    <col min="7179" max="7179" width="7.25" style="7" customWidth="1"/>
    <col min="7180" max="7180" width="9.75" style="7" customWidth="1"/>
    <col min="7181" max="7181" width="3.375" style="7" customWidth="1"/>
    <col min="7182" max="7182" width="11" style="7" customWidth="1"/>
    <col min="7183" max="7183" width="9.25" style="7" bestFit="1" customWidth="1"/>
    <col min="7184" max="7184" width="7.375" style="7" customWidth="1"/>
    <col min="7185" max="7185" width="10" style="7" customWidth="1"/>
    <col min="7186" max="7186" width="8.375" style="7" customWidth="1"/>
    <col min="7187" max="7187" width="10.875" style="7" customWidth="1"/>
    <col min="7188" max="7188" width="10.75" style="7" customWidth="1"/>
    <col min="7189" max="7189" width="6.25" style="7" customWidth="1"/>
    <col min="7190" max="7190" width="8.375" style="7" customWidth="1"/>
    <col min="7191" max="7191" width="12" style="7" customWidth="1"/>
    <col min="7192" max="7192" width="11.75" style="7" customWidth="1"/>
    <col min="7193" max="7193" width="11" style="7" customWidth="1"/>
    <col min="7194" max="7194" width="10" style="7" customWidth="1"/>
    <col min="7195" max="7195" width="10.25" style="7" customWidth="1"/>
    <col min="7196" max="7196" width="5.125" style="7" customWidth="1"/>
    <col min="7197" max="7197" width="10" style="7" customWidth="1"/>
    <col min="7198" max="7426" width="9" style="7"/>
    <col min="7427" max="7427" width="2.875" style="7" customWidth="1"/>
    <col min="7428" max="7428" width="5.75" style="7" customWidth="1"/>
    <col min="7429" max="7429" width="6" style="7" customWidth="1"/>
    <col min="7430" max="7431" width="3.625" style="7" customWidth="1"/>
    <col min="7432" max="7432" width="2.875" style="7" customWidth="1"/>
    <col min="7433" max="7433" width="6.5" style="7" customWidth="1"/>
    <col min="7434" max="7434" width="5.625" style="7" customWidth="1"/>
    <col min="7435" max="7435" width="7.25" style="7" customWidth="1"/>
    <col min="7436" max="7436" width="9.75" style="7" customWidth="1"/>
    <col min="7437" max="7437" width="3.375" style="7" customWidth="1"/>
    <col min="7438" max="7438" width="11" style="7" customWidth="1"/>
    <col min="7439" max="7439" width="9.25" style="7" bestFit="1" customWidth="1"/>
    <col min="7440" max="7440" width="7.375" style="7" customWidth="1"/>
    <col min="7441" max="7441" width="10" style="7" customWidth="1"/>
    <col min="7442" max="7442" width="8.375" style="7" customWidth="1"/>
    <col min="7443" max="7443" width="10.875" style="7" customWidth="1"/>
    <col min="7444" max="7444" width="10.75" style="7" customWidth="1"/>
    <col min="7445" max="7445" width="6.25" style="7" customWidth="1"/>
    <col min="7446" max="7446" width="8.375" style="7" customWidth="1"/>
    <col min="7447" max="7447" width="12" style="7" customWidth="1"/>
    <col min="7448" max="7448" width="11.75" style="7" customWidth="1"/>
    <col min="7449" max="7449" width="11" style="7" customWidth="1"/>
    <col min="7450" max="7450" width="10" style="7" customWidth="1"/>
    <col min="7451" max="7451" width="10.25" style="7" customWidth="1"/>
    <col min="7452" max="7452" width="5.125" style="7" customWidth="1"/>
    <col min="7453" max="7453" width="10" style="7" customWidth="1"/>
    <col min="7454" max="7682" width="9" style="7"/>
    <col min="7683" max="7683" width="2.875" style="7" customWidth="1"/>
    <col min="7684" max="7684" width="5.75" style="7" customWidth="1"/>
    <col min="7685" max="7685" width="6" style="7" customWidth="1"/>
    <col min="7686" max="7687" width="3.625" style="7" customWidth="1"/>
    <col min="7688" max="7688" width="2.875" style="7" customWidth="1"/>
    <col min="7689" max="7689" width="6.5" style="7" customWidth="1"/>
    <col min="7690" max="7690" width="5.625" style="7" customWidth="1"/>
    <col min="7691" max="7691" width="7.25" style="7" customWidth="1"/>
    <col min="7692" max="7692" width="9.75" style="7" customWidth="1"/>
    <col min="7693" max="7693" width="3.375" style="7" customWidth="1"/>
    <col min="7694" max="7694" width="11" style="7" customWidth="1"/>
    <col min="7695" max="7695" width="9.25" style="7" bestFit="1" customWidth="1"/>
    <col min="7696" max="7696" width="7.375" style="7" customWidth="1"/>
    <col min="7697" max="7697" width="10" style="7" customWidth="1"/>
    <col min="7698" max="7698" width="8.375" style="7" customWidth="1"/>
    <col min="7699" max="7699" width="10.875" style="7" customWidth="1"/>
    <col min="7700" max="7700" width="10.75" style="7" customWidth="1"/>
    <col min="7701" max="7701" width="6.25" style="7" customWidth="1"/>
    <col min="7702" max="7702" width="8.375" style="7" customWidth="1"/>
    <col min="7703" max="7703" width="12" style="7" customWidth="1"/>
    <col min="7704" max="7704" width="11.75" style="7" customWidth="1"/>
    <col min="7705" max="7705" width="11" style="7" customWidth="1"/>
    <col min="7706" max="7706" width="10" style="7" customWidth="1"/>
    <col min="7707" max="7707" width="10.25" style="7" customWidth="1"/>
    <col min="7708" max="7708" width="5.125" style="7" customWidth="1"/>
    <col min="7709" max="7709" width="10" style="7" customWidth="1"/>
    <col min="7710" max="7938" width="9" style="7"/>
    <col min="7939" max="7939" width="2.875" style="7" customWidth="1"/>
    <col min="7940" max="7940" width="5.75" style="7" customWidth="1"/>
    <col min="7941" max="7941" width="6" style="7" customWidth="1"/>
    <col min="7942" max="7943" width="3.625" style="7" customWidth="1"/>
    <col min="7944" max="7944" width="2.875" style="7" customWidth="1"/>
    <col min="7945" max="7945" width="6.5" style="7" customWidth="1"/>
    <col min="7946" max="7946" width="5.625" style="7" customWidth="1"/>
    <col min="7947" max="7947" width="7.25" style="7" customWidth="1"/>
    <col min="7948" max="7948" width="9.75" style="7" customWidth="1"/>
    <col min="7949" max="7949" width="3.375" style="7" customWidth="1"/>
    <col min="7950" max="7950" width="11" style="7" customWidth="1"/>
    <col min="7951" max="7951" width="9.25" style="7" bestFit="1" customWidth="1"/>
    <col min="7952" max="7952" width="7.375" style="7" customWidth="1"/>
    <col min="7953" max="7953" width="10" style="7" customWidth="1"/>
    <col min="7954" max="7954" width="8.375" style="7" customWidth="1"/>
    <col min="7955" max="7955" width="10.875" style="7" customWidth="1"/>
    <col min="7956" max="7956" width="10.75" style="7" customWidth="1"/>
    <col min="7957" max="7957" width="6.25" style="7" customWidth="1"/>
    <col min="7958" max="7958" width="8.375" style="7" customWidth="1"/>
    <col min="7959" max="7959" width="12" style="7" customWidth="1"/>
    <col min="7960" max="7960" width="11.75" style="7" customWidth="1"/>
    <col min="7961" max="7961" width="11" style="7" customWidth="1"/>
    <col min="7962" max="7962" width="10" style="7" customWidth="1"/>
    <col min="7963" max="7963" width="10.25" style="7" customWidth="1"/>
    <col min="7964" max="7964" width="5.125" style="7" customWidth="1"/>
    <col min="7965" max="7965" width="10" style="7" customWidth="1"/>
    <col min="7966" max="8194" width="9" style="7"/>
    <col min="8195" max="8195" width="2.875" style="7" customWidth="1"/>
    <col min="8196" max="8196" width="5.75" style="7" customWidth="1"/>
    <col min="8197" max="8197" width="6" style="7" customWidth="1"/>
    <col min="8198" max="8199" width="3.625" style="7" customWidth="1"/>
    <col min="8200" max="8200" width="2.875" style="7" customWidth="1"/>
    <col min="8201" max="8201" width="6.5" style="7" customWidth="1"/>
    <col min="8202" max="8202" width="5.625" style="7" customWidth="1"/>
    <col min="8203" max="8203" width="7.25" style="7" customWidth="1"/>
    <col min="8204" max="8204" width="9.75" style="7" customWidth="1"/>
    <col min="8205" max="8205" width="3.375" style="7" customWidth="1"/>
    <col min="8206" max="8206" width="11" style="7" customWidth="1"/>
    <col min="8207" max="8207" width="9.25" style="7" bestFit="1" customWidth="1"/>
    <col min="8208" max="8208" width="7.375" style="7" customWidth="1"/>
    <col min="8209" max="8209" width="10" style="7" customWidth="1"/>
    <col min="8210" max="8210" width="8.375" style="7" customWidth="1"/>
    <col min="8211" max="8211" width="10.875" style="7" customWidth="1"/>
    <col min="8212" max="8212" width="10.75" style="7" customWidth="1"/>
    <col min="8213" max="8213" width="6.25" style="7" customWidth="1"/>
    <col min="8214" max="8214" width="8.375" style="7" customWidth="1"/>
    <col min="8215" max="8215" width="12" style="7" customWidth="1"/>
    <col min="8216" max="8216" width="11.75" style="7" customWidth="1"/>
    <col min="8217" max="8217" width="11" style="7" customWidth="1"/>
    <col min="8218" max="8218" width="10" style="7" customWidth="1"/>
    <col min="8219" max="8219" width="10.25" style="7" customWidth="1"/>
    <col min="8220" max="8220" width="5.125" style="7" customWidth="1"/>
    <col min="8221" max="8221" width="10" style="7" customWidth="1"/>
    <col min="8222" max="8450" width="9" style="7"/>
    <col min="8451" max="8451" width="2.875" style="7" customWidth="1"/>
    <col min="8452" max="8452" width="5.75" style="7" customWidth="1"/>
    <col min="8453" max="8453" width="6" style="7" customWidth="1"/>
    <col min="8454" max="8455" width="3.625" style="7" customWidth="1"/>
    <col min="8456" max="8456" width="2.875" style="7" customWidth="1"/>
    <col min="8457" max="8457" width="6.5" style="7" customWidth="1"/>
    <col min="8458" max="8458" width="5.625" style="7" customWidth="1"/>
    <col min="8459" max="8459" width="7.25" style="7" customWidth="1"/>
    <col min="8460" max="8460" width="9.75" style="7" customWidth="1"/>
    <col min="8461" max="8461" width="3.375" style="7" customWidth="1"/>
    <col min="8462" max="8462" width="11" style="7" customWidth="1"/>
    <col min="8463" max="8463" width="9.25" style="7" bestFit="1" customWidth="1"/>
    <col min="8464" max="8464" width="7.375" style="7" customWidth="1"/>
    <col min="8465" max="8465" width="10" style="7" customWidth="1"/>
    <col min="8466" max="8466" width="8.375" style="7" customWidth="1"/>
    <col min="8467" max="8467" width="10.875" style="7" customWidth="1"/>
    <col min="8468" max="8468" width="10.75" style="7" customWidth="1"/>
    <col min="8469" max="8469" width="6.25" style="7" customWidth="1"/>
    <col min="8470" max="8470" width="8.375" style="7" customWidth="1"/>
    <col min="8471" max="8471" width="12" style="7" customWidth="1"/>
    <col min="8472" max="8472" width="11.75" style="7" customWidth="1"/>
    <col min="8473" max="8473" width="11" style="7" customWidth="1"/>
    <col min="8474" max="8474" width="10" style="7" customWidth="1"/>
    <col min="8475" max="8475" width="10.25" style="7" customWidth="1"/>
    <col min="8476" max="8476" width="5.125" style="7" customWidth="1"/>
    <col min="8477" max="8477" width="10" style="7" customWidth="1"/>
    <col min="8478" max="8706" width="9" style="7"/>
    <col min="8707" max="8707" width="2.875" style="7" customWidth="1"/>
    <col min="8708" max="8708" width="5.75" style="7" customWidth="1"/>
    <col min="8709" max="8709" width="6" style="7" customWidth="1"/>
    <col min="8710" max="8711" width="3.625" style="7" customWidth="1"/>
    <col min="8712" max="8712" width="2.875" style="7" customWidth="1"/>
    <col min="8713" max="8713" width="6.5" style="7" customWidth="1"/>
    <col min="8714" max="8714" width="5.625" style="7" customWidth="1"/>
    <col min="8715" max="8715" width="7.25" style="7" customWidth="1"/>
    <col min="8716" max="8716" width="9.75" style="7" customWidth="1"/>
    <col min="8717" max="8717" width="3.375" style="7" customWidth="1"/>
    <col min="8718" max="8718" width="11" style="7" customWidth="1"/>
    <col min="8719" max="8719" width="9.25" style="7" bestFit="1" customWidth="1"/>
    <col min="8720" max="8720" width="7.375" style="7" customWidth="1"/>
    <col min="8721" max="8721" width="10" style="7" customWidth="1"/>
    <col min="8722" max="8722" width="8.375" style="7" customWidth="1"/>
    <col min="8723" max="8723" width="10.875" style="7" customWidth="1"/>
    <col min="8724" max="8724" width="10.75" style="7" customWidth="1"/>
    <col min="8725" max="8725" width="6.25" style="7" customWidth="1"/>
    <col min="8726" max="8726" width="8.375" style="7" customWidth="1"/>
    <col min="8727" max="8727" width="12" style="7" customWidth="1"/>
    <col min="8728" max="8728" width="11.75" style="7" customWidth="1"/>
    <col min="8729" max="8729" width="11" style="7" customWidth="1"/>
    <col min="8730" max="8730" width="10" style="7" customWidth="1"/>
    <col min="8731" max="8731" width="10.25" style="7" customWidth="1"/>
    <col min="8732" max="8732" width="5.125" style="7" customWidth="1"/>
    <col min="8733" max="8733" width="10" style="7" customWidth="1"/>
    <col min="8734" max="8962" width="9" style="7"/>
    <col min="8963" max="8963" width="2.875" style="7" customWidth="1"/>
    <col min="8964" max="8964" width="5.75" style="7" customWidth="1"/>
    <col min="8965" max="8965" width="6" style="7" customWidth="1"/>
    <col min="8966" max="8967" width="3.625" style="7" customWidth="1"/>
    <col min="8968" max="8968" width="2.875" style="7" customWidth="1"/>
    <col min="8969" max="8969" width="6.5" style="7" customWidth="1"/>
    <col min="8970" max="8970" width="5.625" style="7" customWidth="1"/>
    <col min="8971" max="8971" width="7.25" style="7" customWidth="1"/>
    <col min="8972" max="8972" width="9.75" style="7" customWidth="1"/>
    <col min="8973" max="8973" width="3.375" style="7" customWidth="1"/>
    <col min="8974" max="8974" width="11" style="7" customWidth="1"/>
    <col min="8975" max="8975" width="9.25" style="7" bestFit="1" customWidth="1"/>
    <col min="8976" max="8976" width="7.375" style="7" customWidth="1"/>
    <col min="8977" max="8977" width="10" style="7" customWidth="1"/>
    <col min="8978" max="8978" width="8.375" style="7" customWidth="1"/>
    <col min="8979" max="8979" width="10.875" style="7" customWidth="1"/>
    <col min="8980" max="8980" width="10.75" style="7" customWidth="1"/>
    <col min="8981" max="8981" width="6.25" style="7" customWidth="1"/>
    <col min="8982" max="8982" width="8.375" style="7" customWidth="1"/>
    <col min="8983" max="8983" width="12" style="7" customWidth="1"/>
    <col min="8984" max="8984" width="11.75" style="7" customWidth="1"/>
    <col min="8985" max="8985" width="11" style="7" customWidth="1"/>
    <col min="8986" max="8986" width="10" style="7" customWidth="1"/>
    <col min="8987" max="8987" width="10.25" style="7" customWidth="1"/>
    <col min="8988" max="8988" width="5.125" style="7" customWidth="1"/>
    <col min="8989" max="8989" width="10" style="7" customWidth="1"/>
    <col min="8990" max="9218" width="9" style="7"/>
    <col min="9219" max="9219" width="2.875" style="7" customWidth="1"/>
    <col min="9220" max="9220" width="5.75" style="7" customWidth="1"/>
    <col min="9221" max="9221" width="6" style="7" customWidth="1"/>
    <col min="9222" max="9223" width="3.625" style="7" customWidth="1"/>
    <col min="9224" max="9224" width="2.875" style="7" customWidth="1"/>
    <col min="9225" max="9225" width="6.5" style="7" customWidth="1"/>
    <col min="9226" max="9226" width="5.625" style="7" customWidth="1"/>
    <col min="9227" max="9227" width="7.25" style="7" customWidth="1"/>
    <col min="9228" max="9228" width="9.75" style="7" customWidth="1"/>
    <col min="9229" max="9229" width="3.375" style="7" customWidth="1"/>
    <col min="9230" max="9230" width="11" style="7" customWidth="1"/>
    <col min="9231" max="9231" width="9.25" style="7" bestFit="1" customWidth="1"/>
    <col min="9232" max="9232" width="7.375" style="7" customWidth="1"/>
    <col min="9233" max="9233" width="10" style="7" customWidth="1"/>
    <col min="9234" max="9234" width="8.375" style="7" customWidth="1"/>
    <col min="9235" max="9235" width="10.875" style="7" customWidth="1"/>
    <col min="9236" max="9236" width="10.75" style="7" customWidth="1"/>
    <col min="9237" max="9237" width="6.25" style="7" customWidth="1"/>
    <col min="9238" max="9238" width="8.375" style="7" customWidth="1"/>
    <col min="9239" max="9239" width="12" style="7" customWidth="1"/>
    <col min="9240" max="9240" width="11.75" style="7" customWidth="1"/>
    <col min="9241" max="9241" width="11" style="7" customWidth="1"/>
    <col min="9242" max="9242" width="10" style="7" customWidth="1"/>
    <col min="9243" max="9243" width="10.25" style="7" customWidth="1"/>
    <col min="9244" max="9244" width="5.125" style="7" customWidth="1"/>
    <col min="9245" max="9245" width="10" style="7" customWidth="1"/>
    <col min="9246" max="9474" width="9" style="7"/>
    <col min="9475" max="9475" width="2.875" style="7" customWidth="1"/>
    <col min="9476" max="9476" width="5.75" style="7" customWidth="1"/>
    <col min="9477" max="9477" width="6" style="7" customWidth="1"/>
    <col min="9478" max="9479" width="3.625" style="7" customWidth="1"/>
    <col min="9480" max="9480" width="2.875" style="7" customWidth="1"/>
    <col min="9481" max="9481" width="6.5" style="7" customWidth="1"/>
    <col min="9482" max="9482" width="5.625" style="7" customWidth="1"/>
    <col min="9483" max="9483" width="7.25" style="7" customWidth="1"/>
    <col min="9484" max="9484" width="9.75" style="7" customWidth="1"/>
    <col min="9485" max="9485" width="3.375" style="7" customWidth="1"/>
    <col min="9486" max="9486" width="11" style="7" customWidth="1"/>
    <col min="9487" max="9487" width="9.25" style="7" bestFit="1" customWidth="1"/>
    <col min="9488" max="9488" width="7.375" style="7" customWidth="1"/>
    <col min="9489" max="9489" width="10" style="7" customWidth="1"/>
    <col min="9490" max="9490" width="8.375" style="7" customWidth="1"/>
    <col min="9491" max="9491" width="10.875" style="7" customWidth="1"/>
    <col min="9492" max="9492" width="10.75" style="7" customWidth="1"/>
    <col min="9493" max="9493" width="6.25" style="7" customWidth="1"/>
    <col min="9494" max="9494" width="8.375" style="7" customWidth="1"/>
    <col min="9495" max="9495" width="12" style="7" customWidth="1"/>
    <col min="9496" max="9496" width="11.75" style="7" customWidth="1"/>
    <col min="9497" max="9497" width="11" style="7" customWidth="1"/>
    <col min="9498" max="9498" width="10" style="7" customWidth="1"/>
    <col min="9499" max="9499" width="10.25" style="7" customWidth="1"/>
    <col min="9500" max="9500" width="5.125" style="7" customWidth="1"/>
    <col min="9501" max="9501" width="10" style="7" customWidth="1"/>
    <col min="9502" max="9730" width="9" style="7"/>
    <col min="9731" max="9731" width="2.875" style="7" customWidth="1"/>
    <col min="9732" max="9732" width="5.75" style="7" customWidth="1"/>
    <col min="9733" max="9733" width="6" style="7" customWidth="1"/>
    <col min="9734" max="9735" width="3.625" style="7" customWidth="1"/>
    <col min="9736" max="9736" width="2.875" style="7" customWidth="1"/>
    <col min="9737" max="9737" width="6.5" style="7" customWidth="1"/>
    <col min="9738" max="9738" width="5.625" style="7" customWidth="1"/>
    <col min="9739" max="9739" width="7.25" style="7" customWidth="1"/>
    <col min="9740" max="9740" width="9.75" style="7" customWidth="1"/>
    <col min="9741" max="9741" width="3.375" style="7" customWidth="1"/>
    <col min="9742" max="9742" width="11" style="7" customWidth="1"/>
    <col min="9743" max="9743" width="9.25" style="7" bestFit="1" customWidth="1"/>
    <col min="9744" max="9744" width="7.375" style="7" customWidth="1"/>
    <col min="9745" max="9745" width="10" style="7" customWidth="1"/>
    <col min="9746" max="9746" width="8.375" style="7" customWidth="1"/>
    <col min="9747" max="9747" width="10.875" style="7" customWidth="1"/>
    <col min="9748" max="9748" width="10.75" style="7" customWidth="1"/>
    <col min="9749" max="9749" width="6.25" style="7" customWidth="1"/>
    <col min="9750" max="9750" width="8.375" style="7" customWidth="1"/>
    <col min="9751" max="9751" width="12" style="7" customWidth="1"/>
    <col min="9752" max="9752" width="11.75" style="7" customWidth="1"/>
    <col min="9753" max="9753" width="11" style="7" customWidth="1"/>
    <col min="9754" max="9754" width="10" style="7" customWidth="1"/>
    <col min="9755" max="9755" width="10.25" style="7" customWidth="1"/>
    <col min="9756" max="9756" width="5.125" style="7" customWidth="1"/>
    <col min="9757" max="9757" width="10" style="7" customWidth="1"/>
    <col min="9758" max="9986" width="9" style="7"/>
    <col min="9987" max="9987" width="2.875" style="7" customWidth="1"/>
    <col min="9988" max="9988" width="5.75" style="7" customWidth="1"/>
    <col min="9989" max="9989" width="6" style="7" customWidth="1"/>
    <col min="9990" max="9991" width="3.625" style="7" customWidth="1"/>
    <col min="9992" max="9992" width="2.875" style="7" customWidth="1"/>
    <col min="9993" max="9993" width="6.5" style="7" customWidth="1"/>
    <col min="9994" max="9994" width="5.625" style="7" customWidth="1"/>
    <col min="9995" max="9995" width="7.25" style="7" customWidth="1"/>
    <col min="9996" max="9996" width="9.75" style="7" customWidth="1"/>
    <col min="9997" max="9997" width="3.375" style="7" customWidth="1"/>
    <col min="9998" max="9998" width="11" style="7" customWidth="1"/>
    <col min="9999" max="9999" width="9.25" style="7" bestFit="1" customWidth="1"/>
    <col min="10000" max="10000" width="7.375" style="7" customWidth="1"/>
    <col min="10001" max="10001" width="10" style="7" customWidth="1"/>
    <col min="10002" max="10002" width="8.375" style="7" customWidth="1"/>
    <col min="10003" max="10003" width="10.875" style="7" customWidth="1"/>
    <col min="10004" max="10004" width="10.75" style="7" customWidth="1"/>
    <col min="10005" max="10005" width="6.25" style="7" customWidth="1"/>
    <col min="10006" max="10006" width="8.375" style="7" customWidth="1"/>
    <col min="10007" max="10007" width="12" style="7" customWidth="1"/>
    <col min="10008" max="10008" width="11.75" style="7" customWidth="1"/>
    <col min="10009" max="10009" width="11" style="7" customWidth="1"/>
    <col min="10010" max="10010" width="10" style="7" customWidth="1"/>
    <col min="10011" max="10011" width="10.25" style="7" customWidth="1"/>
    <col min="10012" max="10012" width="5.125" style="7" customWidth="1"/>
    <col min="10013" max="10013" width="10" style="7" customWidth="1"/>
    <col min="10014" max="10242" width="9" style="7"/>
    <col min="10243" max="10243" width="2.875" style="7" customWidth="1"/>
    <col min="10244" max="10244" width="5.75" style="7" customWidth="1"/>
    <col min="10245" max="10245" width="6" style="7" customWidth="1"/>
    <col min="10246" max="10247" width="3.625" style="7" customWidth="1"/>
    <col min="10248" max="10248" width="2.875" style="7" customWidth="1"/>
    <col min="10249" max="10249" width="6.5" style="7" customWidth="1"/>
    <col min="10250" max="10250" width="5.625" style="7" customWidth="1"/>
    <col min="10251" max="10251" width="7.25" style="7" customWidth="1"/>
    <col min="10252" max="10252" width="9.75" style="7" customWidth="1"/>
    <col min="10253" max="10253" width="3.375" style="7" customWidth="1"/>
    <col min="10254" max="10254" width="11" style="7" customWidth="1"/>
    <col min="10255" max="10255" width="9.25" style="7" bestFit="1" customWidth="1"/>
    <col min="10256" max="10256" width="7.375" style="7" customWidth="1"/>
    <col min="10257" max="10257" width="10" style="7" customWidth="1"/>
    <col min="10258" max="10258" width="8.375" style="7" customWidth="1"/>
    <col min="10259" max="10259" width="10.875" style="7" customWidth="1"/>
    <col min="10260" max="10260" width="10.75" style="7" customWidth="1"/>
    <col min="10261" max="10261" width="6.25" style="7" customWidth="1"/>
    <col min="10262" max="10262" width="8.375" style="7" customWidth="1"/>
    <col min="10263" max="10263" width="12" style="7" customWidth="1"/>
    <col min="10264" max="10264" width="11.75" style="7" customWidth="1"/>
    <col min="10265" max="10265" width="11" style="7" customWidth="1"/>
    <col min="10266" max="10266" width="10" style="7" customWidth="1"/>
    <col min="10267" max="10267" width="10.25" style="7" customWidth="1"/>
    <col min="10268" max="10268" width="5.125" style="7" customWidth="1"/>
    <col min="10269" max="10269" width="10" style="7" customWidth="1"/>
    <col min="10270" max="10498" width="9" style="7"/>
    <col min="10499" max="10499" width="2.875" style="7" customWidth="1"/>
    <col min="10500" max="10500" width="5.75" style="7" customWidth="1"/>
    <col min="10501" max="10501" width="6" style="7" customWidth="1"/>
    <col min="10502" max="10503" width="3.625" style="7" customWidth="1"/>
    <col min="10504" max="10504" width="2.875" style="7" customWidth="1"/>
    <col min="10505" max="10505" width="6.5" style="7" customWidth="1"/>
    <col min="10506" max="10506" width="5.625" style="7" customWidth="1"/>
    <col min="10507" max="10507" width="7.25" style="7" customWidth="1"/>
    <col min="10508" max="10508" width="9.75" style="7" customWidth="1"/>
    <col min="10509" max="10509" width="3.375" style="7" customWidth="1"/>
    <col min="10510" max="10510" width="11" style="7" customWidth="1"/>
    <col min="10511" max="10511" width="9.25" style="7" bestFit="1" customWidth="1"/>
    <col min="10512" max="10512" width="7.375" style="7" customWidth="1"/>
    <col min="10513" max="10513" width="10" style="7" customWidth="1"/>
    <col min="10514" max="10514" width="8.375" style="7" customWidth="1"/>
    <col min="10515" max="10515" width="10.875" style="7" customWidth="1"/>
    <col min="10516" max="10516" width="10.75" style="7" customWidth="1"/>
    <col min="10517" max="10517" width="6.25" style="7" customWidth="1"/>
    <col min="10518" max="10518" width="8.375" style="7" customWidth="1"/>
    <col min="10519" max="10519" width="12" style="7" customWidth="1"/>
    <col min="10520" max="10520" width="11.75" style="7" customWidth="1"/>
    <col min="10521" max="10521" width="11" style="7" customWidth="1"/>
    <col min="10522" max="10522" width="10" style="7" customWidth="1"/>
    <col min="10523" max="10523" width="10.25" style="7" customWidth="1"/>
    <col min="10524" max="10524" width="5.125" style="7" customWidth="1"/>
    <col min="10525" max="10525" width="10" style="7" customWidth="1"/>
    <col min="10526" max="10754" width="9" style="7"/>
    <col min="10755" max="10755" width="2.875" style="7" customWidth="1"/>
    <col min="10756" max="10756" width="5.75" style="7" customWidth="1"/>
    <col min="10757" max="10757" width="6" style="7" customWidth="1"/>
    <col min="10758" max="10759" width="3.625" style="7" customWidth="1"/>
    <col min="10760" max="10760" width="2.875" style="7" customWidth="1"/>
    <col min="10761" max="10761" width="6.5" style="7" customWidth="1"/>
    <col min="10762" max="10762" width="5.625" style="7" customWidth="1"/>
    <col min="10763" max="10763" width="7.25" style="7" customWidth="1"/>
    <col min="10764" max="10764" width="9.75" style="7" customWidth="1"/>
    <col min="10765" max="10765" width="3.375" style="7" customWidth="1"/>
    <col min="10766" max="10766" width="11" style="7" customWidth="1"/>
    <col min="10767" max="10767" width="9.25" style="7" bestFit="1" customWidth="1"/>
    <col min="10768" max="10768" width="7.375" style="7" customWidth="1"/>
    <col min="10769" max="10769" width="10" style="7" customWidth="1"/>
    <col min="10770" max="10770" width="8.375" style="7" customWidth="1"/>
    <col min="10771" max="10771" width="10.875" style="7" customWidth="1"/>
    <col min="10772" max="10772" width="10.75" style="7" customWidth="1"/>
    <col min="10773" max="10773" width="6.25" style="7" customWidth="1"/>
    <col min="10774" max="10774" width="8.375" style="7" customWidth="1"/>
    <col min="10775" max="10775" width="12" style="7" customWidth="1"/>
    <col min="10776" max="10776" width="11.75" style="7" customWidth="1"/>
    <col min="10777" max="10777" width="11" style="7" customWidth="1"/>
    <col min="10778" max="10778" width="10" style="7" customWidth="1"/>
    <col min="10779" max="10779" width="10.25" style="7" customWidth="1"/>
    <col min="10780" max="10780" width="5.125" style="7" customWidth="1"/>
    <col min="10781" max="10781" width="10" style="7" customWidth="1"/>
    <col min="10782" max="11010" width="9" style="7"/>
    <col min="11011" max="11011" width="2.875" style="7" customWidth="1"/>
    <col min="11012" max="11012" width="5.75" style="7" customWidth="1"/>
    <col min="11013" max="11013" width="6" style="7" customWidth="1"/>
    <col min="11014" max="11015" width="3.625" style="7" customWidth="1"/>
    <col min="11016" max="11016" width="2.875" style="7" customWidth="1"/>
    <col min="11017" max="11017" width="6.5" style="7" customWidth="1"/>
    <col min="11018" max="11018" width="5.625" style="7" customWidth="1"/>
    <col min="11019" max="11019" width="7.25" style="7" customWidth="1"/>
    <col min="11020" max="11020" width="9.75" style="7" customWidth="1"/>
    <col min="11021" max="11021" width="3.375" style="7" customWidth="1"/>
    <col min="11022" max="11022" width="11" style="7" customWidth="1"/>
    <col min="11023" max="11023" width="9.25" style="7" bestFit="1" customWidth="1"/>
    <col min="11024" max="11024" width="7.375" style="7" customWidth="1"/>
    <col min="11025" max="11025" width="10" style="7" customWidth="1"/>
    <col min="11026" max="11026" width="8.375" style="7" customWidth="1"/>
    <col min="11027" max="11027" width="10.875" style="7" customWidth="1"/>
    <col min="11028" max="11028" width="10.75" style="7" customWidth="1"/>
    <col min="11029" max="11029" width="6.25" style="7" customWidth="1"/>
    <col min="11030" max="11030" width="8.375" style="7" customWidth="1"/>
    <col min="11031" max="11031" width="12" style="7" customWidth="1"/>
    <col min="11032" max="11032" width="11.75" style="7" customWidth="1"/>
    <col min="11033" max="11033" width="11" style="7" customWidth="1"/>
    <col min="11034" max="11034" width="10" style="7" customWidth="1"/>
    <col min="11035" max="11035" width="10.25" style="7" customWidth="1"/>
    <col min="11036" max="11036" width="5.125" style="7" customWidth="1"/>
    <col min="11037" max="11037" width="10" style="7" customWidth="1"/>
    <col min="11038" max="11266" width="9" style="7"/>
    <col min="11267" max="11267" width="2.875" style="7" customWidth="1"/>
    <col min="11268" max="11268" width="5.75" style="7" customWidth="1"/>
    <col min="11269" max="11269" width="6" style="7" customWidth="1"/>
    <col min="11270" max="11271" width="3.625" style="7" customWidth="1"/>
    <col min="11272" max="11272" width="2.875" style="7" customWidth="1"/>
    <col min="11273" max="11273" width="6.5" style="7" customWidth="1"/>
    <col min="11274" max="11274" width="5.625" style="7" customWidth="1"/>
    <col min="11275" max="11275" width="7.25" style="7" customWidth="1"/>
    <col min="11276" max="11276" width="9.75" style="7" customWidth="1"/>
    <col min="11277" max="11277" width="3.375" style="7" customWidth="1"/>
    <col min="11278" max="11278" width="11" style="7" customWidth="1"/>
    <col min="11279" max="11279" width="9.25" style="7" bestFit="1" customWidth="1"/>
    <col min="11280" max="11280" width="7.375" style="7" customWidth="1"/>
    <col min="11281" max="11281" width="10" style="7" customWidth="1"/>
    <col min="11282" max="11282" width="8.375" style="7" customWidth="1"/>
    <col min="11283" max="11283" width="10.875" style="7" customWidth="1"/>
    <col min="11284" max="11284" width="10.75" style="7" customWidth="1"/>
    <col min="11285" max="11285" width="6.25" style="7" customWidth="1"/>
    <col min="11286" max="11286" width="8.375" style="7" customWidth="1"/>
    <col min="11287" max="11287" width="12" style="7" customWidth="1"/>
    <col min="11288" max="11288" width="11.75" style="7" customWidth="1"/>
    <col min="11289" max="11289" width="11" style="7" customWidth="1"/>
    <col min="11290" max="11290" width="10" style="7" customWidth="1"/>
    <col min="11291" max="11291" width="10.25" style="7" customWidth="1"/>
    <col min="11292" max="11292" width="5.125" style="7" customWidth="1"/>
    <col min="11293" max="11293" width="10" style="7" customWidth="1"/>
    <col min="11294" max="11522" width="9" style="7"/>
    <col min="11523" max="11523" width="2.875" style="7" customWidth="1"/>
    <col min="11524" max="11524" width="5.75" style="7" customWidth="1"/>
    <col min="11525" max="11525" width="6" style="7" customWidth="1"/>
    <col min="11526" max="11527" width="3.625" style="7" customWidth="1"/>
    <col min="11528" max="11528" width="2.875" style="7" customWidth="1"/>
    <col min="11529" max="11529" width="6.5" style="7" customWidth="1"/>
    <col min="11530" max="11530" width="5.625" style="7" customWidth="1"/>
    <col min="11531" max="11531" width="7.25" style="7" customWidth="1"/>
    <col min="11532" max="11532" width="9.75" style="7" customWidth="1"/>
    <col min="11533" max="11533" width="3.375" style="7" customWidth="1"/>
    <col min="11534" max="11534" width="11" style="7" customWidth="1"/>
    <col min="11535" max="11535" width="9.25" style="7" bestFit="1" customWidth="1"/>
    <col min="11536" max="11536" width="7.375" style="7" customWidth="1"/>
    <col min="11537" max="11537" width="10" style="7" customWidth="1"/>
    <col min="11538" max="11538" width="8.375" style="7" customWidth="1"/>
    <col min="11539" max="11539" width="10.875" style="7" customWidth="1"/>
    <col min="11540" max="11540" width="10.75" style="7" customWidth="1"/>
    <col min="11541" max="11541" width="6.25" style="7" customWidth="1"/>
    <col min="11542" max="11542" width="8.375" style="7" customWidth="1"/>
    <col min="11543" max="11543" width="12" style="7" customWidth="1"/>
    <col min="11544" max="11544" width="11.75" style="7" customWidth="1"/>
    <col min="11545" max="11545" width="11" style="7" customWidth="1"/>
    <col min="11546" max="11546" width="10" style="7" customWidth="1"/>
    <col min="11547" max="11547" width="10.25" style="7" customWidth="1"/>
    <col min="11548" max="11548" width="5.125" style="7" customWidth="1"/>
    <col min="11549" max="11549" width="10" style="7" customWidth="1"/>
    <col min="11550" max="11778" width="9" style="7"/>
    <col min="11779" max="11779" width="2.875" style="7" customWidth="1"/>
    <col min="11780" max="11780" width="5.75" style="7" customWidth="1"/>
    <col min="11781" max="11781" width="6" style="7" customWidth="1"/>
    <col min="11782" max="11783" width="3.625" style="7" customWidth="1"/>
    <col min="11784" max="11784" width="2.875" style="7" customWidth="1"/>
    <col min="11785" max="11785" width="6.5" style="7" customWidth="1"/>
    <col min="11786" max="11786" width="5.625" style="7" customWidth="1"/>
    <col min="11787" max="11787" width="7.25" style="7" customWidth="1"/>
    <col min="11788" max="11788" width="9.75" style="7" customWidth="1"/>
    <col min="11789" max="11789" width="3.375" style="7" customWidth="1"/>
    <col min="11790" max="11790" width="11" style="7" customWidth="1"/>
    <col min="11791" max="11791" width="9.25" style="7" bestFit="1" customWidth="1"/>
    <col min="11792" max="11792" width="7.375" style="7" customWidth="1"/>
    <col min="11793" max="11793" width="10" style="7" customWidth="1"/>
    <col min="11794" max="11794" width="8.375" style="7" customWidth="1"/>
    <col min="11795" max="11795" width="10.875" style="7" customWidth="1"/>
    <col min="11796" max="11796" width="10.75" style="7" customWidth="1"/>
    <col min="11797" max="11797" width="6.25" style="7" customWidth="1"/>
    <col min="11798" max="11798" width="8.375" style="7" customWidth="1"/>
    <col min="11799" max="11799" width="12" style="7" customWidth="1"/>
    <col min="11800" max="11800" width="11.75" style="7" customWidth="1"/>
    <col min="11801" max="11801" width="11" style="7" customWidth="1"/>
    <col min="11802" max="11802" width="10" style="7" customWidth="1"/>
    <col min="11803" max="11803" width="10.25" style="7" customWidth="1"/>
    <col min="11804" max="11804" width="5.125" style="7" customWidth="1"/>
    <col min="11805" max="11805" width="10" style="7" customWidth="1"/>
    <col min="11806" max="12034" width="9" style="7"/>
    <col min="12035" max="12035" width="2.875" style="7" customWidth="1"/>
    <col min="12036" max="12036" width="5.75" style="7" customWidth="1"/>
    <col min="12037" max="12037" width="6" style="7" customWidth="1"/>
    <col min="12038" max="12039" width="3.625" style="7" customWidth="1"/>
    <col min="12040" max="12040" width="2.875" style="7" customWidth="1"/>
    <col min="12041" max="12041" width="6.5" style="7" customWidth="1"/>
    <col min="12042" max="12042" width="5.625" style="7" customWidth="1"/>
    <col min="12043" max="12043" width="7.25" style="7" customWidth="1"/>
    <col min="12044" max="12044" width="9.75" style="7" customWidth="1"/>
    <col min="12045" max="12045" width="3.375" style="7" customWidth="1"/>
    <col min="12046" max="12046" width="11" style="7" customWidth="1"/>
    <col min="12047" max="12047" width="9.25" style="7" bestFit="1" customWidth="1"/>
    <col min="12048" max="12048" width="7.375" style="7" customWidth="1"/>
    <col min="12049" max="12049" width="10" style="7" customWidth="1"/>
    <col min="12050" max="12050" width="8.375" style="7" customWidth="1"/>
    <col min="12051" max="12051" width="10.875" style="7" customWidth="1"/>
    <col min="12052" max="12052" width="10.75" style="7" customWidth="1"/>
    <col min="12053" max="12053" width="6.25" style="7" customWidth="1"/>
    <col min="12054" max="12054" width="8.375" style="7" customWidth="1"/>
    <col min="12055" max="12055" width="12" style="7" customWidth="1"/>
    <col min="12056" max="12056" width="11.75" style="7" customWidth="1"/>
    <col min="12057" max="12057" width="11" style="7" customWidth="1"/>
    <col min="12058" max="12058" width="10" style="7" customWidth="1"/>
    <col min="12059" max="12059" width="10.25" style="7" customWidth="1"/>
    <col min="12060" max="12060" width="5.125" style="7" customWidth="1"/>
    <col min="12061" max="12061" width="10" style="7" customWidth="1"/>
    <col min="12062" max="12290" width="9" style="7"/>
    <col min="12291" max="12291" width="2.875" style="7" customWidth="1"/>
    <col min="12292" max="12292" width="5.75" style="7" customWidth="1"/>
    <col min="12293" max="12293" width="6" style="7" customWidth="1"/>
    <col min="12294" max="12295" width="3.625" style="7" customWidth="1"/>
    <col min="12296" max="12296" width="2.875" style="7" customWidth="1"/>
    <col min="12297" max="12297" width="6.5" style="7" customWidth="1"/>
    <col min="12298" max="12298" width="5.625" style="7" customWidth="1"/>
    <col min="12299" max="12299" width="7.25" style="7" customWidth="1"/>
    <col min="12300" max="12300" width="9.75" style="7" customWidth="1"/>
    <col min="12301" max="12301" width="3.375" style="7" customWidth="1"/>
    <col min="12302" max="12302" width="11" style="7" customWidth="1"/>
    <col min="12303" max="12303" width="9.25" style="7" bestFit="1" customWidth="1"/>
    <col min="12304" max="12304" width="7.375" style="7" customWidth="1"/>
    <col min="12305" max="12305" width="10" style="7" customWidth="1"/>
    <col min="12306" max="12306" width="8.375" style="7" customWidth="1"/>
    <col min="12307" max="12307" width="10.875" style="7" customWidth="1"/>
    <col min="12308" max="12308" width="10.75" style="7" customWidth="1"/>
    <col min="12309" max="12309" width="6.25" style="7" customWidth="1"/>
    <col min="12310" max="12310" width="8.375" style="7" customWidth="1"/>
    <col min="12311" max="12311" width="12" style="7" customWidth="1"/>
    <col min="12312" max="12312" width="11.75" style="7" customWidth="1"/>
    <col min="12313" max="12313" width="11" style="7" customWidth="1"/>
    <col min="12314" max="12314" width="10" style="7" customWidth="1"/>
    <col min="12315" max="12315" width="10.25" style="7" customWidth="1"/>
    <col min="12316" max="12316" width="5.125" style="7" customWidth="1"/>
    <col min="12317" max="12317" width="10" style="7" customWidth="1"/>
    <col min="12318" max="12546" width="9" style="7"/>
    <col min="12547" max="12547" width="2.875" style="7" customWidth="1"/>
    <col min="12548" max="12548" width="5.75" style="7" customWidth="1"/>
    <col min="12549" max="12549" width="6" style="7" customWidth="1"/>
    <col min="12550" max="12551" width="3.625" style="7" customWidth="1"/>
    <col min="12552" max="12552" width="2.875" style="7" customWidth="1"/>
    <col min="12553" max="12553" width="6.5" style="7" customWidth="1"/>
    <col min="12554" max="12554" width="5.625" style="7" customWidth="1"/>
    <col min="12555" max="12555" width="7.25" style="7" customWidth="1"/>
    <col min="12556" max="12556" width="9.75" style="7" customWidth="1"/>
    <col min="12557" max="12557" width="3.375" style="7" customWidth="1"/>
    <col min="12558" max="12558" width="11" style="7" customWidth="1"/>
    <col min="12559" max="12559" width="9.25" style="7" bestFit="1" customWidth="1"/>
    <col min="12560" max="12560" width="7.375" style="7" customWidth="1"/>
    <col min="12561" max="12561" width="10" style="7" customWidth="1"/>
    <col min="12562" max="12562" width="8.375" style="7" customWidth="1"/>
    <col min="12563" max="12563" width="10.875" style="7" customWidth="1"/>
    <col min="12564" max="12564" width="10.75" style="7" customWidth="1"/>
    <col min="12565" max="12565" width="6.25" style="7" customWidth="1"/>
    <col min="12566" max="12566" width="8.375" style="7" customWidth="1"/>
    <col min="12567" max="12567" width="12" style="7" customWidth="1"/>
    <col min="12568" max="12568" width="11.75" style="7" customWidth="1"/>
    <col min="12569" max="12569" width="11" style="7" customWidth="1"/>
    <col min="12570" max="12570" width="10" style="7" customWidth="1"/>
    <col min="12571" max="12571" width="10.25" style="7" customWidth="1"/>
    <col min="12572" max="12572" width="5.125" style="7" customWidth="1"/>
    <col min="12573" max="12573" width="10" style="7" customWidth="1"/>
    <col min="12574" max="12802" width="9" style="7"/>
    <col min="12803" max="12803" width="2.875" style="7" customWidth="1"/>
    <col min="12804" max="12804" width="5.75" style="7" customWidth="1"/>
    <col min="12805" max="12805" width="6" style="7" customWidth="1"/>
    <col min="12806" max="12807" width="3.625" style="7" customWidth="1"/>
    <col min="12808" max="12808" width="2.875" style="7" customWidth="1"/>
    <col min="12809" max="12809" width="6.5" style="7" customWidth="1"/>
    <col min="12810" max="12810" width="5.625" style="7" customWidth="1"/>
    <col min="12811" max="12811" width="7.25" style="7" customWidth="1"/>
    <col min="12812" max="12812" width="9.75" style="7" customWidth="1"/>
    <col min="12813" max="12813" width="3.375" style="7" customWidth="1"/>
    <col min="12814" max="12814" width="11" style="7" customWidth="1"/>
    <col min="12815" max="12815" width="9.25" style="7" bestFit="1" customWidth="1"/>
    <col min="12816" max="12816" width="7.375" style="7" customWidth="1"/>
    <col min="12817" max="12817" width="10" style="7" customWidth="1"/>
    <col min="12818" max="12818" width="8.375" style="7" customWidth="1"/>
    <col min="12819" max="12819" width="10.875" style="7" customWidth="1"/>
    <col min="12820" max="12820" width="10.75" style="7" customWidth="1"/>
    <col min="12821" max="12821" width="6.25" style="7" customWidth="1"/>
    <col min="12822" max="12822" width="8.375" style="7" customWidth="1"/>
    <col min="12823" max="12823" width="12" style="7" customWidth="1"/>
    <col min="12824" max="12824" width="11.75" style="7" customWidth="1"/>
    <col min="12825" max="12825" width="11" style="7" customWidth="1"/>
    <col min="12826" max="12826" width="10" style="7" customWidth="1"/>
    <col min="12827" max="12827" width="10.25" style="7" customWidth="1"/>
    <col min="12828" max="12828" width="5.125" style="7" customWidth="1"/>
    <col min="12829" max="12829" width="10" style="7" customWidth="1"/>
    <col min="12830" max="13058" width="9" style="7"/>
    <col min="13059" max="13059" width="2.875" style="7" customWidth="1"/>
    <col min="13060" max="13060" width="5.75" style="7" customWidth="1"/>
    <col min="13061" max="13061" width="6" style="7" customWidth="1"/>
    <col min="13062" max="13063" width="3.625" style="7" customWidth="1"/>
    <col min="13064" max="13064" width="2.875" style="7" customWidth="1"/>
    <col min="13065" max="13065" width="6.5" style="7" customWidth="1"/>
    <col min="13066" max="13066" width="5.625" style="7" customWidth="1"/>
    <col min="13067" max="13067" width="7.25" style="7" customWidth="1"/>
    <col min="13068" max="13068" width="9.75" style="7" customWidth="1"/>
    <col min="13069" max="13069" width="3.375" style="7" customWidth="1"/>
    <col min="13070" max="13070" width="11" style="7" customWidth="1"/>
    <col min="13071" max="13071" width="9.25" style="7" bestFit="1" customWidth="1"/>
    <col min="13072" max="13072" width="7.375" style="7" customWidth="1"/>
    <col min="13073" max="13073" width="10" style="7" customWidth="1"/>
    <col min="13074" max="13074" width="8.375" style="7" customWidth="1"/>
    <col min="13075" max="13075" width="10.875" style="7" customWidth="1"/>
    <col min="13076" max="13076" width="10.75" style="7" customWidth="1"/>
    <col min="13077" max="13077" width="6.25" style="7" customWidth="1"/>
    <col min="13078" max="13078" width="8.375" style="7" customWidth="1"/>
    <col min="13079" max="13079" width="12" style="7" customWidth="1"/>
    <col min="13080" max="13080" width="11.75" style="7" customWidth="1"/>
    <col min="13081" max="13081" width="11" style="7" customWidth="1"/>
    <col min="13082" max="13082" width="10" style="7" customWidth="1"/>
    <col min="13083" max="13083" width="10.25" style="7" customWidth="1"/>
    <col min="13084" max="13084" width="5.125" style="7" customWidth="1"/>
    <col min="13085" max="13085" width="10" style="7" customWidth="1"/>
    <col min="13086" max="13314" width="9" style="7"/>
    <col min="13315" max="13315" width="2.875" style="7" customWidth="1"/>
    <col min="13316" max="13316" width="5.75" style="7" customWidth="1"/>
    <col min="13317" max="13317" width="6" style="7" customWidth="1"/>
    <col min="13318" max="13319" width="3.625" style="7" customWidth="1"/>
    <col min="13320" max="13320" width="2.875" style="7" customWidth="1"/>
    <col min="13321" max="13321" width="6.5" style="7" customWidth="1"/>
    <col min="13322" max="13322" width="5.625" style="7" customWidth="1"/>
    <col min="13323" max="13323" width="7.25" style="7" customWidth="1"/>
    <col min="13324" max="13324" width="9.75" style="7" customWidth="1"/>
    <col min="13325" max="13325" width="3.375" style="7" customWidth="1"/>
    <col min="13326" max="13326" width="11" style="7" customWidth="1"/>
    <col min="13327" max="13327" width="9.25" style="7" bestFit="1" customWidth="1"/>
    <col min="13328" max="13328" width="7.375" style="7" customWidth="1"/>
    <col min="13329" max="13329" width="10" style="7" customWidth="1"/>
    <col min="13330" max="13330" width="8.375" style="7" customWidth="1"/>
    <col min="13331" max="13331" width="10.875" style="7" customWidth="1"/>
    <col min="13332" max="13332" width="10.75" style="7" customWidth="1"/>
    <col min="13333" max="13333" width="6.25" style="7" customWidth="1"/>
    <col min="13334" max="13334" width="8.375" style="7" customWidth="1"/>
    <col min="13335" max="13335" width="12" style="7" customWidth="1"/>
    <col min="13336" max="13336" width="11.75" style="7" customWidth="1"/>
    <col min="13337" max="13337" width="11" style="7" customWidth="1"/>
    <col min="13338" max="13338" width="10" style="7" customWidth="1"/>
    <col min="13339" max="13339" width="10.25" style="7" customWidth="1"/>
    <col min="13340" max="13340" width="5.125" style="7" customWidth="1"/>
    <col min="13341" max="13341" width="10" style="7" customWidth="1"/>
    <col min="13342" max="13570" width="9" style="7"/>
    <col min="13571" max="13571" width="2.875" style="7" customWidth="1"/>
    <col min="13572" max="13572" width="5.75" style="7" customWidth="1"/>
    <col min="13573" max="13573" width="6" style="7" customWidth="1"/>
    <col min="13574" max="13575" width="3.625" style="7" customWidth="1"/>
    <col min="13576" max="13576" width="2.875" style="7" customWidth="1"/>
    <col min="13577" max="13577" width="6.5" style="7" customWidth="1"/>
    <col min="13578" max="13578" width="5.625" style="7" customWidth="1"/>
    <col min="13579" max="13579" width="7.25" style="7" customWidth="1"/>
    <col min="13580" max="13580" width="9.75" style="7" customWidth="1"/>
    <col min="13581" max="13581" width="3.375" style="7" customWidth="1"/>
    <col min="13582" max="13582" width="11" style="7" customWidth="1"/>
    <col min="13583" max="13583" width="9.25" style="7" bestFit="1" customWidth="1"/>
    <col min="13584" max="13584" width="7.375" style="7" customWidth="1"/>
    <col min="13585" max="13585" width="10" style="7" customWidth="1"/>
    <col min="13586" max="13586" width="8.375" style="7" customWidth="1"/>
    <col min="13587" max="13587" width="10.875" style="7" customWidth="1"/>
    <col min="13588" max="13588" width="10.75" style="7" customWidth="1"/>
    <col min="13589" max="13589" width="6.25" style="7" customWidth="1"/>
    <col min="13590" max="13590" width="8.375" style="7" customWidth="1"/>
    <col min="13591" max="13591" width="12" style="7" customWidth="1"/>
    <col min="13592" max="13592" width="11.75" style="7" customWidth="1"/>
    <col min="13593" max="13593" width="11" style="7" customWidth="1"/>
    <col min="13594" max="13594" width="10" style="7" customWidth="1"/>
    <col min="13595" max="13595" width="10.25" style="7" customWidth="1"/>
    <col min="13596" max="13596" width="5.125" style="7" customWidth="1"/>
    <col min="13597" max="13597" width="10" style="7" customWidth="1"/>
    <col min="13598" max="13826" width="9" style="7"/>
    <col min="13827" max="13827" width="2.875" style="7" customWidth="1"/>
    <col min="13828" max="13828" width="5.75" style="7" customWidth="1"/>
    <col min="13829" max="13829" width="6" style="7" customWidth="1"/>
    <col min="13830" max="13831" width="3.625" style="7" customWidth="1"/>
    <col min="13832" max="13832" width="2.875" style="7" customWidth="1"/>
    <col min="13833" max="13833" width="6.5" style="7" customWidth="1"/>
    <col min="13834" max="13834" width="5.625" style="7" customWidth="1"/>
    <col min="13835" max="13835" width="7.25" style="7" customWidth="1"/>
    <col min="13836" max="13836" width="9.75" style="7" customWidth="1"/>
    <col min="13837" max="13837" width="3.375" style="7" customWidth="1"/>
    <col min="13838" max="13838" width="11" style="7" customWidth="1"/>
    <col min="13839" max="13839" width="9.25" style="7" bestFit="1" customWidth="1"/>
    <col min="13840" max="13840" width="7.375" style="7" customWidth="1"/>
    <col min="13841" max="13841" width="10" style="7" customWidth="1"/>
    <col min="13842" max="13842" width="8.375" style="7" customWidth="1"/>
    <col min="13843" max="13843" width="10.875" style="7" customWidth="1"/>
    <col min="13844" max="13844" width="10.75" style="7" customWidth="1"/>
    <col min="13845" max="13845" width="6.25" style="7" customWidth="1"/>
    <col min="13846" max="13846" width="8.375" style="7" customWidth="1"/>
    <col min="13847" max="13847" width="12" style="7" customWidth="1"/>
    <col min="13848" max="13848" width="11.75" style="7" customWidth="1"/>
    <col min="13849" max="13849" width="11" style="7" customWidth="1"/>
    <col min="13850" max="13850" width="10" style="7" customWidth="1"/>
    <col min="13851" max="13851" width="10.25" style="7" customWidth="1"/>
    <col min="13852" max="13852" width="5.125" style="7" customWidth="1"/>
    <col min="13853" max="13853" width="10" style="7" customWidth="1"/>
    <col min="13854" max="14082" width="9" style="7"/>
    <col min="14083" max="14083" width="2.875" style="7" customWidth="1"/>
    <col min="14084" max="14084" width="5.75" style="7" customWidth="1"/>
    <col min="14085" max="14085" width="6" style="7" customWidth="1"/>
    <col min="14086" max="14087" width="3.625" style="7" customWidth="1"/>
    <col min="14088" max="14088" width="2.875" style="7" customWidth="1"/>
    <col min="14089" max="14089" width="6.5" style="7" customWidth="1"/>
    <col min="14090" max="14090" width="5.625" style="7" customWidth="1"/>
    <col min="14091" max="14091" width="7.25" style="7" customWidth="1"/>
    <col min="14092" max="14092" width="9.75" style="7" customWidth="1"/>
    <col min="14093" max="14093" width="3.375" style="7" customWidth="1"/>
    <col min="14094" max="14094" width="11" style="7" customWidth="1"/>
    <col min="14095" max="14095" width="9.25" style="7" bestFit="1" customWidth="1"/>
    <col min="14096" max="14096" width="7.375" style="7" customWidth="1"/>
    <col min="14097" max="14097" width="10" style="7" customWidth="1"/>
    <col min="14098" max="14098" width="8.375" style="7" customWidth="1"/>
    <col min="14099" max="14099" width="10.875" style="7" customWidth="1"/>
    <col min="14100" max="14100" width="10.75" style="7" customWidth="1"/>
    <col min="14101" max="14101" width="6.25" style="7" customWidth="1"/>
    <col min="14102" max="14102" width="8.375" style="7" customWidth="1"/>
    <col min="14103" max="14103" width="12" style="7" customWidth="1"/>
    <col min="14104" max="14104" width="11.75" style="7" customWidth="1"/>
    <col min="14105" max="14105" width="11" style="7" customWidth="1"/>
    <col min="14106" max="14106" width="10" style="7" customWidth="1"/>
    <col min="14107" max="14107" width="10.25" style="7" customWidth="1"/>
    <col min="14108" max="14108" width="5.125" style="7" customWidth="1"/>
    <col min="14109" max="14109" width="10" style="7" customWidth="1"/>
    <col min="14110" max="14338" width="9" style="7"/>
    <col min="14339" max="14339" width="2.875" style="7" customWidth="1"/>
    <col min="14340" max="14340" width="5.75" style="7" customWidth="1"/>
    <col min="14341" max="14341" width="6" style="7" customWidth="1"/>
    <col min="14342" max="14343" width="3.625" style="7" customWidth="1"/>
    <col min="14344" max="14344" width="2.875" style="7" customWidth="1"/>
    <col min="14345" max="14345" width="6.5" style="7" customWidth="1"/>
    <col min="14346" max="14346" width="5.625" style="7" customWidth="1"/>
    <col min="14347" max="14347" width="7.25" style="7" customWidth="1"/>
    <col min="14348" max="14348" width="9.75" style="7" customWidth="1"/>
    <col min="14349" max="14349" width="3.375" style="7" customWidth="1"/>
    <col min="14350" max="14350" width="11" style="7" customWidth="1"/>
    <col min="14351" max="14351" width="9.25" style="7" bestFit="1" customWidth="1"/>
    <col min="14352" max="14352" width="7.375" style="7" customWidth="1"/>
    <col min="14353" max="14353" width="10" style="7" customWidth="1"/>
    <col min="14354" max="14354" width="8.375" style="7" customWidth="1"/>
    <col min="14355" max="14355" width="10.875" style="7" customWidth="1"/>
    <col min="14356" max="14356" width="10.75" style="7" customWidth="1"/>
    <col min="14357" max="14357" width="6.25" style="7" customWidth="1"/>
    <col min="14358" max="14358" width="8.375" style="7" customWidth="1"/>
    <col min="14359" max="14359" width="12" style="7" customWidth="1"/>
    <col min="14360" max="14360" width="11.75" style="7" customWidth="1"/>
    <col min="14361" max="14361" width="11" style="7" customWidth="1"/>
    <col min="14362" max="14362" width="10" style="7" customWidth="1"/>
    <col min="14363" max="14363" width="10.25" style="7" customWidth="1"/>
    <col min="14364" max="14364" width="5.125" style="7" customWidth="1"/>
    <col min="14365" max="14365" width="10" style="7" customWidth="1"/>
    <col min="14366" max="14594" width="9" style="7"/>
    <col min="14595" max="14595" width="2.875" style="7" customWidth="1"/>
    <col min="14596" max="14596" width="5.75" style="7" customWidth="1"/>
    <col min="14597" max="14597" width="6" style="7" customWidth="1"/>
    <col min="14598" max="14599" width="3.625" style="7" customWidth="1"/>
    <col min="14600" max="14600" width="2.875" style="7" customWidth="1"/>
    <col min="14601" max="14601" width="6.5" style="7" customWidth="1"/>
    <col min="14602" max="14602" width="5.625" style="7" customWidth="1"/>
    <col min="14603" max="14603" width="7.25" style="7" customWidth="1"/>
    <col min="14604" max="14604" width="9.75" style="7" customWidth="1"/>
    <col min="14605" max="14605" width="3.375" style="7" customWidth="1"/>
    <col min="14606" max="14606" width="11" style="7" customWidth="1"/>
    <col min="14607" max="14607" width="9.25" style="7" bestFit="1" customWidth="1"/>
    <col min="14608" max="14608" width="7.375" style="7" customWidth="1"/>
    <col min="14609" max="14609" width="10" style="7" customWidth="1"/>
    <col min="14610" max="14610" width="8.375" style="7" customWidth="1"/>
    <col min="14611" max="14611" width="10.875" style="7" customWidth="1"/>
    <col min="14612" max="14612" width="10.75" style="7" customWidth="1"/>
    <col min="14613" max="14613" width="6.25" style="7" customWidth="1"/>
    <col min="14614" max="14614" width="8.375" style="7" customWidth="1"/>
    <col min="14615" max="14615" width="12" style="7" customWidth="1"/>
    <col min="14616" max="14616" width="11.75" style="7" customWidth="1"/>
    <col min="14617" max="14617" width="11" style="7" customWidth="1"/>
    <col min="14618" max="14618" width="10" style="7" customWidth="1"/>
    <col min="14619" max="14619" width="10.25" style="7" customWidth="1"/>
    <col min="14620" max="14620" width="5.125" style="7" customWidth="1"/>
    <col min="14621" max="14621" width="10" style="7" customWidth="1"/>
    <col min="14622" max="14850" width="9" style="7"/>
    <col min="14851" max="14851" width="2.875" style="7" customWidth="1"/>
    <col min="14852" max="14852" width="5.75" style="7" customWidth="1"/>
    <col min="14853" max="14853" width="6" style="7" customWidth="1"/>
    <col min="14854" max="14855" width="3.625" style="7" customWidth="1"/>
    <col min="14856" max="14856" width="2.875" style="7" customWidth="1"/>
    <col min="14857" max="14857" width="6.5" style="7" customWidth="1"/>
    <col min="14858" max="14858" width="5.625" style="7" customWidth="1"/>
    <col min="14859" max="14859" width="7.25" style="7" customWidth="1"/>
    <col min="14860" max="14860" width="9.75" style="7" customWidth="1"/>
    <col min="14861" max="14861" width="3.375" style="7" customWidth="1"/>
    <col min="14862" max="14862" width="11" style="7" customWidth="1"/>
    <col min="14863" max="14863" width="9.25" style="7" bestFit="1" customWidth="1"/>
    <col min="14864" max="14864" width="7.375" style="7" customWidth="1"/>
    <col min="14865" max="14865" width="10" style="7" customWidth="1"/>
    <col min="14866" max="14866" width="8.375" style="7" customWidth="1"/>
    <col min="14867" max="14867" width="10.875" style="7" customWidth="1"/>
    <col min="14868" max="14868" width="10.75" style="7" customWidth="1"/>
    <col min="14869" max="14869" width="6.25" style="7" customWidth="1"/>
    <col min="14870" max="14870" width="8.375" style="7" customWidth="1"/>
    <col min="14871" max="14871" width="12" style="7" customWidth="1"/>
    <col min="14872" max="14872" width="11.75" style="7" customWidth="1"/>
    <col min="14873" max="14873" width="11" style="7" customWidth="1"/>
    <col min="14874" max="14874" width="10" style="7" customWidth="1"/>
    <col min="14875" max="14875" width="10.25" style="7" customWidth="1"/>
    <col min="14876" max="14876" width="5.125" style="7" customWidth="1"/>
    <col min="14877" max="14877" width="10" style="7" customWidth="1"/>
    <col min="14878" max="15106" width="9" style="7"/>
    <col min="15107" max="15107" width="2.875" style="7" customWidth="1"/>
    <col min="15108" max="15108" width="5.75" style="7" customWidth="1"/>
    <col min="15109" max="15109" width="6" style="7" customWidth="1"/>
    <col min="15110" max="15111" width="3.625" style="7" customWidth="1"/>
    <col min="15112" max="15112" width="2.875" style="7" customWidth="1"/>
    <col min="15113" max="15113" width="6.5" style="7" customWidth="1"/>
    <col min="15114" max="15114" width="5.625" style="7" customWidth="1"/>
    <col min="15115" max="15115" width="7.25" style="7" customWidth="1"/>
    <col min="15116" max="15116" width="9.75" style="7" customWidth="1"/>
    <col min="15117" max="15117" width="3.375" style="7" customWidth="1"/>
    <col min="15118" max="15118" width="11" style="7" customWidth="1"/>
    <col min="15119" max="15119" width="9.25" style="7" bestFit="1" customWidth="1"/>
    <col min="15120" max="15120" width="7.375" style="7" customWidth="1"/>
    <col min="15121" max="15121" width="10" style="7" customWidth="1"/>
    <col min="15122" max="15122" width="8.375" style="7" customWidth="1"/>
    <col min="15123" max="15123" width="10.875" style="7" customWidth="1"/>
    <col min="15124" max="15124" width="10.75" style="7" customWidth="1"/>
    <col min="15125" max="15125" width="6.25" style="7" customWidth="1"/>
    <col min="15126" max="15126" width="8.375" style="7" customWidth="1"/>
    <col min="15127" max="15127" width="12" style="7" customWidth="1"/>
    <col min="15128" max="15128" width="11.75" style="7" customWidth="1"/>
    <col min="15129" max="15129" width="11" style="7" customWidth="1"/>
    <col min="15130" max="15130" width="10" style="7" customWidth="1"/>
    <col min="15131" max="15131" width="10.25" style="7" customWidth="1"/>
    <col min="15132" max="15132" width="5.125" style="7" customWidth="1"/>
    <col min="15133" max="15133" width="10" style="7" customWidth="1"/>
    <col min="15134" max="15362" width="9" style="7"/>
    <col min="15363" max="15363" width="2.875" style="7" customWidth="1"/>
    <col min="15364" max="15364" width="5.75" style="7" customWidth="1"/>
    <col min="15365" max="15365" width="6" style="7" customWidth="1"/>
    <col min="15366" max="15367" width="3.625" style="7" customWidth="1"/>
    <col min="15368" max="15368" width="2.875" style="7" customWidth="1"/>
    <col min="15369" max="15369" width="6.5" style="7" customWidth="1"/>
    <col min="15370" max="15370" width="5.625" style="7" customWidth="1"/>
    <col min="15371" max="15371" width="7.25" style="7" customWidth="1"/>
    <col min="15372" max="15372" width="9.75" style="7" customWidth="1"/>
    <col min="15373" max="15373" width="3.375" style="7" customWidth="1"/>
    <col min="15374" max="15374" width="11" style="7" customWidth="1"/>
    <col min="15375" max="15375" width="9.25" style="7" bestFit="1" customWidth="1"/>
    <col min="15376" max="15376" width="7.375" style="7" customWidth="1"/>
    <col min="15377" max="15377" width="10" style="7" customWidth="1"/>
    <col min="15378" max="15378" width="8.375" style="7" customWidth="1"/>
    <col min="15379" max="15379" width="10.875" style="7" customWidth="1"/>
    <col min="15380" max="15380" width="10.75" style="7" customWidth="1"/>
    <col min="15381" max="15381" width="6.25" style="7" customWidth="1"/>
    <col min="15382" max="15382" width="8.375" style="7" customWidth="1"/>
    <col min="15383" max="15383" width="12" style="7" customWidth="1"/>
    <col min="15384" max="15384" width="11.75" style="7" customWidth="1"/>
    <col min="15385" max="15385" width="11" style="7" customWidth="1"/>
    <col min="15386" max="15386" width="10" style="7" customWidth="1"/>
    <col min="15387" max="15387" width="10.25" style="7" customWidth="1"/>
    <col min="15388" max="15388" width="5.125" style="7" customWidth="1"/>
    <col min="15389" max="15389" width="10" style="7" customWidth="1"/>
    <col min="15390" max="15618" width="9" style="7"/>
    <col min="15619" max="15619" width="2.875" style="7" customWidth="1"/>
    <col min="15620" max="15620" width="5.75" style="7" customWidth="1"/>
    <col min="15621" max="15621" width="6" style="7" customWidth="1"/>
    <col min="15622" max="15623" width="3.625" style="7" customWidth="1"/>
    <col min="15624" max="15624" width="2.875" style="7" customWidth="1"/>
    <col min="15625" max="15625" width="6.5" style="7" customWidth="1"/>
    <col min="15626" max="15626" width="5.625" style="7" customWidth="1"/>
    <col min="15627" max="15627" width="7.25" style="7" customWidth="1"/>
    <col min="15628" max="15628" width="9.75" style="7" customWidth="1"/>
    <col min="15629" max="15629" width="3.375" style="7" customWidth="1"/>
    <col min="15630" max="15630" width="11" style="7" customWidth="1"/>
    <col min="15631" max="15631" width="9.25" style="7" bestFit="1" customWidth="1"/>
    <col min="15632" max="15632" width="7.375" style="7" customWidth="1"/>
    <col min="15633" max="15633" width="10" style="7" customWidth="1"/>
    <col min="15634" max="15634" width="8.375" style="7" customWidth="1"/>
    <col min="15635" max="15635" width="10.875" style="7" customWidth="1"/>
    <col min="15636" max="15636" width="10.75" style="7" customWidth="1"/>
    <col min="15637" max="15637" width="6.25" style="7" customWidth="1"/>
    <col min="15638" max="15638" width="8.375" style="7" customWidth="1"/>
    <col min="15639" max="15639" width="12" style="7" customWidth="1"/>
    <col min="15640" max="15640" width="11.75" style="7" customWidth="1"/>
    <col min="15641" max="15641" width="11" style="7" customWidth="1"/>
    <col min="15642" max="15642" width="10" style="7" customWidth="1"/>
    <col min="15643" max="15643" width="10.25" style="7" customWidth="1"/>
    <col min="15644" max="15644" width="5.125" style="7" customWidth="1"/>
    <col min="15645" max="15645" width="10" style="7" customWidth="1"/>
    <col min="15646" max="15874" width="9" style="7"/>
    <col min="15875" max="15875" width="2.875" style="7" customWidth="1"/>
    <col min="15876" max="15876" width="5.75" style="7" customWidth="1"/>
    <col min="15877" max="15877" width="6" style="7" customWidth="1"/>
    <col min="15878" max="15879" width="3.625" style="7" customWidth="1"/>
    <col min="15880" max="15880" width="2.875" style="7" customWidth="1"/>
    <col min="15881" max="15881" width="6.5" style="7" customWidth="1"/>
    <col min="15882" max="15882" width="5.625" style="7" customWidth="1"/>
    <col min="15883" max="15883" width="7.25" style="7" customWidth="1"/>
    <col min="15884" max="15884" width="9.75" style="7" customWidth="1"/>
    <col min="15885" max="15885" width="3.375" style="7" customWidth="1"/>
    <col min="15886" max="15886" width="11" style="7" customWidth="1"/>
    <col min="15887" max="15887" width="9.25" style="7" bestFit="1" customWidth="1"/>
    <col min="15888" max="15888" width="7.375" style="7" customWidth="1"/>
    <col min="15889" max="15889" width="10" style="7" customWidth="1"/>
    <col min="15890" max="15890" width="8.375" style="7" customWidth="1"/>
    <col min="15891" max="15891" width="10.875" style="7" customWidth="1"/>
    <col min="15892" max="15892" width="10.75" style="7" customWidth="1"/>
    <col min="15893" max="15893" width="6.25" style="7" customWidth="1"/>
    <col min="15894" max="15894" width="8.375" style="7" customWidth="1"/>
    <col min="15895" max="15895" width="12" style="7" customWidth="1"/>
    <col min="15896" max="15896" width="11.75" style="7" customWidth="1"/>
    <col min="15897" max="15897" width="11" style="7" customWidth="1"/>
    <col min="15898" max="15898" width="10" style="7" customWidth="1"/>
    <col min="15899" max="15899" width="10.25" style="7" customWidth="1"/>
    <col min="15900" max="15900" width="5.125" style="7" customWidth="1"/>
    <col min="15901" max="15901" width="10" style="7" customWidth="1"/>
    <col min="15902" max="16130" width="9" style="7"/>
    <col min="16131" max="16131" width="2.875" style="7" customWidth="1"/>
    <col min="16132" max="16132" width="5.75" style="7" customWidth="1"/>
    <col min="16133" max="16133" width="6" style="7" customWidth="1"/>
    <col min="16134" max="16135" width="3.625" style="7" customWidth="1"/>
    <col min="16136" max="16136" width="2.875" style="7" customWidth="1"/>
    <col min="16137" max="16137" width="6.5" style="7" customWidth="1"/>
    <col min="16138" max="16138" width="5.625" style="7" customWidth="1"/>
    <col min="16139" max="16139" width="7.25" style="7" customWidth="1"/>
    <col min="16140" max="16140" width="9.75" style="7" customWidth="1"/>
    <col min="16141" max="16141" width="3.375" style="7" customWidth="1"/>
    <col min="16142" max="16142" width="11" style="7" customWidth="1"/>
    <col min="16143" max="16143" width="9.25" style="7" bestFit="1" customWidth="1"/>
    <col min="16144" max="16144" width="7.375" style="7" customWidth="1"/>
    <col min="16145" max="16145" width="10" style="7" customWidth="1"/>
    <col min="16146" max="16146" width="8.375" style="7" customWidth="1"/>
    <col min="16147" max="16147" width="10.875" style="7" customWidth="1"/>
    <col min="16148" max="16148" width="10.75" style="7" customWidth="1"/>
    <col min="16149" max="16149" width="6.25" style="7" customWidth="1"/>
    <col min="16150" max="16150" width="8.375" style="7" customWidth="1"/>
    <col min="16151" max="16151" width="12" style="7" customWidth="1"/>
    <col min="16152" max="16152" width="11.75" style="7" customWidth="1"/>
    <col min="16153" max="16153" width="11" style="7" customWidth="1"/>
    <col min="16154" max="16154" width="10" style="7" customWidth="1"/>
    <col min="16155" max="16155" width="10.25" style="7" customWidth="1"/>
    <col min="16156" max="16156" width="5.125" style="7" customWidth="1"/>
    <col min="16157" max="16157" width="10" style="7" customWidth="1"/>
    <col min="16158" max="16384" width="9" style="7"/>
  </cols>
  <sheetData>
    <row r="1" spans="1:29" x14ac:dyDescent="0.35">
      <c r="A1" s="1"/>
      <c r="B1" s="1"/>
      <c r="C1" s="1"/>
      <c r="D1" s="2"/>
      <c r="E1" s="2"/>
      <c r="F1" s="2"/>
      <c r="G1" s="1"/>
      <c r="H1" s="1"/>
      <c r="I1" s="1"/>
      <c r="J1" s="3"/>
      <c r="K1" s="4"/>
      <c r="M1" s="6"/>
      <c r="N1" s="1"/>
      <c r="O1" s="1"/>
      <c r="P1" s="1"/>
      <c r="Q1" s="3"/>
      <c r="R1" s="4"/>
      <c r="S1" s="3"/>
      <c r="T1" s="3"/>
      <c r="U1" s="1"/>
      <c r="V1" s="1"/>
      <c r="W1" s="4"/>
      <c r="X1" s="3"/>
      <c r="Y1" s="4"/>
      <c r="Z1" s="3"/>
      <c r="AA1" s="314" t="s">
        <v>0</v>
      </c>
      <c r="AB1" s="314"/>
    </row>
    <row r="2" spans="1:29" x14ac:dyDescent="0.35">
      <c r="A2" s="315" t="s">
        <v>1</v>
      </c>
      <c r="B2" s="315"/>
      <c r="C2" s="315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  <c r="U2" s="315"/>
      <c r="V2" s="315"/>
      <c r="W2" s="315"/>
      <c r="X2" s="315"/>
      <c r="Y2" s="315"/>
      <c r="Z2" s="315"/>
      <c r="AA2" s="315"/>
      <c r="AB2" s="315"/>
    </row>
    <row r="3" spans="1:29" x14ac:dyDescent="0.35">
      <c r="A3" s="315" t="s">
        <v>2</v>
      </c>
      <c r="B3" s="315"/>
      <c r="C3" s="315"/>
      <c r="D3" s="315"/>
      <c r="E3" s="315"/>
      <c r="F3" s="315"/>
      <c r="G3" s="315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</row>
    <row r="4" spans="1:29" x14ac:dyDescent="0.35">
      <c r="A4" s="8" t="s">
        <v>3</v>
      </c>
      <c r="B4" s="8"/>
      <c r="C4" s="8"/>
      <c r="D4" s="9"/>
      <c r="E4" s="7"/>
      <c r="F4" s="8"/>
      <c r="G4" s="8"/>
      <c r="H4" s="8"/>
      <c r="I4" s="8"/>
      <c r="J4" s="10"/>
      <c r="K4" s="11"/>
      <c r="L4" s="12"/>
      <c r="M4" s="13"/>
      <c r="N4" s="8"/>
      <c r="O4" s="8"/>
      <c r="P4" s="8"/>
      <c r="Q4" s="10"/>
      <c r="R4" s="11"/>
      <c r="S4" s="10"/>
      <c r="T4" s="10"/>
      <c r="U4" s="8"/>
      <c r="V4" s="8"/>
      <c r="W4" s="11"/>
      <c r="X4" s="10"/>
      <c r="Y4" s="11"/>
      <c r="Z4" s="10"/>
      <c r="AA4" s="11"/>
      <c r="AB4" s="14"/>
    </row>
    <row r="5" spans="1:29" ht="27.75" customHeight="1" x14ac:dyDescent="0.35">
      <c r="A5" s="288" t="s">
        <v>4</v>
      </c>
      <c r="B5" s="316"/>
      <c r="C5" s="316"/>
      <c r="D5" s="316"/>
      <c r="E5" s="316"/>
      <c r="F5" s="316"/>
      <c r="G5" s="316"/>
      <c r="H5" s="316"/>
      <c r="I5" s="316"/>
      <c r="J5" s="316"/>
      <c r="K5" s="316"/>
      <c r="L5" s="289"/>
      <c r="M5" s="288" t="s">
        <v>5</v>
      </c>
      <c r="N5" s="316"/>
      <c r="O5" s="316"/>
      <c r="P5" s="316"/>
      <c r="Q5" s="316"/>
      <c r="R5" s="316"/>
      <c r="S5" s="316"/>
      <c r="T5" s="316"/>
      <c r="U5" s="316"/>
      <c r="V5" s="316"/>
      <c r="W5" s="289"/>
      <c r="X5" s="290" t="s">
        <v>6</v>
      </c>
      <c r="Y5" s="290" t="s">
        <v>7</v>
      </c>
      <c r="Z5" s="290" t="s">
        <v>8</v>
      </c>
      <c r="AA5" s="290" t="s">
        <v>9</v>
      </c>
      <c r="AB5" s="317" t="s">
        <v>10</v>
      </c>
    </row>
    <row r="6" spans="1:29" ht="24" customHeight="1" x14ac:dyDescent="0.35">
      <c r="A6" s="299" t="s">
        <v>11</v>
      </c>
      <c r="B6" s="293" t="s">
        <v>12</v>
      </c>
      <c r="C6" s="293" t="s">
        <v>13</v>
      </c>
      <c r="D6" s="311" t="s">
        <v>14</v>
      </c>
      <c r="E6" s="311" t="s">
        <v>15</v>
      </c>
      <c r="F6" s="312" t="s">
        <v>16</v>
      </c>
      <c r="G6" s="302" t="s">
        <v>17</v>
      </c>
      <c r="H6" s="303"/>
      <c r="I6" s="304"/>
      <c r="J6" s="290" t="s">
        <v>18</v>
      </c>
      <c r="K6" s="290" t="s">
        <v>19</v>
      </c>
      <c r="L6" s="308" t="s">
        <v>20</v>
      </c>
      <c r="M6" s="299" t="s">
        <v>11</v>
      </c>
      <c r="N6" s="293" t="s">
        <v>21</v>
      </c>
      <c r="O6" s="293" t="s">
        <v>22</v>
      </c>
      <c r="P6" s="293" t="s">
        <v>16</v>
      </c>
      <c r="Q6" s="290" t="s">
        <v>23</v>
      </c>
      <c r="R6" s="290" t="s">
        <v>24</v>
      </c>
      <c r="S6" s="290" t="s">
        <v>25</v>
      </c>
      <c r="T6" s="290" t="s">
        <v>26</v>
      </c>
      <c r="U6" s="288" t="s">
        <v>27</v>
      </c>
      <c r="V6" s="289"/>
      <c r="W6" s="290" t="s">
        <v>28</v>
      </c>
      <c r="X6" s="291"/>
      <c r="Y6" s="291"/>
      <c r="Z6" s="291"/>
      <c r="AA6" s="291"/>
      <c r="AB6" s="318"/>
    </row>
    <row r="7" spans="1:29" ht="19.5" customHeight="1" x14ac:dyDescent="0.35">
      <c r="A7" s="300"/>
      <c r="B7" s="294"/>
      <c r="C7" s="294"/>
      <c r="D7" s="312"/>
      <c r="E7" s="312"/>
      <c r="F7" s="312"/>
      <c r="G7" s="305"/>
      <c r="H7" s="306"/>
      <c r="I7" s="307"/>
      <c r="J7" s="291"/>
      <c r="K7" s="291"/>
      <c r="L7" s="309"/>
      <c r="M7" s="300"/>
      <c r="N7" s="294"/>
      <c r="O7" s="294"/>
      <c r="P7" s="294"/>
      <c r="Q7" s="291"/>
      <c r="R7" s="291"/>
      <c r="S7" s="291"/>
      <c r="T7" s="291"/>
      <c r="U7" s="293" t="s">
        <v>29</v>
      </c>
      <c r="V7" s="296" t="s">
        <v>30</v>
      </c>
      <c r="W7" s="291"/>
      <c r="X7" s="291"/>
      <c r="Y7" s="291"/>
      <c r="Z7" s="291"/>
      <c r="AA7" s="291"/>
      <c r="AB7" s="318"/>
    </row>
    <row r="8" spans="1:29" ht="17.25" customHeight="1" x14ac:dyDescent="0.35">
      <c r="A8" s="300"/>
      <c r="B8" s="294"/>
      <c r="C8" s="294"/>
      <c r="D8" s="312"/>
      <c r="E8" s="312"/>
      <c r="F8" s="312"/>
      <c r="G8" s="299" t="s">
        <v>31</v>
      </c>
      <c r="H8" s="299" t="s">
        <v>32</v>
      </c>
      <c r="I8" s="299" t="s">
        <v>33</v>
      </c>
      <c r="J8" s="291"/>
      <c r="K8" s="291"/>
      <c r="L8" s="309"/>
      <c r="M8" s="300"/>
      <c r="N8" s="294"/>
      <c r="O8" s="294"/>
      <c r="P8" s="294"/>
      <c r="Q8" s="291"/>
      <c r="R8" s="291"/>
      <c r="S8" s="291"/>
      <c r="T8" s="291"/>
      <c r="U8" s="294"/>
      <c r="V8" s="297"/>
      <c r="W8" s="291"/>
      <c r="X8" s="291"/>
      <c r="Y8" s="291"/>
      <c r="Z8" s="291"/>
      <c r="AA8" s="291"/>
      <c r="AB8" s="318"/>
    </row>
    <row r="9" spans="1:29" ht="29.25" customHeight="1" x14ac:dyDescent="0.35">
      <c r="A9" s="300"/>
      <c r="B9" s="294"/>
      <c r="C9" s="294"/>
      <c r="D9" s="312"/>
      <c r="E9" s="312"/>
      <c r="F9" s="312"/>
      <c r="G9" s="300"/>
      <c r="H9" s="300"/>
      <c r="I9" s="300"/>
      <c r="J9" s="291"/>
      <c r="K9" s="291"/>
      <c r="L9" s="309"/>
      <c r="M9" s="300"/>
      <c r="N9" s="294"/>
      <c r="O9" s="294"/>
      <c r="P9" s="294"/>
      <c r="Q9" s="291"/>
      <c r="R9" s="291"/>
      <c r="S9" s="291"/>
      <c r="T9" s="291"/>
      <c r="U9" s="294"/>
      <c r="V9" s="297"/>
      <c r="W9" s="291"/>
      <c r="X9" s="291"/>
      <c r="Y9" s="291"/>
      <c r="Z9" s="291"/>
      <c r="AA9" s="291"/>
      <c r="AB9" s="318"/>
    </row>
    <row r="10" spans="1:29" ht="51.75" customHeight="1" x14ac:dyDescent="0.35">
      <c r="A10" s="301"/>
      <c r="B10" s="295"/>
      <c r="C10" s="295"/>
      <c r="D10" s="313"/>
      <c r="E10" s="313"/>
      <c r="F10" s="313"/>
      <c r="G10" s="301"/>
      <c r="H10" s="301"/>
      <c r="I10" s="301"/>
      <c r="J10" s="292"/>
      <c r="K10" s="292"/>
      <c r="L10" s="310"/>
      <c r="M10" s="301"/>
      <c r="N10" s="295"/>
      <c r="O10" s="295"/>
      <c r="P10" s="295"/>
      <c r="Q10" s="292"/>
      <c r="R10" s="292"/>
      <c r="S10" s="292"/>
      <c r="T10" s="292"/>
      <c r="U10" s="295"/>
      <c r="V10" s="298"/>
      <c r="W10" s="292"/>
      <c r="X10" s="292"/>
      <c r="Y10" s="292"/>
      <c r="Z10" s="292"/>
      <c r="AA10" s="292"/>
      <c r="AB10" s="319"/>
    </row>
    <row r="11" spans="1:29" s="27" customFormat="1" x14ac:dyDescent="0.35">
      <c r="A11" s="15">
        <v>1</v>
      </c>
      <c r="B11" s="16" t="str">
        <f>[1]ภดส3!B15</f>
        <v>โฉนด</v>
      </c>
      <c r="C11" s="16">
        <f>[1]ภดส3!E15</f>
        <v>2592</v>
      </c>
      <c r="D11" s="17">
        <f>[1]ภดส3!C15</f>
        <v>5711</v>
      </c>
      <c r="E11" s="17" t="str">
        <f>[1]ภดส3!F15</f>
        <v>ม.11  ต.นาบอน</v>
      </c>
      <c r="F11" s="18" t="s">
        <v>34</v>
      </c>
      <c r="G11" s="16">
        <f>[1]ภดส3!G15</f>
        <v>0</v>
      </c>
      <c r="H11" s="16">
        <f>[1]ภดส3!H15</f>
        <v>0</v>
      </c>
      <c r="I11" s="16">
        <f>[1]ภดส3!I15</f>
        <v>16</v>
      </c>
      <c r="J11" s="19">
        <f>G11*400+H11*100+I11</f>
        <v>16</v>
      </c>
      <c r="K11" s="20">
        <v>3050</v>
      </c>
      <c r="L11" s="19">
        <f>J11*K11</f>
        <v>48800</v>
      </c>
      <c r="M11" s="21">
        <v>1</v>
      </c>
      <c r="N11" s="21" t="str">
        <f>[1]ภดส3!R15</f>
        <v>ตึกแถว 2 ชั้น</v>
      </c>
      <c r="O11" s="21" t="str">
        <f>[1]ภดส3!S15</f>
        <v>ตึก</v>
      </c>
      <c r="P11" s="21">
        <v>3</v>
      </c>
      <c r="Q11" s="22">
        <v>120</v>
      </c>
      <c r="R11" s="23">
        <v>100</v>
      </c>
      <c r="S11" s="22">
        <v>7450</v>
      </c>
      <c r="T11" s="22">
        <f>Q11*S11</f>
        <v>894000</v>
      </c>
      <c r="U11" s="21">
        <v>23</v>
      </c>
      <c r="V11" s="21">
        <v>36</v>
      </c>
      <c r="W11" s="23">
        <f>T11-(T11*V11/100)</f>
        <v>572160</v>
      </c>
      <c r="X11" s="22">
        <f>L11+W11</f>
        <v>620960</v>
      </c>
      <c r="Y11" s="23">
        <f>X11*R11/100</f>
        <v>620960</v>
      </c>
      <c r="Z11" s="22">
        <v>0</v>
      </c>
      <c r="AA11" s="24">
        <v>0</v>
      </c>
      <c r="AB11" s="25">
        <v>0.3</v>
      </c>
      <c r="AC11" s="26">
        <f>AA11*0.02/100</f>
        <v>0</v>
      </c>
    </row>
    <row r="12" spans="1:29" x14ac:dyDescent="0.35">
      <c r="A12" s="15"/>
      <c r="B12" s="16"/>
      <c r="C12" s="16"/>
      <c r="D12" s="17"/>
      <c r="E12" s="17"/>
      <c r="F12" s="28"/>
      <c r="G12" s="16"/>
      <c r="H12" s="16"/>
      <c r="I12" s="16"/>
      <c r="J12" s="19"/>
      <c r="K12" s="29"/>
      <c r="L12" s="19"/>
      <c r="M12" s="30"/>
      <c r="N12" s="30"/>
      <c r="O12" s="30"/>
      <c r="P12" s="31" t="s">
        <v>35</v>
      </c>
      <c r="Q12" s="32">
        <v>24</v>
      </c>
      <c r="R12" s="23">
        <f>Q12*100/Q11</f>
        <v>20</v>
      </c>
      <c r="S12" s="32"/>
      <c r="T12" s="22"/>
      <c r="U12" s="21"/>
      <c r="V12" s="21"/>
      <c r="W12" s="23"/>
      <c r="X12" s="22"/>
      <c r="Y12" s="23">
        <f>Y11*20/100</f>
        <v>124192</v>
      </c>
      <c r="Z12" s="22">
        <v>0</v>
      </c>
      <c r="AA12" s="24">
        <f>Y12-Z12</f>
        <v>124192</v>
      </c>
      <c r="AB12" s="25">
        <v>0.3</v>
      </c>
      <c r="AC12" s="26">
        <f>AA12*0.3/100</f>
        <v>372.57599999999996</v>
      </c>
    </row>
    <row r="13" spans="1:29" x14ac:dyDescent="0.35">
      <c r="A13" s="15"/>
      <c r="B13" s="16"/>
      <c r="C13" s="16"/>
      <c r="D13" s="17"/>
      <c r="E13" s="17"/>
      <c r="F13" s="28"/>
      <c r="G13" s="16"/>
      <c r="H13" s="16"/>
      <c r="I13" s="16"/>
      <c r="J13" s="19"/>
      <c r="K13" s="29"/>
      <c r="L13" s="19"/>
      <c r="M13" s="30"/>
      <c r="N13" s="33"/>
      <c r="O13" s="33"/>
      <c r="P13" s="31" t="s">
        <v>35</v>
      </c>
      <c r="Q13" s="34">
        <v>36</v>
      </c>
      <c r="R13" s="23">
        <f>Q13*100/Q11</f>
        <v>30</v>
      </c>
      <c r="S13" s="35"/>
      <c r="T13" s="22"/>
      <c r="U13" s="33"/>
      <c r="V13" s="33"/>
      <c r="W13" s="23"/>
      <c r="X13" s="22"/>
      <c r="Y13" s="23">
        <f>Y11*30/100</f>
        <v>186288</v>
      </c>
      <c r="Z13" s="22">
        <v>0</v>
      </c>
      <c r="AA13" s="24">
        <v>0</v>
      </c>
      <c r="AB13" s="25">
        <v>0</v>
      </c>
      <c r="AC13" s="26"/>
    </row>
    <row r="14" spans="1:29" x14ac:dyDescent="0.35">
      <c r="A14" s="36"/>
      <c r="B14" s="30"/>
      <c r="C14" s="30"/>
      <c r="D14" s="37"/>
      <c r="E14" s="37"/>
      <c r="F14" s="37"/>
      <c r="G14" s="38"/>
      <c r="H14" s="38"/>
      <c r="I14" s="38"/>
      <c r="J14" s="39"/>
      <c r="K14" s="24"/>
      <c r="L14" s="35"/>
      <c r="M14" s="30"/>
      <c r="N14" s="33"/>
      <c r="O14" s="40"/>
      <c r="P14" s="31" t="s">
        <v>36</v>
      </c>
      <c r="Q14" s="32">
        <v>60</v>
      </c>
      <c r="R14" s="41">
        <f>Q14*100/Q11</f>
        <v>50</v>
      </c>
      <c r="S14" s="39"/>
      <c r="T14" s="42"/>
      <c r="U14" s="43"/>
      <c r="V14" s="43"/>
      <c r="W14" s="44"/>
      <c r="X14" s="39"/>
      <c r="Y14" s="45">
        <f>Y11*50/100</f>
        <v>310480</v>
      </c>
      <c r="Z14" s="39">
        <v>50000000</v>
      </c>
      <c r="AA14" s="44">
        <v>0</v>
      </c>
      <c r="AB14" s="46">
        <v>0.02</v>
      </c>
      <c r="AC14" s="26"/>
    </row>
    <row r="15" spans="1:29" x14ac:dyDescent="0.35">
      <c r="A15" s="47"/>
      <c r="B15" s="47"/>
      <c r="C15" s="47"/>
      <c r="D15" s="48"/>
      <c r="E15" s="48"/>
      <c r="F15" s="48"/>
      <c r="G15" s="47"/>
      <c r="H15" s="47"/>
      <c r="I15" s="47"/>
      <c r="J15" s="49"/>
      <c r="K15" s="50"/>
      <c r="L15" s="51"/>
      <c r="M15" s="52"/>
      <c r="N15" s="52"/>
      <c r="O15" s="52"/>
      <c r="P15" s="52"/>
      <c r="Q15" s="49"/>
      <c r="R15" s="50"/>
      <c r="S15" s="49"/>
      <c r="T15" s="49"/>
      <c r="U15" s="52"/>
      <c r="V15" s="52"/>
      <c r="W15" s="50"/>
      <c r="X15" s="49"/>
      <c r="Y15" s="50"/>
      <c r="Z15" s="49"/>
      <c r="AA15" s="50"/>
      <c r="AB15" s="53"/>
      <c r="AC15" s="54">
        <f>SUM(AC11:AC14)</f>
        <v>372.57599999999996</v>
      </c>
    </row>
    <row r="16" spans="1:29" x14ac:dyDescent="0.35">
      <c r="A16" s="1"/>
      <c r="B16" s="1"/>
      <c r="C16" s="1"/>
      <c r="D16" s="2"/>
      <c r="E16" s="2"/>
      <c r="F16" s="2"/>
      <c r="G16" s="1"/>
      <c r="H16" s="1"/>
      <c r="I16" s="1"/>
      <c r="J16" s="3"/>
      <c r="K16" s="4"/>
      <c r="M16" s="6"/>
      <c r="N16" s="1"/>
      <c r="O16" s="1"/>
      <c r="P16" s="1"/>
      <c r="Q16" s="3"/>
      <c r="R16" s="4"/>
      <c r="S16" s="3"/>
      <c r="T16" s="3"/>
      <c r="U16" s="1"/>
      <c r="V16" s="1"/>
      <c r="W16" s="4"/>
      <c r="X16" s="3"/>
      <c r="Y16" s="4"/>
      <c r="Z16" s="3"/>
      <c r="AA16" s="4"/>
      <c r="AB16" s="55"/>
    </row>
    <row r="17" spans="1:28" x14ac:dyDescent="0.35">
      <c r="A17" s="8"/>
      <c r="B17" s="8" t="s">
        <v>37</v>
      </c>
      <c r="C17" s="8"/>
      <c r="D17" s="9" t="s">
        <v>38</v>
      </c>
      <c r="E17" s="9"/>
      <c r="F17" s="9"/>
      <c r="G17" s="56"/>
      <c r="H17" s="8" t="s">
        <v>39</v>
      </c>
      <c r="I17" s="8"/>
      <c r="J17" s="57"/>
      <c r="K17" s="10"/>
      <c r="L17" s="8"/>
      <c r="M17" s="13"/>
      <c r="N17" s="1"/>
      <c r="O17" s="1"/>
      <c r="P17" s="1"/>
      <c r="Q17" s="3"/>
      <c r="R17" s="4"/>
      <c r="S17" s="3"/>
      <c r="T17" s="3"/>
      <c r="U17" s="1"/>
      <c r="V17" s="1"/>
      <c r="W17" s="4"/>
      <c r="X17" s="3"/>
      <c r="Y17" s="4"/>
      <c r="Z17" s="3"/>
      <c r="AA17" s="4"/>
      <c r="AB17" s="55"/>
    </row>
    <row r="18" spans="1:28" x14ac:dyDescent="0.35">
      <c r="A18" s="8"/>
      <c r="B18" s="8"/>
      <c r="C18" s="8"/>
      <c r="D18" s="9"/>
      <c r="E18" s="9"/>
      <c r="F18" s="9"/>
      <c r="G18" s="56"/>
      <c r="H18" s="8" t="s">
        <v>40</v>
      </c>
      <c r="I18" s="8"/>
      <c r="J18" s="57"/>
      <c r="K18" s="10"/>
      <c r="L18" s="8"/>
      <c r="M18" s="13"/>
      <c r="N18" s="1"/>
      <c r="O18" s="1"/>
      <c r="P18" s="1"/>
      <c r="Q18" s="3"/>
      <c r="R18" s="4"/>
      <c r="S18" s="3"/>
      <c r="T18" s="3"/>
      <c r="U18" s="1"/>
      <c r="V18" s="1"/>
      <c r="W18" s="4"/>
      <c r="X18" s="3"/>
      <c r="Y18" s="4"/>
      <c r="Z18" s="3"/>
      <c r="AA18" s="4"/>
      <c r="AB18" s="55"/>
    </row>
    <row r="19" spans="1:28" x14ac:dyDescent="0.35">
      <c r="A19" s="8"/>
      <c r="B19" s="8"/>
      <c r="C19" s="8"/>
      <c r="D19" s="9"/>
      <c r="E19" s="9"/>
      <c r="F19" s="9"/>
      <c r="G19" s="56"/>
      <c r="H19" s="8" t="s">
        <v>41</v>
      </c>
      <c r="I19" s="8"/>
      <c r="J19" s="57"/>
      <c r="K19" s="10"/>
      <c r="L19" s="8"/>
      <c r="M19" s="13"/>
      <c r="N19" s="1"/>
      <c r="O19" s="1"/>
      <c r="P19" s="8"/>
      <c r="Q19" s="3"/>
      <c r="R19" s="4"/>
      <c r="S19" s="3"/>
      <c r="T19" s="3"/>
      <c r="U19" s="1"/>
      <c r="V19" s="1"/>
      <c r="W19" s="4"/>
      <c r="X19" s="3"/>
      <c r="Y19" s="11"/>
      <c r="Z19" s="10"/>
      <c r="AA19" s="11"/>
      <c r="AB19" s="14"/>
    </row>
    <row r="20" spans="1:28" x14ac:dyDescent="0.35">
      <c r="A20" s="8"/>
      <c r="B20" s="8"/>
      <c r="C20" s="8"/>
      <c r="D20" s="9"/>
      <c r="E20" s="9"/>
      <c r="F20" s="9"/>
      <c r="G20" s="56"/>
      <c r="H20" s="8" t="s">
        <v>42</v>
      </c>
      <c r="I20" s="58"/>
      <c r="J20" s="59"/>
      <c r="K20" s="12"/>
      <c r="L20" s="58"/>
      <c r="M20" s="60"/>
      <c r="N20" s="1"/>
      <c r="O20" s="1"/>
      <c r="P20" s="8"/>
      <c r="Q20" s="3"/>
      <c r="R20" s="4"/>
      <c r="S20" s="3"/>
      <c r="T20" s="3"/>
      <c r="U20" s="1"/>
      <c r="V20" s="1"/>
      <c r="W20" s="4"/>
      <c r="X20" s="3"/>
      <c r="Y20" s="11"/>
      <c r="Z20" s="10"/>
      <c r="AA20" s="11"/>
      <c r="AB20" s="14"/>
    </row>
    <row r="21" spans="1:28" x14ac:dyDescent="0.35">
      <c r="A21" s="58"/>
      <c r="B21" s="58"/>
      <c r="C21" s="58"/>
      <c r="D21" s="61"/>
      <c r="E21" s="61"/>
      <c r="F21" s="61"/>
      <c r="G21" s="58"/>
      <c r="H21" s="58" t="s">
        <v>43</v>
      </c>
      <c r="I21" s="58"/>
      <c r="J21" s="59"/>
      <c r="K21" s="12"/>
      <c r="L21" s="58"/>
      <c r="M21" s="60"/>
    </row>
    <row r="22" spans="1:28" x14ac:dyDescent="0.35">
      <c r="A22" s="58"/>
      <c r="B22" s="58"/>
      <c r="C22" s="58"/>
      <c r="D22" s="61"/>
      <c r="E22" s="61"/>
      <c r="F22" s="61"/>
      <c r="G22" s="58"/>
      <c r="H22" s="58"/>
      <c r="I22" s="58"/>
      <c r="J22" s="10"/>
      <c r="K22" s="64"/>
      <c r="L22" s="12"/>
    </row>
    <row r="23" spans="1:28" x14ac:dyDescent="0.35">
      <c r="A23" s="1"/>
      <c r="B23" s="1"/>
      <c r="C23" s="1"/>
      <c r="D23" s="2"/>
      <c r="E23" s="2"/>
      <c r="F23" s="2"/>
      <c r="G23" s="1"/>
      <c r="H23" s="1"/>
      <c r="I23" s="1"/>
      <c r="J23" s="3"/>
      <c r="K23" s="4"/>
      <c r="M23" s="6"/>
      <c r="N23" s="1"/>
      <c r="O23" s="1"/>
      <c r="P23" s="1"/>
      <c r="Q23" s="3"/>
      <c r="R23" s="4"/>
      <c r="S23" s="3"/>
      <c r="T23" s="3"/>
      <c r="U23" s="1"/>
      <c r="V23" s="1"/>
      <c r="W23" s="4"/>
      <c r="X23" s="3"/>
      <c r="Y23" s="4"/>
      <c r="Z23" s="3"/>
      <c r="AA23" s="314" t="s">
        <v>0</v>
      </c>
      <c r="AB23" s="314"/>
    </row>
    <row r="24" spans="1:28" x14ac:dyDescent="0.35">
      <c r="A24" s="315" t="s">
        <v>1</v>
      </c>
      <c r="B24" s="315"/>
      <c r="C24" s="315"/>
      <c r="D24" s="315"/>
      <c r="E24" s="315"/>
      <c r="F24" s="315"/>
      <c r="G24" s="315"/>
      <c r="H24" s="315"/>
      <c r="I24" s="315"/>
      <c r="J24" s="315"/>
      <c r="K24" s="315"/>
      <c r="L24" s="315"/>
      <c r="M24" s="315"/>
      <c r="N24" s="315"/>
      <c r="O24" s="315"/>
      <c r="P24" s="315"/>
      <c r="Q24" s="315"/>
      <c r="R24" s="315"/>
      <c r="S24" s="315"/>
      <c r="T24" s="315"/>
      <c r="U24" s="315"/>
      <c r="V24" s="315"/>
      <c r="W24" s="315"/>
      <c r="X24" s="315"/>
      <c r="Y24" s="315"/>
      <c r="Z24" s="315"/>
      <c r="AA24" s="315"/>
      <c r="AB24" s="315"/>
    </row>
    <row r="25" spans="1:28" x14ac:dyDescent="0.35">
      <c r="A25" s="315" t="s">
        <v>2</v>
      </c>
      <c r="B25" s="315"/>
      <c r="C25" s="315"/>
      <c r="D25" s="315"/>
      <c r="E25" s="315"/>
      <c r="F25" s="315"/>
      <c r="G25" s="315"/>
      <c r="H25" s="315"/>
      <c r="I25" s="315"/>
      <c r="J25" s="315"/>
      <c r="K25" s="315"/>
      <c r="L25" s="315"/>
      <c r="M25" s="315"/>
      <c r="N25" s="315"/>
      <c r="O25" s="315"/>
      <c r="P25" s="315"/>
      <c r="Q25" s="315"/>
      <c r="R25" s="315"/>
      <c r="S25" s="315"/>
      <c r="T25" s="315"/>
      <c r="U25" s="315"/>
      <c r="V25" s="315"/>
      <c r="W25" s="315"/>
      <c r="X25" s="315"/>
      <c r="Y25" s="315"/>
      <c r="Z25" s="315"/>
      <c r="AA25" s="315"/>
      <c r="AB25" s="315"/>
    </row>
    <row r="26" spans="1:28" x14ac:dyDescent="0.35">
      <c r="A26" s="8" t="s">
        <v>44</v>
      </c>
      <c r="B26" s="8"/>
      <c r="C26" s="8"/>
      <c r="D26" s="9"/>
      <c r="E26" s="7"/>
      <c r="F26" s="9"/>
      <c r="G26" s="8"/>
      <c r="H26" s="8"/>
      <c r="I26" s="8"/>
      <c r="J26" s="10"/>
      <c r="K26" s="11"/>
      <c r="L26" s="12"/>
      <c r="M26" s="13"/>
      <c r="N26" s="8"/>
      <c r="O26" s="8"/>
      <c r="P26" s="8"/>
      <c r="Q26" s="10"/>
      <c r="R26" s="11"/>
      <c r="S26" s="10"/>
      <c r="T26" s="10"/>
      <c r="U26" s="8"/>
      <c r="V26" s="8"/>
      <c r="W26" s="11"/>
      <c r="X26" s="10"/>
      <c r="Y26" s="11"/>
      <c r="Z26" s="10"/>
      <c r="AA26" s="11"/>
      <c r="AB26" s="14"/>
    </row>
    <row r="27" spans="1:28" x14ac:dyDescent="0.35">
      <c r="A27" s="288" t="s">
        <v>4</v>
      </c>
      <c r="B27" s="316"/>
      <c r="C27" s="316"/>
      <c r="D27" s="316"/>
      <c r="E27" s="316"/>
      <c r="F27" s="316"/>
      <c r="G27" s="316"/>
      <c r="H27" s="316"/>
      <c r="I27" s="316"/>
      <c r="J27" s="316"/>
      <c r="K27" s="316"/>
      <c r="L27" s="289"/>
      <c r="M27" s="288" t="s">
        <v>5</v>
      </c>
      <c r="N27" s="316"/>
      <c r="O27" s="316"/>
      <c r="P27" s="316"/>
      <c r="Q27" s="316"/>
      <c r="R27" s="316"/>
      <c r="S27" s="316"/>
      <c r="T27" s="316"/>
      <c r="U27" s="316"/>
      <c r="V27" s="316"/>
      <c r="W27" s="289"/>
      <c r="X27" s="290" t="s">
        <v>6</v>
      </c>
      <c r="Y27" s="290" t="s">
        <v>7</v>
      </c>
      <c r="Z27" s="290" t="s">
        <v>8</v>
      </c>
      <c r="AA27" s="290" t="s">
        <v>9</v>
      </c>
      <c r="AB27" s="317" t="s">
        <v>10</v>
      </c>
    </row>
    <row r="28" spans="1:28" x14ac:dyDescent="0.35">
      <c r="A28" s="299" t="s">
        <v>11</v>
      </c>
      <c r="B28" s="293" t="s">
        <v>12</v>
      </c>
      <c r="C28" s="293" t="s">
        <v>13</v>
      </c>
      <c r="D28" s="311" t="s">
        <v>14</v>
      </c>
      <c r="E28" s="311" t="s">
        <v>15</v>
      </c>
      <c r="F28" s="312" t="s">
        <v>16</v>
      </c>
      <c r="G28" s="302" t="s">
        <v>17</v>
      </c>
      <c r="H28" s="303"/>
      <c r="I28" s="304"/>
      <c r="J28" s="290" t="s">
        <v>18</v>
      </c>
      <c r="K28" s="290" t="s">
        <v>19</v>
      </c>
      <c r="L28" s="308" t="s">
        <v>20</v>
      </c>
      <c r="M28" s="299" t="s">
        <v>11</v>
      </c>
      <c r="N28" s="293" t="s">
        <v>21</v>
      </c>
      <c r="O28" s="293" t="s">
        <v>22</v>
      </c>
      <c r="P28" s="293" t="s">
        <v>16</v>
      </c>
      <c r="Q28" s="290" t="s">
        <v>23</v>
      </c>
      <c r="R28" s="290" t="s">
        <v>24</v>
      </c>
      <c r="S28" s="290" t="s">
        <v>25</v>
      </c>
      <c r="T28" s="290" t="s">
        <v>26</v>
      </c>
      <c r="U28" s="288" t="s">
        <v>27</v>
      </c>
      <c r="V28" s="289"/>
      <c r="W28" s="290" t="s">
        <v>28</v>
      </c>
      <c r="X28" s="291"/>
      <c r="Y28" s="291"/>
      <c r="Z28" s="291"/>
      <c r="AA28" s="291"/>
      <c r="AB28" s="318"/>
    </row>
    <row r="29" spans="1:28" x14ac:dyDescent="0.35">
      <c r="A29" s="300"/>
      <c r="B29" s="294"/>
      <c r="C29" s="294"/>
      <c r="D29" s="312"/>
      <c r="E29" s="312"/>
      <c r="F29" s="312"/>
      <c r="G29" s="305"/>
      <c r="H29" s="306"/>
      <c r="I29" s="307"/>
      <c r="J29" s="291"/>
      <c r="K29" s="291"/>
      <c r="L29" s="309"/>
      <c r="M29" s="300"/>
      <c r="N29" s="294"/>
      <c r="O29" s="294"/>
      <c r="P29" s="294"/>
      <c r="Q29" s="291"/>
      <c r="R29" s="291"/>
      <c r="S29" s="291"/>
      <c r="T29" s="291"/>
      <c r="U29" s="293" t="s">
        <v>29</v>
      </c>
      <c r="V29" s="296" t="s">
        <v>30</v>
      </c>
      <c r="W29" s="291"/>
      <c r="X29" s="291"/>
      <c r="Y29" s="291"/>
      <c r="Z29" s="291"/>
      <c r="AA29" s="291"/>
      <c r="AB29" s="318"/>
    </row>
    <row r="30" spans="1:28" x14ac:dyDescent="0.35">
      <c r="A30" s="300"/>
      <c r="B30" s="294"/>
      <c r="C30" s="294"/>
      <c r="D30" s="312"/>
      <c r="E30" s="312"/>
      <c r="F30" s="312"/>
      <c r="G30" s="299" t="s">
        <v>31</v>
      </c>
      <c r="H30" s="299" t="s">
        <v>32</v>
      </c>
      <c r="I30" s="299" t="s">
        <v>33</v>
      </c>
      <c r="J30" s="291"/>
      <c r="K30" s="291"/>
      <c r="L30" s="309"/>
      <c r="M30" s="300"/>
      <c r="N30" s="294"/>
      <c r="O30" s="294"/>
      <c r="P30" s="294"/>
      <c r="Q30" s="291"/>
      <c r="R30" s="291"/>
      <c r="S30" s="291"/>
      <c r="T30" s="291"/>
      <c r="U30" s="294"/>
      <c r="V30" s="297"/>
      <c r="W30" s="291"/>
      <c r="X30" s="291"/>
      <c r="Y30" s="291"/>
      <c r="Z30" s="291"/>
      <c r="AA30" s="291"/>
      <c r="AB30" s="318"/>
    </row>
    <row r="31" spans="1:28" x14ac:dyDescent="0.35">
      <c r="A31" s="300"/>
      <c r="B31" s="294"/>
      <c r="C31" s="294"/>
      <c r="D31" s="312"/>
      <c r="E31" s="312"/>
      <c r="F31" s="312"/>
      <c r="G31" s="300"/>
      <c r="H31" s="300"/>
      <c r="I31" s="300"/>
      <c r="J31" s="291"/>
      <c r="K31" s="291"/>
      <c r="L31" s="309"/>
      <c r="M31" s="300"/>
      <c r="N31" s="294"/>
      <c r="O31" s="294"/>
      <c r="P31" s="294"/>
      <c r="Q31" s="291"/>
      <c r="R31" s="291"/>
      <c r="S31" s="291"/>
      <c r="T31" s="291"/>
      <c r="U31" s="294"/>
      <c r="V31" s="297"/>
      <c r="W31" s="291"/>
      <c r="X31" s="291"/>
      <c r="Y31" s="291"/>
      <c r="Z31" s="291"/>
      <c r="AA31" s="291"/>
      <c r="AB31" s="318"/>
    </row>
    <row r="32" spans="1:28" x14ac:dyDescent="0.35">
      <c r="A32" s="301"/>
      <c r="B32" s="295"/>
      <c r="C32" s="295"/>
      <c r="D32" s="313"/>
      <c r="E32" s="313"/>
      <c r="F32" s="313"/>
      <c r="G32" s="301"/>
      <c r="H32" s="301"/>
      <c r="I32" s="301"/>
      <c r="J32" s="292"/>
      <c r="K32" s="292"/>
      <c r="L32" s="310"/>
      <c r="M32" s="301"/>
      <c r="N32" s="295"/>
      <c r="O32" s="295"/>
      <c r="P32" s="295"/>
      <c r="Q32" s="292"/>
      <c r="R32" s="292"/>
      <c r="S32" s="292"/>
      <c r="T32" s="292"/>
      <c r="U32" s="295"/>
      <c r="V32" s="298"/>
      <c r="W32" s="292"/>
      <c r="X32" s="292"/>
      <c r="Y32" s="292"/>
      <c r="Z32" s="292"/>
      <c r="AA32" s="292"/>
      <c r="AB32" s="319"/>
    </row>
    <row r="33" spans="1:29" x14ac:dyDescent="0.35">
      <c r="A33" s="15">
        <v>1</v>
      </c>
      <c r="B33" s="16" t="str">
        <f>[1]ภดส3!B42</f>
        <v>โฉนด</v>
      </c>
      <c r="C33" s="16">
        <f>[1]ภดส3!E42</f>
        <v>3838</v>
      </c>
      <c r="D33" s="17">
        <f>[1]ภดส3!C42</f>
        <v>8078</v>
      </c>
      <c r="E33" s="17" t="str">
        <f>[1]ภดส3!F42</f>
        <v>ม.2  ต.นาบอน</v>
      </c>
      <c r="F33" s="18" t="s">
        <v>45</v>
      </c>
      <c r="G33" s="16">
        <f>[1]ภดส3!G42</f>
        <v>0</v>
      </c>
      <c r="H33" s="16">
        <f>[1]ภดส3!H42</f>
        <v>0</v>
      </c>
      <c r="I33" s="16">
        <f>[1]ภดส3!I42</f>
        <v>21</v>
      </c>
      <c r="J33" s="19">
        <f>G33*400+H33*100+I33</f>
        <v>21</v>
      </c>
      <c r="K33" s="24">
        <v>300</v>
      </c>
      <c r="L33" s="19">
        <f>J33*K33</f>
        <v>6300</v>
      </c>
      <c r="M33" s="21"/>
      <c r="N33" s="21"/>
      <c r="O33" s="21"/>
      <c r="P33" s="21"/>
      <c r="Q33" s="66"/>
      <c r="R33" s="23">
        <v>100</v>
      </c>
      <c r="S33" s="22"/>
      <c r="T33" s="22"/>
      <c r="U33" s="21"/>
      <c r="V33" s="21"/>
      <c r="W33" s="23"/>
      <c r="X33" s="22">
        <f>L33+W33</f>
        <v>6300</v>
      </c>
      <c r="Y33" s="23">
        <f>X33*100/100</f>
        <v>6300</v>
      </c>
      <c r="Z33" s="22">
        <v>0</v>
      </c>
      <c r="AA33" s="24">
        <f>Y33-Z33</f>
        <v>6300</v>
      </c>
      <c r="AB33" s="25">
        <v>0.3</v>
      </c>
      <c r="AC33" s="26">
        <f>AA33*0.3/100</f>
        <v>18.899999999999999</v>
      </c>
    </row>
    <row r="34" spans="1:29" x14ac:dyDescent="0.35">
      <c r="A34" s="15">
        <v>2</v>
      </c>
      <c r="B34" s="16" t="str">
        <f>[1]ภดส3!B43</f>
        <v>โฉนด</v>
      </c>
      <c r="C34" s="16">
        <f>[1]ภดส3!E43</f>
        <v>3859</v>
      </c>
      <c r="D34" s="17">
        <f>[1]ภดส3!C43</f>
        <v>8099</v>
      </c>
      <c r="E34" s="17" t="str">
        <f>[1]ภดส3!F43</f>
        <v>ม.2  ต.นาบอน</v>
      </c>
      <c r="F34" s="28" t="s">
        <v>45</v>
      </c>
      <c r="G34" s="16">
        <f>[1]ภดส3!G43</f>
        <v>0</v>
      </c>
      <c r="H34" s="16">
        <f>[1]ภดส3!H43</f>
        <v>0</v>
      </c>
      <c r="I34" s="16">
        <f>[1]ภดส3!I43</f>
        <v>21</v>
      </c>
      <c r="J34" s="19">
        <f>G34*400+H34*100+I34</f>
        <v>21</v>
      </c>
      <c r="K34" s="29">
        <v>300</v>
      </c>
      <c r="L34" s="19">
        <f>J34*K34</f>
        <v>6300</v>
      </c>
      <c r="M34" s="31"/>
      <c r="N34" s="30"/>
      <c r="O34" s="30"/>
      <c r="P34" s="30"/>
      <c r="Q34" s="42"/>
      <c r="R34" s="23">
        <v>100</v>
      </c>
      <c r="S34" s="42"/>
      <c r="T34" s="22"/>
      <c r="U34" s="30"/>
      <c r="V34" s="30"/>
      <c r="W34" s="23"/>
      <c r="X34" s="22">
        <f>L34+W34</f>
        <v>6300</v>
      </c>
      <c r="Y34" s="23">
        <f>X34*100/100</f>
        <v>6300</v>
      </c>
      <c r="Z34" s="22">
        <v>0</v>
      </c>
      <c r="AA34" s="24">
        <f>Y34-Z34</f>
        <v>6300</v>
      </c>
      <c r="AB34" s="25">
        <v>0.3</v>
      </c>
      <c r="AC34" s="26">
        <f>AA34*0.3/100</f>
        <v>18.899999999999999</v>
      </c>
    </row>
    <row r="35" spans="1:29" x14ac:dyDescent="0.35">
      <c r="A35" s="15">
        <v>3</v>
      </c>
      <c r="B35" s="16" t="str">
        <f>[1]ภดส3!B44</f>
        <v>โฉนด</v>
      </c>
      <c r="C35" s="16">
        <f>[1]ภดส3!E44</f>
        <v>3839</v>
      </c>
      <c r="D35" s="17">
        <f>[1]ภดส3!C44</f>
        <v>8079</v>
      </c>
      <c r="E35" s="17" t="str">
        <f>[1]ภดส3!F44</f>
        <v>ม.2  ต.นาบอน</v>
      </c>
      <c r="F35" s="28" t="s">
        <v>45</v>
      </c>
      <c r="G35" s="16">
        <f>[1]ภดส3!G44</f>
        <v>0</v>
      </c>
      <c r="H35" s="16">
        <f>[1]ภดส3!H44</f>
        <v>0</v>
      </c>
      <c r="I35" s="16">
        <f>[1]ภดส3!I44</f>
        <v>25</v>
      </c>
      <c r="J35" s="19">
        <f>G35*400+H35*100+I35</f>
        <v>25</v>
      </c>
      <c r="K35" s="29">
        <v>300</v>
      </c>
      <c r="L35" s="19">
        <f>J35*K35</f>
        <v>7500</v>
      </c>
      <c r="M35" s="31"/>
      <c r="N35" s="67"/>
      <c r="O35" s="67"/>
      <c r="P35" s="67"/>
      <c r="Q35" s="35"/>
      <c r="R35" s="23">
        <v>100</v>
      </c>
      <c r="S35" s="22"/>
      <c r="T35" s="22"/>
      <c r="U35" s="67"/>
      <c r="V35" s="67"/>
      <c r="W35" s="23"/>
      <c r="X35" s="22">
        <f>L35+W35</f>
        <v>7500</v>
      </c>
      <c r="Y35" s="23">
        <f>X35*100/100</f>
        <v>7500</v>
      </c>
      <c r="Z35" s="22">
        <v>0</v>
      </c>
      <c r="AA35" s="24">
        <f>Y35-Z35</f>
        <v>7500</v>
      </c>
      <c r="AB35" s="25">
        <v>0.3</v>
      </c>
      <c r="AC35" s="26">
        <f>AA35*0.3/100</f>
        <v>22.5</v>
      </c>
    </row>
    <row r="36" spans="1:29" x14ac:dyDescent="0.35">
      <c r="A36" s="68">
        <v>4</v>
      </c>
      <c r="B36" s="16" t="str">
        <f>[1]ภดส3!B45</f>
        <v>โฉนด</v>
      </c>
      <c r="C36" s="16">
        <f>[1]ภดส3!E45</f>
        <v>3860</v>
      </c>
      <c r="D36" s="17">
        <f>[1]ภดส3!C45</f>
        <v>8100</v>
      </c>
      <c r="E36" s="17" t="str">
        <f>[1]ภดส3!F45</f>
        <v>ม.2  ต.นาบอน</v>
      </c>
      <c r="F36" s="28" t="s">
        <v>45</v>
      </c>
      <c r="G36" s="16">
        <f>[1]ภดส3!G45</f>
        <v>0</v>
      </c>
      <c r="H36" s="16">
        <f>[1]ภดส3!H45</f>
        <v>0</v>
      </c>
      <c r="I36" s="16">
        <f>[1]ภดส3!I45</f>
        <v>21</v>
      </c>
      <c r="J36" s="19">
        <f>G36*400+H36*100+I36</f>
        <v>21</v>
      </c>
      <c r="K36" s="69">
        <v>300</v>
      </c>
      <c r="L36" s="19">
        <f>J36*K36</f>
        <v>6300</v>
      </c>
      <c r="M36" s="31"/>
      <c r="N36" s="67"/>
      <c r="O36" s="67"/>
      <c r="P36" s="67"/>
      <c r="Q36" s="35"/>
      <c r="R36" s="23">
        <v>100</v>
      </c>
      <c r="S36" s="22"/>
      <c r="T36" s="22"/>
      <c r="U36" s="67"/>
      <c r="V36" s="67"/>
      <c r="W36" s="23"/>
      <c r="X36" s="22">
        <f>L36+W36</f>
        <v>6300</v>
      </c>
      <c r="Y36" s="23">
        <f>X36*100/100</f>
        <v>6300</v>
      </c>
      <c r="Z36" s="22">
        <v>0</v>
      </c>
      <c r="AA36" s="24">
        <f>Y36-Z36</f>
        <v>6300</v>
      </c>
      <c r="AB36" s="25">
        <v>0.3</v>
      </c>
      <c r="AC36" s="26">
        <f>AA36*0.3/100</f>
        <v>18.899999999999999</v>
      </c>
    </row>
    <row r="37" spans="1:29" x14ac:dyDescent="0.35">
      <c r="A37" s="70"/>
      <c r="B37" s="16"/>
      <c r="C37" s="16"/>
      <c r="D37" s="17"/>
      <c r="E37" s="17"/>
      <c r="F37" s="28"/>
      <c r="G37" s="16"/>
      <c r="H37" s="16"/>
      <c r="I37" s="16"/>
      <c r="J37" s="19"/>
      <c r="K37" s="69"/>
      <c r="L37" s="19"/>
      <c r="M37" s="31"/>
      <c r="N37" s="67"/>
      <c r="O37" s="71"/>
      <c r="P37" s="67"/>
      <c r="Q37" s="35"/>
      <c r="R37" s="23"/>
      <c r="S37" s="22"/>
      <c r="T37" s="22"/>
      <c r="U37" s="67"/>
      <c r="V37" s="67"/>
      <c r="W37" s="23"/>
      <c r="X37" s="22"/>
      <c r="Y37" s="23"/>
      <c r="Z37" s="22"/>
      <c r="AA37" s="24"/>
      <c r="AB37" s="25"/>
      <c r="AC37" s="26">
        <f>SUM(AC33:AC36)</f>
        <v>79.199999999999989</v>
      </c>
    </row>
    <row r="38" spans="1:29" x14ac:dyDescent="0.35">
      <c r="A38" s="70"/>
      <c r="B38" s="16"/>
      <c r="C38" s="16"/>
      <c r="D38" s="17"/>
      <c r="E38" s="17"/>
      <c r="F38" s="28"/>
      <c r="G38" s="16"/>
      <c r="H38" s="16"/>
      <c r="I38" s="16"/>
      <c r="J38" s="19"/>
      <c r="K38" s="69"/>
      <c r="L38" s="19"/>
      <c r="M38" s="31"/>
      <c r="N38" s="67"/>
      <c r="O38" s="71"/>
      <c r="P38" s="67"/>
      <c r="Q38" s="35"/>
      <c r="R38" s="23"/>
      <c r="S38" s="22"/>
      <c r="T38" s="22"/>
      <c r="U38" s="67"/>
      <c r="V38" s="67"/>
      <c r="W38" s="23"/>
      <c r="X38" s="22"/>
      <c r="Y38" s="23"/>
      <c r="Z38" s="22"/>
      <c r="AA38" s="24"/>
      <c r="AB38" s="25"/>
      <c r="AC38" s="26"/>
    </row>
    <row r="39" spans="1:29" x14ac:dyDescent="0.35">
      <c r="A39" s="15"/>
      <c r="B39" s="16"/>
      <c r="C39" s="16"/>
      <c r="D39" s="17"/>
      <c r="E39" s="17"/>
      <c r="F39" s="28"/>
      <c r="G39" s="16"/>
      <c r="H39" s="16"/>
      <c r="I39" s="16"/>
      <c r="J39" s="45"/>
      <c r="K39" s="69"/>
      <c r="L39" s="19"/>
      <c r="M39" s="30"/>
      <c r="N39" s="33"/>
      <c r="O39" s="72"/>
      <c r="P39" s="33"/>
      <c r="Q39" s="35"/>
      <c r="R39" s="23"/>
      <c r="S39" s="35"/>
      <c r="T39" s="22"/>
      <c r="U39" s="33"/>
      <c r="V39" s="33"/>
      <c r="W39" s="23"/>
      <c r="X39" s="22"/>
      <c r="Y39" s="23"/>
      <c r="Z39" s="22"/>
      <c r="AA39" s="24"/>
      <c r="AB39" s="25"/>
    </row>
    <row r="40" spans="1:29" x14ac:dyDescent="0.35">
      <c r="A40" s="15"/>
      <c r="B40" s="16"/>
      <c r="C40" s="16"/>
      <c r="D40" s="17"/>
      <c r="E40" s="17"/>
      <c r="F40" s="28"/>
      <c r="G40" s="16"/>
      <c r="H40" s="16"/>
      <c r="I40" s="16"/>
      <c r="J40" s="45"/>
      <c r="K40" s="69"/>
      <c r="L40" s="19"/>
      <c r="M40" s="30"/>
      <c r="N40" s="33"/>
      <c r="O40" s="72"/>
      <c r="P40" s="33"/>
      <c r="Q40" s="35"/>
      <c r="R40" s="23"/>
      <c r="S40" s="35"/>
      <c r="T40" s="22"/>
      <c r="U40" s="33"/>
      <c r="V40" s="33"/>
      <c r="W40" s="23"/>
      <c r="X40" s="22"/>
      <c r="Y40" s="23"/>
      <c r="Z40" s="22"/>
      <c r="AA40" s="24"/>
      <c r="AB40" s="25"/>
    </row>
    <row r="41" spans="1:29" x14ac:dyDescent="0.35">
      <c r="A41" s="15"/>
      <c r="B41" s="16"/>
      <c r="C41" s="16"/>
      <c r="D41" s="17"/>
      <c r="E41" s="17"/>
      <c r="F41" s="28"/>
      <c r="G41" s="16"/>
      <c r="H41" s="16"/>
      <c r="I41" s="16"/>
      <c r="J41" s="45"/>
      <c r="K41" s="69"/>
      <c r="L41" s="19"/>
      <c r="M41" s="30"/>
      <c r="N41" s="33"/>
      <c r="O41" s="72"/>
      <c r="P41" s="33"/>
      <c r="Q41" s="35"/>
      <c r="R41" s="23"/>
      <c r="S41" s="35"/>
      <c r="T41" s="22"/>
      <c r="U41" s="33"/>
      <c r="V41" s="33"/>
      <c r="W41" s="23"/>
      <c r="X41" s="22"/>
      <c r="Y41" s="23"/>
      <c r="Z41" s="22"/>
      <c r="AA41" s="24"/>
      <c r="AB41" s="25"/>
    </row>
    <row r="42" spans="1:29" x14ac:dyDescent="0.35">
      <c r="A42" s="47"/>
      <c r="B42" s="47"/>
      <c r="C42" s="47"/>
      <c r="D42" s="48"/>
      <c r="E42" s="48"/>
      <c r="F42" s="48"/>
      <c r="G42" s="47"/>
      <c r="H42" s="47"/>
      <c r="I42" s="47"/>
      <c r="J42" s="49"/>
      <c r="K42" s="50"/>
      <c r="L42" s="51"/>
      <c r="M42" s="52"/>
      <c r="N42" s="52"/>
      <c r="O42" s="52"/>
      <c r="P42" s="52"/>
      <c r="Q42" s="49"/>
      <c r="R42" s="50"/>
      <c r="S42" s="49"/>
      <c r="T42" s="49"/>
      <c r="U42" s="52"/>
      <c r="V42" s="52"/>
      <c r="W42" s="50"/>
      <c r="X42" s="49"/>
      <c r="Y42" s="50"/>
      <c r="Z42" s="49"/>
      <c r="AA42" s="50"/>
      <c r="AB42" s="53"/>
    </row>
    <row r="43" spans="1:29" x14ac:dyDescent="0.35">
      <c r="A43" s="1"/>
      <c r="B43" s="1"/>
      <c r="C43" s="1"/>
      <c r="D43" s="2"/>
      <c r="E43" s="2"/>
      <c r="F43" s="2"/>
      <c r="G43" s="1"/>
      <c r="H43" s="1"/>
      <c r="I43" s="1"/>
      <c r="J43" s="3"/>
      <c r="K43" s="4"/>
      <c r="M43" s="6"/>
      <c r="N43" s="1"/>
      <c r="O43" s="1"/>
      <c r="P43" s="1"/>
      <c r="Q43" s="3"/>
      <c r="R43" s="4"/>
      <c r="S43" s="3"/>
      <c r="T43" s="3"/>
      <c r="U43" s="1"/>
      <c r="V43" s="1"/>
      <c r="W43" s="4"/>
      <c r="X43" s="3"/>
      <c r="Y43" s="4"/>
      <c r="Z43" s="3"/>
      <c r="AA43" s="4"/>
      <c r="AB43" s="55"/>
    </row>
    <row r="44" spans="1:29" x14ac:dyDescent="0.35">
      <c r="A44" s="8"/>
      <c r="B44" s="8" t="s">
        <v>37</v>
      </c>
      <c r="C44" s="8"/>
      <c r="D44" s="9" t="s">
        <v>38</v>
      </c>
      <c r="E44" s="9"/>
      <c r="F44" s="9"/>
      <c r="G44" s="56"/>
      <c r="H44" s="8" t="s">
        <v>39</v>
      </c>
      <c r="I44" s="8"/>
      <c r="J44" s="57"/>
      <c r="K44" s="10"/>
      <c r="L44" s="8"/>
      <c r="M44" s="13"/>
      <c r="N44" s="1"/>
      <c r="O44" s="1"/>
      <c r="P44" s="1"/>
      <c r="Q44" s="3"/>
      <c r="R44" s="4"/>
      <c r="S44" s="3"/>
      <c r="T44" s="3"/>
      <c r="U44" s="1"/>
      <c r="V44" s="1"/>
      <c r="W44" s="4"/>
      <c r="X44" s="3"/>
      <c r="Y44" s="4"/>
      <c r="Z44" s="3"/>
      <c r="AA44" s="4"/>
      <c r="AB44" s="55"/>
    </row>
    <row r="45" spans="1:29" x14ac:dyDescent="0.35">
      <c r="A45" s="8"/>
      <c r="B45" s="8"/>
      <c r="C45" s="8"/>
      <c r="D45" s="9"/>
      <c r="E45" s="9"/>
      <c r="F45" s="9"/>
      <c r="G45" s="56"/>
      <c r="H45" s="8" t="s">
        <v>40</v>
      </c>
      <c r="I45" s="8"/>
      <c r="J45" s="57"/>
      <c r="K45" s="10"/>
      <c r="L45" s="8"/>
      <c r="M45" s="13"/>
      <c r="N45" s="1"/>
      <c r="O45" s="1"/>
      <c r="P45" s="1"/>
      <c r="Q45" s="3"/>
      <c r="R45" s="4"/>
      <c r="S45" s="3"/>
      <c r="T45" s="3"/>
      <c r="U45" s="1"/>
      <c r="V45" s="1"/>
      <c r="W45" s="4"/>
      <c r="X45" s="3"/>
      <c r="Y45" s="4"/>
      <c r="Z45" s="3"/>
      <c r="AA45" s="4"/>
      <c r="AB45" s="55"/>
    </row>
    <row r="46" spans="1:29" x14ac:dyDescent="0.35">
      <c r="A46" s="8"/>
      <c r="B46" s="8"/>
      <c r="C46" s="8"/>
      <c r="D46" s="9"/>
      <c r="E46" s="9"/>
      <c r="F46" s="9"/>
      <c r="G46" s="56"/>
      <c r="H46" s="8" t="s">
        <v>41</v>
      </c>
      <c r="I46" s="8"/>
      <c r="J46" s="57"/>
      <c r="K46" s="10"/>
      <c r="L46" s="8"/>
      <c r="M46" s="13"/>
      <c r="N46" s="1"/>
      <c r="O46" s="1"/>
      <c r="P46" s="8"/>
      <c r="Q46" s="3"/>
      <c r="R46" s="4"/>
      <c r="S46" s="3"/>
      <c r="T46" s="3"/>
      <c r="U46" s="1"/>
      <c r="V46" s="1"/>
      <c r="W46" s="4"/>
      <c r="X46" s="3"/>
      <c r="Y46" s="11"/>
      <c r="Z46" s="10"/>
      <c r="AA46" s="11"/>
      <c r="AB46" s="14"/>
    </row>
    <row r="47" spans="1:29" x14ac:dyDescent="0.35">
      <c r="A47" s="8"/>
      <c r="B47" s="8"/>
      <c r="C47" s="8"/>
      <c r="D47" s="9"/>
      <c r="E47" s="9"/>
      <c r="F47" s="9"/>
      <c r="G47" s="56"/>
      <c r="H47" s="8" t="s">
        <v>42</v>
      </c>
      <c r="I47" s="58"/>
      <c r="J47" s="59"/>
      <c r="K47" s="12"/>
      <c r="L47" s="58"/>
      <c r="M47" s="60"/>
      <c r="N47" s="1"/>
      <c r="O47" s="1"/>
      <c r="P47" s="8"/>
      <c r="Q47" s="3"/>
      <c r="R47" s="4"/>
      <c r="S47" s="3"/>
      <c r="T47" s="3"/>
      <c r="U47" s="1"/>
      <c r="V47" s="1"/>
      <c r="W47" s="4"/>
      <c r="X47" s="3"/>
      <c r="Y47" s="11"/>
      <c r="Z47" s="10"/>
      <c r="AA47" s="11"/>
      <c r="AB47" s="14"/>
    </row>
    <row r="48" spans="1:29" x14ac:dyDescent="0.35">
      <c r="A48" s="58"/>
      <c r="B48" s="58"/>
      <c r="C48" s="58"/>
      <c r="D48" s="61"/>
      <c r="E48" s="61"/>
      <c r="F48" s="61"/>
      <c r="G48" s="58"/>
      <c r="H48" s="58" t="s">
        <v>43</v>
      </c>
      <c r="I48" s="58"/>
      <c r="J48" s="59"/>
      <c r="K48" s="12"/>
      <c r="L48" s="58"/>
      <c r="M48" s="60"/>
    </row>
    <row r="49" spans="1:29" x14ac:dyDescent="0.35">
      <c r="A49" s="58"/>
      <c r="B49" s="58"/>
      <c r="C49" s="58"/>
      <c r="D49" s="61"/>
      <c r="E49" s="61"/>
      <c r="F49" s="61"/>
      <c r="G49" s="58"/>
      <c r="H49" s="58"/>
      <c r="I49" s="58"/>
      <c r="J49" s="10"/>
      <c r="K49" s="64"/>
      <c r="L49" s="12"/>
    </row>
    <row r="50" spans="1:29" x14ac:dyDescent="0.35">
      <c r="A50" s="1"/>
      <c r="B50" s="1"/>
      <c r="C50" s="1"/>
      <c r="D50" s="2"/>
      <c r="E50" s="2"/>
      <c r="F50" s="2"/>
      <c r="G50" s="1"/>
      <c r="H50" s="1"/>
      <c r="I50" s="1"/>
      <c r="J50" s="3"/>
      <c r="K50" s="4"/>
      <c r="M50" s="6"/>
      <c r="N50" s="1"/>
      <c r="O50" s="1"/>
      <c r="P50" s="1"/>
      <c r="Q50" s="3"/>
      <c r="R50" s="4"/>
      <c r="S50" s="3"/>
      <c r="T50" s="3"/>
      <c r="U50" s="1"/>
      <c r="V50" s="1"/>
      <c r="W50" s="4"/>
      <c r="X50" s="3"/>
      <c r="Y50" s="4"/>
      <c r="Z50" s="3"/>
      <c r="AA50" s="314" t="s">
        <v>0</v>
      </c>
      <c r="AB50" s="314"/>
    </row>
    <row r="51" spans="1:29" x14ac:dyDescent="0.35">
      <c r="A51" s="315" t="s">
        <v>1</v>
      </c>
      <c r="B51" s="315"/>
      <c r="C51" s="315"/>
      <c r="D51" s="315"/>
      <c r="E51" s="315"/>
      <c r="F51" s="315"/>
      <c r="G51" s="315"/>
      <c r="H51" s="315"/>
      <c r="I51" s="315"/>
      <c r="J51" s="315"/>
      <c r="K51" s="315"/>
      <c r="L51" s="315"/>
      <c r="M51" s="315"/>
      <c r="N51" s="315"/>
      <c r="O51" s="315"/>
      <c r="P51" s="315"/>
      <c r="Q51" s="315"/>
      <c r="R51" s="315"/>
      <c r="S51" s="315"/>
      <c r="T51" s="315"/>
      <c r="U51" s="315"/>
      <c r="V51" s="315"/>
      <c r="W51" s="315"/>
      <c r="X51" s="315"/>
      <c r="Y51" s="315"/>
      <c r="Z51" s="315"/>
      <c r="AA51" s="315"/>
      <c r="AB51" s="315"/>
    </row>
    <row r="52" spans="1:29" x14ac:dyDescent="0.35">
      <c r="A52" s="315" t="s">
        <v>2</v>
      </c>
      <c r="B52" s="315"/>
      <c r="C52" s="315"/>
      <c r="D52" s="315"/>
      <c r="E52" s="315"/>
      <c r="F52" s="315"/>
      <c r="G52" s="315"/>
      <c r="H52" s="315"/>
      <c r="I52" s="315"/>
      <c r="J52" s="315"/>
      <c r="K52" s="315"/>
      <c r="L52" s="315"/>
      <c r="M52" s="315"/>
      <c r="N52" s="315"/>
      <c r="O52" s="315"/>
      <c r="P52" s="315"/>
      <c r="Q52" s="315"/>
      <c r="R52" s="315"/>
      <c r="S52" s="315"/>
      <c r="T52" s="315"/>
      <c r="U52" s="315"/>
      <c r="V52" s="315"/>
      <c r="W52" s="315"/>
      <c r="X52" s="315"/>
      <c r="Y52" s="315"/>
      <c r="Z52" s="315"/>
      <c r="AA52" s="315"/>
      <c r="AB52" s="315"/>
    </row>
    <row r="53" spans="1:29" x14ac:dyDescent="0.35">
      <c r="A53" s="73" t="s">
        <v>46</v>
      </c>
      <c r="B53" s="8"/>
      <c r="C53" s="8"/>
      <c r="D53" s="9"/>
      <c r="E53" s="7"/>
      <c r="F53" s="9"/>
      <c r="G53" s="8"/>
      <c r="H53" s="8"/>
      <c r="I53" s="8"/>
      <c r="J53" s="10"/>
      <c r="K53" s="11"/>
      <c r="L53" s="12"/>
      <c r="M53" s="13"/>
      <c r="N53" s="8"/>
      <c r="O53" s="8"/>
      <c r="P53" s="8"/>
      <c r="Q53" s="10"/>
      <c r="R53" s="11"/>
      <c r="S53" s="10"/>
      <c r="T53" s="10"/>
      <c r="U53" s="8"/>
      <c r="V53" s="8"/>
      <c r="W53" s="11"/>
      <c r="X53" s="10"/>
      <c r="Y53" s="11"/>
      <c r="Z53" s="10"/>
      <c r="AA53" s="11"/>
      <c r="AB53" s="14"/>
    </row>
    <row r="54" spans="1:29" x14ac:dyDescent="0.35">
      <c r="A54" s="288" t="s">
        <v>4</v>
      </c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289"/>
      <c r="M54" s="288" t="s">
        <v>5</v>
      </c>
      <c r="N54" s="316"/>
      <c r="O54" s="316"/>
      <c r="P54" s="316"/>
      <c r="Q54" s="316"/>
      <c r="R54" s="316"/>
      <c r="S54" s="316"/>
      <c r="T54" s="316"/>
      <c r="U54" s="316"/>
      <c r="V54" s="316"/>
      <c r="W54" s="289"/>
      <c r="X54" s="290" t="s">
        <v>6</v>
      </c>
      <c r="Y54" s="290" t="s">
        <v>7</v>
      </c>
      <c r="Z54" s="290" t="s">
        <v>8</v>
      </c>
      <c r="AA54" s="290" t="s">
        <v>9</v>
      </c>
      <c r="AB54" s="317" t="s">
        <v>10</v>
      </c>
    </row>
    <row r="55" spans="1:29" x14ac:dyDescent="0.35">
      <c r="A55" s="299" t="s">
        <v>11</v>
      </c>
      <c r="B55" s="293" t="s">
        <v>12</v>
      </c>
      <c r="C55" s="293" t="s">
        <v>13</v>
      </c>
      <c r="D55" s="311" t="s">
        <v>14</v>
      </c>
      <c r="E55" s="311" t="s">
        <v>15</v>
      </c>
      <c r="F55" s="312" t="s">
        <v>16</v>
      </c>
      <c r="G55" s="302" t="s">
        <v>17</v>
      </c>
      <c r="H55" s="303"/>
      <c r="I55" s="304"/>
      <c r="J55" s="290" t="s">
        <v>18</v>
      </c>
      <c r="K55" s="290" t="s">
        <v>19</v>
      </c>
      <c r="L55" s="308" t="s">
        <v>20</v>
      </c>
      <c r="M55" s="299" t="s">
        <v>11</v>
      </c>
      <c r="N55" s="293" t="s">
        <v>21</v>
      </c>
      <c r="O55" s="293" t="s">
        <v>22</v>
      </c>
      <c r="P55" s="293" t="s">
        <v>16</v>
      </c>
      <c r="Q55" s="290" t="s">
        <v>23</v>
      </c>
      <c r="R55" s="290" t="s">
        <v>24</v>
      </c>
      <c r="S55" s="290" t="s">
        <v>25</v>
      </c>
      <c r="T55" s="290" t="s">
        <v>26</v>
      </c>
      <c r="U55" s="288" t="s">
        <v>27</v>
      </c>
      <c r="V55" s="289"/>
      <c r="W55" s="290" t="s">
        <v>28</v>
      </c>
      <c r="X55" s="291"/>
      <c r="Y55" s="291"/>
      <c r="Z55" s="291"/>
      <c r="AA55" s="291"/>
      <c r="AB55" s="318"/>
    </row>
    <row r="56" spans="1:29" x14ac:dyDescent="0.35">
      <c r="A56" s="300"/>
      <c r="B56" s="294"/>
      <c r="C56" s="294"/>
      <c r="D56" s="312"/>
      <c r="E56" s="312"/>
      <c r="F56" s="312"/>
      <c r="G56" s="305"/>
      <c r="H56" s="306"/>
      <c r="I56" s="307"/>
      <c r="J56" s="291"/>
      <c r="K56" s="291"/>
      <c r="L56" s="309"/>
      <c r="M56" s="300"/>
      <c r="N56" s="294"/>
      <c r="O56" s="294"/>
      <c r="P56" s="294"/>
      <c r="Q56" s="291"/>
      <c r="R56" s="291"/>
      <c r="S56" s="291"/>
      <c r="T56" s="291"/>
      <c r="U56" s="293" t="s">
        <v>29</v>
      </c>
      <c r="V56" s="296" t="s">
        <v>30</v>
      </c>
      <c r="W56" s="291"/>
      <c r="X56" s="291"/>
      <c r="Y56" s="291"/>
      <c r="Z56" s="291"/>
      <c r="AA56" s="291"/>
      <c r="AB56" s="318"/>
    </row>
    <row r="57" spans="1:29" x14ac:dyDescent="0.35">
      <c r="A57" s="300"/>
      <c r="B57" s="294"/>
      <c r="C57" s="294"/>
      <c r="D57" s="312"/>
      <c r="E57" s="312"/>
      <c r="F57" s="312"/>
      <c r="G57" s="299" t="s">
        <v>31</v>
      </c>
      <c r="H57" s="299" t="s">
        <v>32</v>
      </c>
      <c r="I57" s="299" t="s">
        <v>33</v>
      </c>
      <c r="J57" s="291"/>
      <c r="K57" s="291"/>
      <c r="L57" s="309"/>
      <c r="M57" s="300"/>
      <c r="N57" s="294"/>
      <c r="O57" s="294"/>
      <c r="P57" s="294"/>
      <c r="Q57" s="291"/>
      <c r="R57" s="291"/>
      <c r="S57" s="291"/>
      <c r="T57" s="291"/>
      <c r="U57" s="294"/>
      <c r="V57" s="297"/>
      <c r="W57" s="291"/>
      <c r="X57" s="291"/>
      <c r="Y57" s="291"/>
      <c r="Z57" s="291"/>
      <c r="AA57" s="291"/>
      <c r="AB57" s="318"/>
    </row>
    <row r="58" spans="1:29" x14ac:dyDescent="0.35">
      <c r="A58" s="300"/>
      <c r="B58" s="294"/>
      <c r="C58" s="294"/>
      <c r="D58" s="312"/>
      <c r="E58" s="312"/>
      <c r="F58" s="312"/>
      <c r="G58" s="300"/>
      <c r="H58" s="300"/>
      <c r="I58" s="300"/>
      <c r="J58" s="291"/>
      <c r="K58" s="291"/>
      <c r="L58" s="309"/>
      <c r="M58" s="300"/>
      <c r="N58" s="294"/>
      <c r="O58" s="294"/>
      <c r="P58" s="294"/>
      <c r="Q58" s="291"/>
      <c r="R58" s="291"/>
      <c r="S58" s="291"/>
      <c r="T58" s="291"/>
      <c r="U58" s="294"/>
      <c r="V58" s="297"/>
      <c r="W58" s="291"/>
      <c r="X58" s="291"/>
      <c r="Y58" s="291"/>
      <c r="Z58" s="291"/>
      <c r="AA58" s="291"/>
      <c r="AB58" s="318"/>
    </row>
    <row r="59" spans="1:29" x14ac:dyDescent="0.35">
      <c r="A59" s="301"/>
      <c r="B59" s="295"/>
      <c r="C59" s="295"/>
      <c r="D59" s="313"/>
      <c r="E59" s="313"/>
      <c r="F59" s="313"/>
      <c r="G59" s="301"/>
      <c r="H59" s="301"/>
      <c r="I59" s="301"/>
      <c r="J59" s="292"/>
      <c r="K59" s="292"/>
      <c r="L59" s="310"/>
      <c r="M59" s="301"/>
      <c r="N59" s="295"/>
      <c r="O59" s="295"/>
      <c r="P59" s="295"/>
      <c r="Q59" s="292"/>
      <c r="R59" s="292"/>
      <c r="S59" s="292"/>
      <c r="T59" s="292"/>
      <c r="U59" s="295"/>
      <c r="V59" s="298"/>
      <c r="W59" s="292"/>
      <c r="X59" s="292"/>
      <c r="Y59" s="292"/>
      <c r="Z59" s="292"/>
      <c r="AA59" s="292"/>
      <c r="AB59" s="319"/>
    </row>
    <row r="60" spans="1:29" x14ac:dyDescent="0.35">
      <c r="A60" s="15">
        <v>1</v>
      </c>
      <c r="B60" s="16" t="str">
        <f>[1]ภดส3!B69</f>
        <v>โฉนด</v>
      </c>
      <c r="C60" s="16">
        <f>[1]ภดส3!E69</f>
        <v>4870</v>
      </c>
      <c r="D60" s="17">
        <f>[1]ภดส3!C69</f>
        <v>10575</v>
      </c>
      <c r="E60" s="17" t="str">
        <f>[1]ภดส3!F69</f>
        <v>ม.2 ต.นาบอน</v>
      </c>
      <c r="F60" s="18" t="s">
        <v>47</v>
      </c>
      <c r="G60" s="16">
        <f>[1]ภดส3!G69</f>
        <v>0</v>
      </c>
      <c r="H60" s="16">
        <f>[1]ภดส3!H69</f>
        <v>0</v>
      </c>
      <c r="I60" s="16">
        <f>[1]ภดส3!I69</f>
        <v>25</v>
      </c>
      <c r="J60" s="19">
        <f>G60*400+H60*100+I60</f>
        <v>25</v>
      </c>
      <c r="K60" s="20">
        <v>1200</v>
      </c>
      <c r="L60" s="19">
        <f>J60*K60</f>
        <v>30000</v>
      </c>
      <c r="M60" s="21">
        <v>1</v>
      </c>
      <c r="N60" s="21" t="s">
        <v>48</v>
      </c>
      <c r="O60" s="21" t="s">
        <v>49</v>
      </c>
      <c r="P60" s="21">
        <v>3</v>
      </c>
      <c r="Q60" s="22">
        <v>100</v>
      </c>
      <c r="R60" s="23">
        <v>100</v>
      </c>
      <c r="S60" s="22">
        <v>7450</v>
      </c>
      <c r="T60" s="22">
        <f>Q60*S60</f>
        <v>745000</v>
      </c>
      <c r="U60" s="21">
        <v>8</v>
      </c>
      <c r="V60" s="21">
        <v>8</v>
      </c>
      <c r="W60" s="23">
        <f>T60-(T60*8/100)</f>
        <v>685400</v>
      </c>
      <c r="X60" s="22">
        <f>L60+W60</f>
        <v>715400</v>
      </c>
      <c r="Y60" s="23">
        <f>X60*R60/100</f>
        <v>715400</v>
      </c>
      <c r="Z60" s="22">
        <v>0</v>
      </c>
      <c r="AA60" s="24">
        <f>Y60-Z60</f>
        <v>715400</v>
      </c>
      <c r="AB60" s="25">
        <v>0.3</v>
      </c>
      <c r="AC60" s="26">
        <f>AA60*0.3/100</f>
        <v>2146.1999999999998</v>
      </c>
    </row>
    <row r="61" spans="1:29" x14ac:dyDescent="0.35">
      <c r="A61" s="68">
        <v>2</v>
      </c>
      <c r="B61" s="31" t="str">
        <f>[1]ภดส3!B70</f>
        <v>โฉนด</v>
      </c>
      <c r="C61" s="30">
        <f>[1]ภดส3!E70</f>
        <v>4869</v>
      </c>
      <c r="D61" s="17">
        <f>[1]ภดส3!C70</f>
        <v>10574</v>
      </c>
      <c r="E61" s="17" t="str">
        <f>[1]ภดส3!F70</f>
        <v>ม.2 ต.นาบอน</v>
      </c>
      <c r="F61" s="28" t="s">
        <v>45</v>
      </c>
      <c r="G61" s="74">
        <f>[1]ภดส3!G70</f>
        <v>0</v>
      </c>
      <c r="H61" s="16">
        <f>[1]ภดส3!H70</f>
        <v>0</v>
      </c>
      <c r="I61" s="16">
        <f>[1]ภดส3!I70</f>
        <v>25</v>
      </c>
      <c r="J61" s="19">
        <f>G61*400+H61*100+I61</f>
        <v>25</v>
      </c>
      <c r="K61" s="20">
        <v>1200</v>
      </c>
      <c r="L61" s="19">
        <f>J61*K61</f>
        <v>30000</v>
      </c>
      <c r="M61" s="31">
        <v>2</v>
      </c>
      <c r="N61" s="33"/>
      <c r="O61" s="40"/>
      <c r="P61" s="31">
        <v>4</v>
      </c>
      <c r="Q61" s="32">
        <v>100</v>
      </c>
      <c r="R61" s="41">
        <v>100</v>
      </c>
      <c r="S61" s="39"/>
      <c r="T61" s="22">
        <f>Q61*S61</f>
        <v>0</v>
      </c>
      <c r="U61" s="43"/>
      <c r="V61" s="43"/>
      <c r="W61" s="23">
        <f>T61-(T61*8/100)</f>
        <v>0</v>
      </c>
      <c r="X61" s="22">
        <f>L61+W61</f>
        <v>30000</v>
      </c>
      <c r="Y61" s="23">
        <f>X61*100/100</f>
        <v>30000</v>
      </c>
      <c r="Z61" s="75">
        <v>0</v>
      </c>
      <c r="AA61" s="24">
        <f>Y61-Z61</f>
        <v>30000</v>
      </c>
      <c r="AB61" s="25">
        <v>0.3</v>
      </c>
      <c r="AC61" s="26">
        <f>AA61*0.3/100</f>
        <v>90</v>
      </c>
    </row>
    <row r="62" spans="1:29" x14ac:dyDescent="0.35">
      <c r="A62" s="76">
        <v>3</v>
      </c>
      <c r="B62" s="76" t="str">
        <f>[1]ภดส3!B71</f>
        <v>โฉนด</v>
      </c>
      <c r="C62" s="47">
        <f>[1]ภดส3!E71</f>
        <v>2645</v>
      </c>
      <c r="D62" s="77">
        <f>[1]ภดส3!C71</f>
        <v>5764</v>
      </c>
      <c r="E62" s="77" t="str">
        <f>[1]ภดส3!F71</f>
        <v>ม.11 ต.นาบอน</v>
      </c>
      <c r="F62" s="78" t="s">
        <v>34</v>
      </c>
      <c r="G62" s="79">
        <f>[1]ภดส3!G71</f>
        <v>0</v>
      </c>
      <c r="H62" s="80">
        <f>[1]ภดส3!H71</f>
        <v>0</v>
      </c>
      <c r="I62" s="80">
        <f>[1]ภดส3!I71</f>
        <v>19</v>
      </c>
      <c r="J62" s="81">
        <f>G62*400+H62*100+I62</f>
        <v>19</v>
      </c>
      <c r="K62" s="50">
        <v>3050</v>
      </c>
      <c r="L62" s="81">
        <f>J62*K62</f>
        <v>57950</v>
      </c>
      <c r="M62" s="52">
        <v>3</v>
      </c>
      <c r="N62" s="52" t="s">
        <v>48</v>
      </c>
      <c r="O62" s="82" t="s">
        <v>49</v>
      </c>
      <c r="P62" s="83">
        <v>2</v>
      </c>
      <c r="Q62" s="84">
        <f>[1]ภดส3!T71</f>
        <v>76</v>
      </c>
      <c r="R62" s="85">
        <v>100</v>
      </c>
      <c r="S62" s="49">
        <v>7450</v>
      </c>
      <c r="T62" s="86">
        <f>Q62*S62</f>
        <v>566200</v>
      </c>
      <c r="U62" s="52">
        <v>24</v>
      </c>
      <c r="V62" s="52">
        <v>38</v>
      </c>
      <c r="W62" s="50">
        <f>T62-(T62*38/100)</f>
        <v>351044</v>
      </c>
      <c r="X62" s="86">
        <f>L62+W62</f>
        <v>408994</v>
      </c>
      <c r="Y62" s="87">
        <f>X62*100/100</f>
        <v>408994</v>
      </c>
      <c r="Z62" s="49">
        <v>50000000</v>
      </c>
      <c r="AA62" s="50">
        <v>0</v>
      </c>
      <c r="AB62" s="88">
        <v>0.02</v>
      </c>
      <c r="AC62" s="26">
        <f>AA62*0.3/100</f>
        <v>0</v>
      </c>
    </row>
    <row r="63" spans="1:29" x14ac:dyDescent="0.35">
      <c r="A63" s="1"/>
      <c r="B63" s="1"/>
      <c r="C63" s="1"/>
      <c r="D63" s="2"/>
      <c r="E63" s="2"/>
      <c r="F63" s="2"/>
      <c r="G63" s="1"/>
      <c r="H63" s="1"/>
      <c r="I63" s="1"/>
      <c r="J63" s="3"/>
      <c r="K63" s="4"/>
      <c r="M63" s="6"/>
      <c r="N63" s="1"/>
      <c r="O63" s="1"/>
      <c r="P63" s="1"/>
      <c r="Q63" s="3"/>
      <c r="R63" s="4"/>
      <c r="S63" s="3"/>
      <c r="T63" s="3"/>
      <c r="U63" s="1"/>
      <c r="V63" s="1"/>
      <c r="W63" s="4"/>
      <c r="X63" s="3"/>
      <c r="Y63" s="4"/>
      <c r="Z63" s="3"/>
      <c r="AA63" s="4"/>
      <c r="AB63" s="55"/>
      <c r="AC63" s="5">
        <f>SUM(AC60:AC62)</f>
        <v>2236.1999999999998</v>
      </c>
    </row>
    <row r="64" spans="1:29" x14ac:dyDescent="0.35">
      <c r="A64" s="8"/>
      <c r="B64" s="8" t="s">
        <v>37</v>
      </c>
      <c r="C64" s="8"/>
      <c r="D64" s="9" t="s">
        <v>38</v>
      </c>
      <c r="E64" s="9"/>
      <c r="F64" s="9"/>
      <c r="G64" s="56"/>
      <c r="H64" s="8" t="s">
        <v>39</v>
      </c>
      <c r="I64" s="8"/>
      <c r="J64" s="57"/>
      <c r="K64" s="10"/>
      <c r="L64" s="8"/>
      <c r="M64" s="13"/>
      <c r="N64" s="1"/>
      <c r="O64" s="1"/>
      <c r="P64" s="1"/>
      <c r="Q64" s="3"/>
      <c r="R64" s="4"/>
      <c r="S64" s="3"/>
      <c r="T64" s="3"/>
      <c r="U64" s="1"/>
      <c r="V64" s="1"/>
      <c r="W64" s="4"/>
      <c r="X64" s="3"/>
      <c r="Y64" s="4"/>
      <c r="Z64" s="3"/>
      <c r="AA64" s="4"/>
      <c r="AB64" s="55"/>
    </row>
    <row r="65" spans="1:29" x14ac:dyDescent="0.35">
      <c r="A65" s="8"/>
      <c r="B65" s="8"/>
      <c r="C65" s="8"/>
      <c r="D65" s="9"/>
      <c r="E65" s="9"/>
      <c r="F65" s="9"/>
      <c r="G65" s="56"/>
      <c r="H65" s="8" t="s">
        <v>40</v>
      </c>
      <c r="I65" s="8"/>
      <c r="J65" s="57"/>
      <c r="K65" s="10"/>
      <c r="L65" s="8"/>
      <c r="M65" s="13"/>
      <c r="N65" s="1"/>
      <c r="O65" s="1"/>
      <c r="P65" s="1"/>
      <c r="Q65" s="3"/>
      <c r="R65" s="4"/>
      <c r="S65" s="3"/>
      <c r="T65" s="3"/>
      <c r="U65" s="1"/>
      <c r="V65" s="1"/>
      <c r="W65" s="4"/>
      <c r="X65" s="3"/>
      <c r="Y65" s="4"/>
      <c r="Z65" s="3"/>
      <c r="AA65" s="4"/>
      <c r="AB65" s="55"/>
    </row>
    <row r="66" spans="1:29" x14ac:dyDescent="0.35">
      <c r="A66" s="8"/>
      <c r="B66" s="8"/>
      <c r="C66" s="8"/>
      <c r="D66" s="9"/>
      <c r="E66" s="9"/>
      <c r="F66" s="9"/>
      <c r="G66" s="56"/>
      <c r="H66" s="8" t="s">
        <v>41</v>
      </c>
      <c r="I66" s="8"/>
      <c r="J66" s="57"/>
      <c r="K66" s="10"/>
      <c r="L66" s="8"/>
      <c r="M66" s="13"/>
      <c r="N66" s="1"/>
      <c r="O66" s="1"/>
      <c r="P66" s="8"/>
      <c r="Q66" s="3"/>
      <c r="R66" s="4"/>
      <c r="S66" s="3"/>
      <c r="T66" s="3"/>
      <c r="U66" s="1"/>
      <c r="V66" s="1"/>
      <c r="W66" s="4"/>
      <c r="X66" s="3"/>
      <c r="Y66" s="11"/>
      <c r="Z66" s="10"/>
      <c r="AA66" s="11"/>
      <c r="AB66" s="14"/>
    </row>
    <row r="67" spans="1:29" x14ac:dyDescent="0.35">
      <c r="A67" s="8"/>
      <c r="B67" s="8"/>
      <c r="C67" s="8"/>
      <c r="D67" s="9"/>
      <c r="E67" s="9"/>
      <c r="F67" s="9"/>
      <c r="G67" s="56"/>
      <c r="H67" s="8" t="s">
        <v>42</v>
      </c>
      <c r="I67" s="58"/>
      <c r="J67" s="59"/>
      <c r="K67" s="12"/>
      <c r="L67" s="58"/>
      <c r="M67" s="60"/>
      <c r="N67" s="1"/>
      <c r="O67" s="1"/>
      <c r="P67" s="8"/>
      <c r="Q67" s="3"/>
      <c r="R67" s="4"/>
      <c r="S67" s="3"/>
      <c r="T67" s="3"/>
      <c r="U67" s="1"/>
      <c r="V67" s="1"/>
      <c r="W67" s="4"/>
      <c r="X67" s="3"/>
      <c r="Y67" s="11"/>
      <c r="Z67" s="10"/>
      <c r="AA67" s="11"/>
      <c r="AB67" s="14"/>
    </row>
    <row r="68" spans="1:29" x14ac:dyDescent="0.35">
      <c r="A68" s="58"/>
      <c r="B68" s="58"/>
      <c r="C68" s="58"/>
      <c r="D68" s="61"/>
      <c r="E68" s="61"/>
      <c r="F68" s="61"/>
      <c r="G68" s="58"/>
      <c r="H68" s="58" t="s">
        <v>43</v>
      </c>
      <c r="I68" s="58"/>
      <c r="J68" s="59"/>
      <c r="K68" s="12"/>
      <c r="L68" s="58"/>
      <c r="M68" s="60"/>
    </row>
    <row r="69" spans="1:29" x14ac:dyDescent="0.35">
      <c r="A69" s="58"/>
      <c r="B69" s="58"/>
      <c r="C69" s="58"/>
      <c r="D69" s="61"/>
      <c r="E69" s="61"/>
      <c r="F69" s="61"/>
      <c r="G69" s="58"/>
      <c r="H69" s="58"/>
      <c r="I69" s="58"/>
      <c r="J69" s="10"/>
      <c r="K69" s="64"/>
      <c r="L69" s="12"/>
    </row>
    <row r="70" spans="1:29" x14ac:dyDescent="0.35">
      <c r="A70" s="1"/>
      <c r="B70" s="1"/>
      <c r="C70" s="1"/>
      <c r="D70" s="2"/>
      <c r="E70" s="2"/>
      <c r="F70" s="2"/>
      <c r="G70" s="1"/>
      <c r="H70" s="1"/>
      <c r="I70" s="1"/>
      <c r="J70" s="3"/>
      <c r="K70" s="4"/>
      <c r="M70" s="6"/>
      <c r="N70" s="1"/>
      <c r="O70" s="1"/>
      <c r="P70" s="1"/>
      <c r="Q70" s="3"/>
      <c r="R70" s="4"/>
      <c r="S70" s="3"/>
      <c r="T70" s="3"/>
      <c r="U70" s="1"/>
      <c r="V70" s="1"/>
      <c r="W70" s="4"/>
      <c r="X70" s="3"/>
      <c r="Y70" s="4"/>
      <c r="Z70" s="3"/>
      <c r="AA70" s="314" t="s">
        <v>0</v>
      </c>
      <c r="AB70" s="314"/>
    </row>
    <row r="71" spans="1:29" x14ac:dyDescent="0.35">
      <c r="A71" s="315" t="s">
        <v>1</v>
      </c>
      <c r="B71" s="315"/>
      <c r="C71" s="315"/>
      <c r="D71" s="315"/>
      <c r="E71" s="315"/>
      <c r="F71" s="315"/>
      <c r="G71" s="315"/>
      <c r="H71" s="315"/>
      <c r="I71" s="315"/>
      <c r="J71" s="315"/>
      <c r="K71" s="315"/>
      <c r="L71" s="315"/>
      <c r="M71" s="315"/>
      <c r="N71" s="315"/>
      <c r="O71" s="315"/>
      <c r="P71" s="315"/>
      <c r="Q71" s="315"/>
      <c r="R71" s="315"/>
      <c r="S71" s="315"/>
      <c r="T71" s="315"/>
      <c r="U71" s="315"/>
      <c r="V71" s="315"/>
      <c r="W71" s="315"/>
      <c r="X71" s="315"/>
      <c r="Y71" s="315"/>
      <c r="Z71" s="315"/>
      <c r="AA71" s="315"/>
      <c r="AB71" s="315"/>
    </row>
    <row r="72" spans="1:29" x14ac:dyDescent="0.35">
      <c r="A72" s="315" t="str">
        <f>A52</f>
        <v>เทศบาลตำบลนาบอน</v>
      </c>
      <c r="B72" s="315"/>
      <c r="C72" s="315"/>
      <c r="D72" s="315"/>
      <c r="E72" s="315"/>
      <c r="F72" s="315"/>
      <c r="G72" s="315"/>
      <c r="H72" s="315"/>
      <c r="I72" s="315"/>
      <c r="J72" s="315"/>
      <c r="K72" s="315"/>
      <c r="L72" s="315"/>
      <c r="M72" s="315"/>
      <c r="N72" s="315"/>
      <c r="O72" s="315"/>
      <c r="P72" s="315"/>
      <c r="Q72" s="315"/>
      <c r="R72" s="315"/>
      <c r="S72" s="315"/>
      <c r="T72" s="315"/>
      <c r="U72" s="315"/>
      <c r="V72" s="315"/>
      <c r="W72" s="315"/>
      <c r="X72" s="315"/>
      <c r="Y72" s="315"/>
      <c r="Z72" s="315"/>
      <c r="AA72" s="315"/>
      <c r="AB72" s="315"/>
    </row>
    <row r="73" spans="1:29" x14ac:dyDescent="0.35">
      <c r="A73" s="8" t="s">
        <v>50</v>
      </c>
      <c r="B73" s="8"/>
      <c r="C73" s="8"/>
      <c r="D73" s="9"/>
      <c r="E73" s="9"/>
      <c r="F73" s="9"/>
      <c r="G73" s="8"/>
      <c r="H73" s="8"/>
      <c r="I73" s="8"/>
      <c r="J73" s="10"/>
      <c r="K73" s="11"/>
      <c r="L73" s="12"/>
      <c r="M73" s="13"/>
      <c r="N73" s="8"/>
      <c r="O73" s="8"/>
      <c r="P73" s="8"/>
      <c r="Q73" s="10"/>
      <c r="R73" s="11"/>
      <c r="S73" s="10"/>
      <c r="T73" s="10"/>
      <c r="U73" s="8"/>
      <c r="V73" s="8"/>
      <c r="W73" s="11"/>
      <c r="X73" s="10"/>
      <c r="Y73" s="11"/>
      <c r="Z73" s="10"/>
      <c r="AA73" s="11"/>
      <c r="AB73" s="14"/>
    </row>
    <row r="74" spans="1:29" x14ac:dyDescent="0.35">
      <c r="A74" s="288" t="s">
        <v>4</v>
      </c>
      <c r="B74" s="316"/>
      <c r="C74" s="316"/>
      <c r="D74" s="316"/>
      <c r="E74" s="316"/>
      <c r="F74" s="316"/>
      <c r="G74" s="316"/>
      <c r="H74" s="316"/>
      <c r="I74" s="316"/>
      <c r="J74" s="316"/>
      <c r="K74" s="316"/>
      <c r="L74" s="289"/>
      <c r="M74" s="288" t="s">
        <v>5</v>
      </c>
      <c r="N74" s="316"/>
      <c r="O74" s="316"/>
      <c r="P74" s="316"/>
      <c r="Q74" s="316"/>
      <c r="R74" s="316"/>
      <c r="S74" s="316"/>
      <c r="T74" s="316"/>
      <c r="U74" s="316"/>
      <c r="V74" s="316"/>
      <c r="W74" s="289"/>
      <c r="X74" s="290" t="s">
        <v>6</v>
      </c>
      <c r="Y74" s="290" t="s">
        <v>7</v>
      </c>
      <c r="Z74" s="290" t="s">
        <v>8</v>
      </c>
      <c r="AA74" s="290" t="s">
        <v>9</v>
      </c>
      <c r="AB74" s="317" t="s">
        <v>10</v>
      </c>
    </row>
    <row r="75" spans="1:29" x14ac:dyDescent="0.35">
      <c r="A75" s="299" t="s">
        <v>11</v>
      </c>
      <c r="B75" s="293" t="s">
        <v>12</v>
      </c>
      <c r="C75" s="293" t="s">
        <v>13</v>
      </c>
      <c r="D75" s="311" t="s">
        <v>14</v>
      </c>
      <c r="E75" s="311" t="s">
        <v>15</v>
      </c>
      <c r="F75" s="312" t="s">
        <v>16</v>
      </c>
      <c r="G75" s="302" t="s">
        <v>17</v>
      </c>
      <c r="H75" s="303"/>
      <c r="I75" s="304"/>
      <c r="J75" s="290" t="s">
        <v>18</v>
      </c>
      <c r="K75" s="290" t="s">
        <v>19</v>
      </c>
      <c r="L75" s="308" t="s">
        <v>20</v>
      </c>
      <c r="M75" s="299" t="s">
        <v>11</v>
      </c>
      <c r="N75" s="293" t="s">
        <v>21</v>
      </c>
      <c r="O75" s="293" t="s">
        <v>22</v>
      </c>
      <c r="P75" s="293" t="s">
        <v>16</v>
      </c>
      <c r="Q75" s="290" t="s">
        <v>23</v>
      </c>
      <c r="R75" s="290" t="s">
        <v>24</v>
      </c>
      <c r="S75" s="290" t="s">
        <v>25</v>
      </c>
      <c r="T75" s="290" t="s">
        <v>26</v>
      </c>
      <c r="U75" s="288" t="s">
        <v>27</v>
      </c>
      <c r="V75" s="289"/>
      <c r="W75" s="290" t="s">
        <v>28</v>
      </c>
      <c r="X75" s="291"/>
      <c r="Y75" s="291"/>
      <c r="Z75" s="291"/>
      <c r="AA75" s="291"/>
      <c r="AB75" s="318"/>
    </row>
    <row r="76" spans="1:29" x14ac:dyDescent="0.35">
      <c r="A76" s="300"/>
      <c r="B76" s="294"/>
      <c r="C76" s="294"/>
      <c r="D76" s="312"/>
      <c r="E76" s="312"/>
      <c r="F76" s="312"/>
      <c r="G76" s="305"/>
      <c r="H76" s="306"/>
      <c r="I76" s="307"/>
      <c r="J76" s="291"/>
      <c r="K76" s="291"/>
      <c r="L76" s="309"/>
      <c r="M76" s="300"/>
      <c r="N76" s="294"/>
      <c r="O76" s="294"/>
      <c r="P76" s="294"/>
      <c r="Q76" s="291"/>
      <c r="R76" s="291"/>
      <c r="S76" s="291"/>
      <c r="T76" s="291"/>
      <c r="U76" s="293" t="s">
        <v>29</v>
      </c>
      <c r="V76" s="296" t="s">
        <v>30</v>
      </c>
      <c r="W76" s="291"/>
      <c r="X76" s="291"/>
      <c r="Y76" s="291"/>
      <c r="Z76" s="291"/>
      <c r="AA76" s="291"/>
      <c r="AB76" s="318"/>
    </row>
    <row r="77" spans="1:29" x14ac:dyDescent="0.35">
      <c r="A77" s="300"/>
      <c r="B77" s="294"/>
      <c r="C77" s="294"/>
      <c r="D77" s="312"/>
      <c r="E77" s="312"/>
      <c r="F77" s="312"/>
      <c r="G77" s="299" t="s">
        <v>31</v>
      </c>
      <c r="H77" s="299" t="s">
        <v>32</v>
      </c>
      <c r="I77" s="299" t="s">
        <v>33</v>
      </c>
      <c r="J77" s="291"/>
      <c r="K77" s="291"/>
      <c r="L77" s="309"/>
      <c r="M77" s="300"/>
      <c r="N77" s="294"/>
      <c r="O77" s="294"/>
      <c r="P77" s="294"/>
      <c r="Q77" s="291"/>
      <c r="R77" s="291"/>
      <c r="S77" s="291"/>
      <c r="T77" s="291"/>
      <c r="U77" s="294"/>
      <c r="V77" s="297"/>
      <c r="W77" s="291"/>
      <c r="X77" s="291"/>
      <c r="Y77" s="291"/>
      <c r="Z77" s="291"/>
      <c r="AA77" s="291"/>
      <c r="AB77" s="318"/>
    </row>
    <row r="78" spans="1:29" x14ac:dyDescent="0.35">
      <c r="A78" s="300"/>
      <c r="B78" s="294"/>
      <c r="C78" s="294"/>
      <c r="D78" s="312"/>
      <c r="E78" s="312"/>
      <c r="F78" s="312"/>
      <c r="G78" s="300"/>
      <c r="H78" s="300"/>
      <c r="I78" s="300"/>
      <c r="J78" s="291"/>
      <c r="K78" s="291"/>
      <c r="L78" s="309"/>
      <c r="M78" s="300"/>
      <c r="N78" s="294"/>
      <c r="O78" s="294"/>
      <c r="P78" s="294"/>
      <c r="Q78" s="291"/>
      <c r="R78" s="291"/>
      <c r="S78" s="291"/>
      <c r="T78" s="291"/>
      <c r="U78" s="294"/>
      <c r="V78" s="297"/>
      <c r="W78" s="291"/>
      <c r="X78" s="291"/>
      <c r="Y78" s="291"/>
      <c r="Z78" s="291"/>
      <c r="AA78" s="291"/>
      <c r="AB78" s="318"/>
    </row>
    <row r="79" spans="1:29" x14ac:dyDescent="0.35">
      <c r="A79" s="301"/>
      <c r="B79" s="295"/>
      <c r="C79" s="295"/>
      <c r="D79" s="313"/>
      <c r="E79" s="313"/>
      <c r="F79" s="313"/>
      <c r="G79" s="301"/>
      <c r="H79" s="301"/>
      <c r="I79" s="301"/>
      <c r="J79" s="292"/>
      <c r="K79" s="292"/>
      <c r="L79" s="310"/>
      <c r="M79" s="301"/>
      <c r="N79" s="295"/>
      <c r="O79" s="295"/>
      <c r="P79" s="295"/>
      <c r="Q79" s="292"/>
      <c r="R79" s="292"/>
      <c r="S79" s="292"/>
      <c r="T79" s="292"/>
      <c r="U79" s="295"/>
      <c r="V79" s="298"/>
      <c r="W79" s="292"/>
      <c r="X79" s="292"/>
      <c r="Y79" s="292"/>
      <c r="Z79" s="292"/>
      <c r="AA79" s="292"/>
      <c r="AB79" s="319"/>
    </row>
    <row r="80" spans="1:29" x14ac:dyDescent="0.35">
      <c r="A80" s="15">
        <v>1</v>
      </c>
      <c r="B80" s="16" t="str">
        <f>[1]ภดส3!B96</f>
        <v>โฉนด</v>
      </c>
      <c r="C80" s="16">
        <f>[1]ภดส3!E96</f>
        <v>3506</v>
      </c>
      <c r="D80" s="17">
        <f>[1]ภดส3!C96</f>
        <v>7450</v>
      </c>
      <c r="E80" s="17" t="str">
        <f>[1]ภดส3!F96</f>
        <v>ม.2  ต.นาบอน</v>
      </c>
      <c r="F80" s="18" t="s">
        <v>47</v>
      </c>
      <c r="G80" s="16">
        <f>[1]ภดส3!G96</f>
        <v>0</v>
      </c>
      <c r="H80" s="16">
        <f>[1]ภดส3!H96</f>
        <v>0</v>
      </c>
      <c r="I80" s="16">
        <f>[1]ภดส3!I96</f>
        <v>24</v>
      </c>
      <c r="J80" s="19">
        <f>G80*400+H80*100+I80</f>
        <v>24</v>
      </c>
      <c r="K80" s="89">
        <v>3050</v>
      </c>
      <c r="L80" s="19">
        <f>J80*K80</f>
        <v>73200</v>
      </c>
      <c r="M80" s="21">
        <v>1</v>
      </c>
      <c r="N80" s="21" t="s">
        <v>48</v>
      </c>
      <c r="O80" s="21" t="s">
        <v>49</v>
      </c>
      <c r="P80" s="21">
        <v>3</v>
      </c>
      <c r="Q80" s="22">
        <v>192</v>
      </c>
      <c r="R80" s="23">
        <v>100</v>
      </c>
      <c r="S80" s="22">
        <v>7450</v>
      </c>
      <c r="T80" s="22">
        <f>Q80*S80</f>
        <v>1430400</v>
      </c>
      <c r="U80" s="21">
        <v>41</v>
      </c>
      <c r="V80" s="21">
        <v>72</v>
      </c>
      <c r="W80" s="23">
        <f>T80-T80*72/100</f>
        <v>400512</v>
      </c>
      <c r="X80" s="22">
        <f>L80+W80</f>
        <v>473712</v>
      </c>
      <c r="Y80" s="23">
        <f>X80*R80/100</f>
        <v>473712</v>
      </c>
      <c r="Z80" s="22">
        <v>0</v>
      </c>
      <c r="AA80" s="24">
        <f>Y80-Z80</f>
        <v>473712</v>
      </c>
      <c r="AB80" s="25"/>
      <c r="AC80" s="26"/>
    </row>
    <row r="81" spans="1:29" x14ac:dyDescent="0.35">
      <c r="A81" s="15"/>
      <c r="B81" s="16"/>
      <c r="C81" s="16"/>
      <c r="D81" s="17"/>
      <c r="E81" s="17"/>
      <c r="F81" s="28"/>
      <c r="G81" s="16"/>
      <c r="H81" s="16"/>
      <c r="I81" s="16"/>
      <c r="J81" s="19"/>
      <c r="K81" s="90"/>
      <c r="L81" s="19"/>
      <c r="M81" s="31"/>
      <c r="N81" s="31"/>
      <c r="O81" s="21" t="s">
        <v>35</v>
      </c>
      <c r="P81" s="31">
        <v>3</v>
      </c>
      <c r="Q81" s="32">
        <v>50</v>
      </c>
      <c r="R81" s="23">
        <f>Q81*100/Q80</f>
        <v>26.041666666666668</v>
      </c>
      <c r="S81" s="22"/>
      <c r="T81" s="22"/>
      <c r="U81" s="21"/>
      <c r="V81" s="31"/>
      <c r="W81" s="23"/>
      <c r="X81" s="22"/>
      <c r="Y81" s="23">
        <f>Y80*R81/100</f>
        <v>123362.5</v>
      </c>
      <c r="Z81" s="22">
        <v>0</v>
      </c>
      <c r="AA81" s="24">
        <f>Y81-Z81</f>
        <v>123362.5</v>
      </c>
      <c r="AB81" s="25">
        <v>0.3</v>
      </c>
      <c r="AC81" s="26">
        <f>AA81*AB81/100</f>
        <v>370.08749999999998</v>
      </c>
    </row>
    <row r="82" spans="1:29" x14ac:dyDescent="0.35">
      <c r="A82" s="36"/>
      <c r="B82" s="30"/>
      <c r="C82" s="30"/>
      <c r="D82" s="37"/>
      <c r="E82" s="37"/>
      <c r="F82" s="37"/>
      <c r="G82" s="38"/>
      <c r="H82" s="38"/>
      <c r="I82" s="38"/>
      <c r="J82" s="39"/>
      <c r="K82" s="24"/>
      <c r="L82" s="35"/>
      <c r="M82" s="30"/>
      <c r="N82" s="33"/>
      <c r="O82" s="91" t="s">
        <v>35</v>
      </c>
      <c r="P82" s="31">
        <v>2</v>
      </c>
      <c r="Q82" s="32">
        <v>46</v>
      </c>
      <c r="R82" s="41">
        <f>Q82*100/Q80</f>
        <v>23.958333333333332</v>
      </c>
      <c r="S82" s="39"/>
      <c r="T82" s="42"/>
      <c r="U82" s="43"/>
      <c r="V82" s="43"/>
      <c r="W82" s="44"/>
      <c r="X82" s="39"/>
      <c r="Y82" s="44">
        <f>Y80*R82/100</f>
        <v>113493.5</v>
      </c>
      <c r="Z82" s="39">
        <v>0</v>
      </c>
      <c r="AA82" s="44">
        <v>0</v>
      </c>
      <c r="AB82" s="46">
        <v>0</v>
      </c>
    </row>
    <row r="83" spans="1:29" x14ac:dyDescent="0.35">
      <c r="A83" s="47"/>
      <c r="B83" s="47"/>
      <c r="C83" s="47"/>
      <c r="D83" s="48"/>
      <c r="E83" s="48"/>
      <c r="F83" s="48"/>
      <c r="G83" s="47"/>
      <c r="H83" s="47"/>
      <c r="I83" s="47"/>
      <c r="J83" s="49"/>
      <c r="K83" s="50"/>
      <c r="L83" s="51"/>
      <c r="M83" s="52"/>
      <c r="N83" s="52"/>
      <c r="O83" s="82" t="s">
        <v>36</v>
      </c>
      <c r="P83" s="83">
        <v>2</v>
      </c>
      <c r="Q83" s="84">
        <v>96</v>
      </c>
      <c r="R83" s="85">
        <f>Q83*100/Q80</f>
        <v>50</v>
      </c>
      <c r="S83" s="49"/>
      <c r="T83" s="49"/>
      <c r="U83" s="52"/>
      <c r="V83" s="52"/>
      <c r="W83" s="50"/>
      <c r="X83" s="49"/>
      <c r="Y83" s="50">
        <f>Y80*R83/100</f>
        <v>236856</v>
      </c>
      <c r="Z83" s="49">
        <v>50000000</v>
      </c>
      <c r="AA83" s="50">
        <v>0</v>
      </c>
      <c r="AB83" s="53">
        <v>0.02</v>
      </c>
      <c r="AC83" s="5">
        <f>AA83*AB83/100</f>
        <v>0</v>
      </c>
    </row>
    <row r="84" spans="1:29" x14ac:dyDescent="0.35">
      <c r="A84" s="1"/>
      <c r="B84" s="1"/>
      <c r="C84" s="1"/>
      <c r="D84" s="2"/>
      <c r="E84" s="2"/>
      <c r="F84" s="2"/>
      <c r="G84" s="1"/>
      <c r="H84" s="1"/>
      <c r="I84" s="1"/>
      <c r="J84" s="3"/>
      <c r="K84" s="4"/>
      <c r="M84" s="6"/>
      <c r="N84" s="1"/>
      <c r="O84" s="1"/>
      <c r="P84" s="1"/>
      <c r="Q84" s="3"/>
      <c r="R84" s="4"/>
      <c r="S84" s="3"/>
      <c r="T84" s="3"/>
      <c r="U84" s="1"/>
      <c r="V84" s="1"/>
      <c r="W84" s="4"/>
      <c r="X84" s="3"/>
      <c r="Y84" s="4"/>
      <c r="Z84" s="3"/>
      <c r="AA84" s="4"/>
      <c r="AB84" s="55"/>
      <c r="AC84" s="5">
        <f>SUM(AC80:AC83)</f>
        <v>370.08749999999998</v>
      </c>
    </row>
    <row r="85" spans="1:29" x14ac:dyDescent="0.35">
      <c r="A85" s="8"/>
      <c r="B85" s="8" t="s">
        <v>37</v>
      </c>
      <c r="C85" s="8"/>
      <c r="D85" s="9" t="s">
        <v>38</v>
      </c>
      <c r="E85" s="9"/>
      <c r="F85" s="9"/>
      <c r="G85" s="56"/>
      <c r="H85" s="8" t="s">
        <v>39</v>
      </c>
      <c r="I85" s="8"/>
      <c r="J85" s="57"/>
      <c r="K85" s="10"/>
      <c r="L85" s="8"/>
      <c r="M85" s="13"/>
      <c r="N85" s="1"/>
      <c r="O85" s="1"/>
      <c r="P85" s="1"/>
      <c r="Q85" s="3"/>
      <c r="R85" s="4"/>
      <c r="S85" s="3"/>
      <c r="T85" s="3"/>
      <c r="U85" s="1"/>
      <c r="V85" s="1"/>
      <c r="W85" s="4"/>
      <c r="X85" s="3"/>
      <c r="Y85" s="4"/>
      <c r="Z85" s="3"/>
      <c r="AA85" s="4"/>
      <c r="AB85" s="55"/>
    </row>
    <row r="86" spans="1:29" x14ac:dyDescent="0.35">
      <c r="A86" s="8"/>
      <c r="B86" s="8"/>
      <c r="C86" s="8"/>
      <c r="D86" s="9"/>
      <c r="E86" s="9"/>
      <c r="F86" s="9"/>
      <c r="G86" s="56"/>
      <c r="H86" s="8" t="s">
        <v>40</v>
      </c>
      <c r="I86" s="8"/>
      <c r="J86" s="57"/>
      <c r="K86" s="10"/>
      <c r="L86" s="8"/>
      <c r="M86" s="13"/>
      <c r="N86" s="1"/>
      <c r="O86" s="1"/>
      <c r="P86" s="1"/>
      <c r="Q86" s="3"/>
      <c r="R86" s="4"/>
      <c r="S86" s="3"/>
      <c r="T86" s="3"/>
      <c r="U86" s="1"/>
      <c r="V86" s="1"/>
      <c r="W86" s="4"/>
      <c r="X86" s="3"/>
      <c r="Y86" s="4"/>
      <c r="Z86" s="3"/>
      <c r="AA86" s="4"/>
      <c r="AB86" s="55"/>
    </row>
    <row r="87" spans="1:29" x14ac:dyDescent="0.35">
      <c r="A87" s="8"/>
      <c r="B87" s="8"/>
      <c r="C87" s="8"/>
      <c r="D87" s="9"/>
      <c r="E87" s="9"/>
      <c r="F87" s="9"/>
      <c r="G87" s="56"/>
      <c r="H87" s="8" t="s">
        <v>41</v>
      </c>
      <c r="I87" s="8"/>
      <c r="J87" s="57"/>
      <c r="K87" s="10"/>
      <c r="L87" s="8"/>
      <c r="M87" s="13"/>
      <c r="N87" s="1"/>
      <c r="O87" s="1"/>
      <c r="P87" s="8"/>
      <c r="Q87" s="3"/>
      <c r="R87" s="4"/>
      <c r="S87" s="3"/>
      <c r="T87" s="3"/>
      <c r="U87" s="1"/>
      <c r="V87" s="1"/>
      <c r="W87" s="4"/>
      <c r="X87" s="3"/>
      <c r="Y87" s="11"/>
      <c r="Z87" s="10"/>
      <c r="AA87" s="11"/>
      <c r="AB87" s="14"/>
    </row>
    <row r="88" spans="1:29" x14ac:dyDescent="0.35">
      <c r="A88" s="8"/>
      <c r="B88" s="8"/>
      <c r="C88" s="8"/>
      <c r="D88" s="9"/>
      <c r="E88" s="9"/>
      <c r="F88" s="9"/>
      <c r="G88" s="56"/>
      <c r="H88" s="8" t="s">
        <v>42</v>
      </c>
      <c r="I88" s="58"/>
      <c r="J88" s="59"/>
      <c r="K88" s="12"/>
      <c r="L88" s="58"/>
      <c r="M88" s="60"/>
      <c r="N88" s="1"/>
      <c r="O88" s="1"/>
      <c r="P88" s="8"/>
      <c r="Q88" s="3"/>
      <c r="R88" s="4"/>
      <c r="S88" s="3"/>
      <c r="T88" s="3"/>
      <c r="U88" s="1"/>
      <c r="V88" s="1"/>
      <c r="W88" s="4"/>
      <c r="X88" s="3"/>
      <c r="Y88" s="11"/>
      <c r="Z88" s="10"/>
      <c r="AA88" s="11"/>
      <c r="AB88" s="14"/>
    </row>
    <row r="89" spans="1:29" x14ac:dyDescent="0.35">
      <c r="A89" s="58"/>
      <c r="B89" s="58"/>
      <c r="C89" s="58"/>
      <c r="D89" s="61"/>
      <c r="E89" s="61"/>
      <c r="F89" s="61"/>
      <c r="G89" s="58"/>
      <c r="H89" s="58" t="s">
        <v>43</v>
      </c>
      <c r="I89" s="58"/>
      <c r="J89" s="59"/>
      <c r="K89" s="12"/>
      <c r="L89" s="58"/>
      <c r="M89" s="60"/>
    </row>
    <row r="90" spans="1:29" x14ac:dyDescent="0.35">
      <c r="A90" s="58"/>
      <c r="B90" s="58"/>
      <c r="C90" s="58"/>
      <c r="D90" s="61"/>
      <c r="E90" s="61"/>
      <c r="F90" s="61"/>
      <c r="G90" s="58"/>
      <c r="H90" s="58"/>
      <c r="I90" s="58"/>
      <c r="J90" s="10"/>
      <c r="K90" s="64"/>
      <c r="L90" s="12"/>
    </row>
    <row r="91" spans="1:29" x14ac:dyDescent="0.35">
      <c r="A91" s="1"/>
      <c r="B91" s="1"/>
      <c r="C91" s="1"/>
      <c r="D91" s="2"/>
      <c r="E91" s="2"/>
      <c r="F91" s="2"/>
      <c r="G91" s="1"/>
      <c r="H91" s="1"/>
      <c r="I91" s="1"/>
      <c r="J91" s="3"/>
      <c r="K91" s="4"/>
      <c r="M91" s="6"/>
      <c r="N91" s="1"/>
      <c r="O91" s="1"/>
      <c r="P91" s="1"/>
      <c r="Q91" s="3"/>
      <c r="R91" s="4"/>
      <c r="S91" s="3"/>
      <c r="T91" s="3"/>
      <c r="U91" s="1"/>
      <c r="V91" s="1"/>
      <c r="W91" s="4"/>
      <c r="X91" s="3"/>
      <c r="Y91" s="4"/>
      <c r="Z91" s="3"/>
      <c r="AA91" s="314" t="s">
        <v>0</v>
      </c>
      <c r="AB91" s="314"/>
    </row>
    <row r="92" spans="1:29" x14ac:dyDescent="0.35">
      <c r="A92" s="315" t="s">
        <v>1</v>
      </c>
      <c r="B92" s="315"/>
      <c r="C92" s="315"/>
      <c r="D92" s="315"/>
      <c r="E92" s="315"/>
      <c r="F92" s="315"/>
      <c r="G92" s="315"/>
      <c r="H92" s="315"/>
      <c r="I92" s="315"/>
      <c r="J92" s="315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315"/>
      <c r="AB92" s="315"/>
    </row>
    <row r="93" spans="1:29" x14ac:dyDescent="0.35">
      <c r="A93" s="315" t="str">
        <f>A72</f>
        <v>เทศบาลตำบลนาบอน</v>
      </c>
      <c r="B93" s="315"/>
      <c r="C93" s="315"/>
      <c r="D93" s="315"/>
      <c r="E93" s="315"/>
      <c r="F93" s="315"/>
      <c r="G93" s="315"/>
      <c r="H93" s="315"/>
      <c r="I93" s="315"/>
      <c r="J93" s="315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315"/>
      <c r="AB93" s="315"/>
    </row>
    <row r="94" spans="1:29" x14ac:dyDescent="0.35">
      <c r="A94" s="73" t="s">
        <v>51</v>
      </c>
      <c r="B94" s="8"/>
      <c r="C94" s="8"/>
      <c r="D94" s="9"/>
      <c r="E94" s="7"/>
      <c r="F94" s="9"/>
      <c r="G94" s="8"/>
      <c r="H94" s="8"/>
      <c r="I94" s="8"/>
      <c r="J94" s="10"/>
      <c r="K94" s="11"/>
      <c r="L94" s="12"/>
      <c r="M94" s="13"/>
      <c r="N94" s="8"/>
      <c r="O94" s="8"/>
      <c r="P94" s="8"/>
      <c r="Q94" s="10"/>
      <c r="R94" s="11"/>
      <c r="S94" s="10"/>
      <c r="T94" s="10"/>
      <c r="U94" s="8"/>
      <c r="V94" s="8"/>
      <c r="W94" s="11"/>
      <c r="X94" s="10"/>
      <c r="Y94" s="11"/>
      <c r="Z94" s="10"/>
      <c r="AA94" s="11"/>
      <c r="AB94" s="14"/>
    </row>
    <row r="95" spans="1:29" x14ac:dyDescent="0.35">
      <c r="A95" s="288" t="s">
        <v>4</v>
      </c>
      <c r="B95" s="316"/>
      <c r="C95" s="316"/>
      <c r="D95" s="316"/>
      <c r="E95" s="316"/>
      <c r="F95" s="316"/>
      <c r="G95" s="316"/>
      <c r="H95" s="316"/>
      <c r="I95" s="316"/>
      <c r="J95" s="316"/>
      <c r="K95" s="316"/>
      <c r="L95" s="289"/>
      <c r="M95" s="288" t="s">
        <v>5</v>
      </c>
      <c r="N95" s="316"/>
      <c r="O95" s="316"/>
      <c r="P95" s="316"/>
      <c r="Q95" s="316"/>
      <c r="R95" s="316"/>
      <c r="S95" s="316"/>
      <c r="T95" s="316"/>
      <c r="U95" s="316"/>
      <c r="V95" s="316"/>
      <c r="W95" s="289"/>
      <c r="X95" s="290" t="s">
        <v>6</v>
      </c>
      <c r="Y95" s="290" t="s">
        <v>7</v>
      </c>
      <c r="Z95" s="290" t="s">
        <v>8</v>
      </c>
      <c r="AA95" s="290" t="s">
        <v>9</v>
      </c>
      <c r="AB95" s="317" t="s">
        <v>10</v>
      </c>
    </row>
    <row r="96" spans="1:29" x14ac:dyDescent="0.35">
      <c r="A96" s="299" t="s">
        <v>11</v>
      </c>
      <c r="B96" s="293" t="s">
        <v>12</v>
      </c>
      <c r="C96" s="293" t="s">
        <v>13</v>
      </c>
      <c r="D96" s="311" t="s">
        <v>14</v>
      </c>
      <c r="E96" s="311" t="s">
        <v>15</v>
      </c>
      <c r="F96" s="312" t="s">
        <v>16</v>
      </c>
      <c r="G96" s="302" t="s">
        <v>17</v>
      </c>
      <c r="H96" s="303"/>
      <c r="I96" s="304"/>
      <c r="J96" s="290" t="s">
        <v>18</v>
      </c>
      <c r="K96" s="290" t="s">
        <v>19</v>
      </c>
      <c r="L96" s="308" t="s">
        <v>20</v>
      </c>
      <c r="M96" s="299" t="s">
        <v>11</v>
      </c>
      <c r="N96" s="293" t="s">
        <v>21</v>
      </c>
      <c r="O96" s="293" t="s">
        <v>22</v>
      </c>
      <c r="P96" s="293" t="s">
        <v>16</v>
      </c>
      <c r="Q96" s="290" t="s">
        <v>23</v>
      </c>
      <c r="R96" s="290" t="s">
        <v>24</v>
      </c>
      <c r="S96" s="290" t="s">
        <v>25</v>
      </c>
      <c r="T96" s="290" t="s">
        <v>26</v>
      </c>
      <c r="U96" s="288" t="s">
        <v>27</v>
      </c>
      <c r="V96" s="289"/>
      <c r="W96" s="290" t="s">
        <v>28</v>
      </c>
      <c r="X96" s="291"/>
      <c r="Y96" s="291"/>
      <c r="Z96" s="291"/>
      <c r="AA96" s="291"/>
      <c r="AB96" s="318"/>
    </row>
    <row r="97" spans="1:29" x14ac:dyDescent="0.35">
      <c r="A97" s="300"/>
      <c r="B97" s="294"/>
      <c r="C97" s="294"/>
      <c r="D97" s="312"/>
      <c r="E97" s="312"/>
      <c r="F97" s="312"/>
      <c r="G97" s="305"/>
      <c r="H97" s="306"/>
      <c r="I97" s="307"/>
      <c r="J97" s="291"/>
      <c r="K97" s="291"/>
      <c r="L97" s="309"/>
      <c r="M97" s="300"/>
      <c r="N97" s="294"/>
      <c r="O97" s="294"/>
      <c r="P97" s="294"/>
      <c r="Q97" s="291"/>
      <c r="R97" s="291"/>
      <c r="S97" s="291"/>
      <c r="T97" s="291"/>
      <c r="U97" s="293" t="s">
        <v>29</v>
      </c>
      <c r="V97" s="296" t="s">
        <v>30</v>
      </c>
      <c r="W97" s="291"/>
      <c r="X97" s="291"/>
      <c r="Y97" s="291"/>
      <c r="Z97" s="291"/>
      <c r="AA97" s="291"/>
      <c r="AB97" s="318"/>
    </row>
    <row r="98" spans="1:29" x14ac:dyDescent="0.35">
      <c r="A98" s="300"/>
      <c r="B98" s="294"/>
      <c r="C98" s="294"/>
      <c r="D98" s="312"/>
      <c r="E98" s="312"/>
      <c r="F98" s="312"/>
      <c r="G98" s="299" t="s">
        <v>31</v>
      </c>
      <c r="H98" s="299" t="s">
        <v>32</v>
      </c>
      <c r="I98" s="299" t="s">
        <v>33</v>
      </c>
      <c r="J98" s="291"/>
      <c r="K98" s="291"/>
      <c r="L98" s="309"/>
      <c r="M98" s="300"/>
      <c r="N98" s="294"/>
      <c r="O98" s="294"/>
      <c r="P98" s="294"/>
      <c r="Q98" s="291"/>
      <c r="R98" s="291"/>
      <c r="S98" s="291"/>
      <c r="T98" s="291"/>
      <c r="U98" s="294"/>
      <c r="V98" s="297"/>
      <c r="W98" s="291"/>
      <c r="X98" s="291"/>
      <c r="Y98" s="291"/>
      <c r="Z98" s="291"/>
      <c r="AA98" s="291"/>
      <c r="AB98" s="318"/>
    </row>
    <row r="99" spans="1:29" x14ac:dyDescent="0.35">
      <c r="A99" s="300"/>
      <c r="B99" s="294"/>
      <c r="C99" s="294"/>
      <c r="D99" s="312"/>
      <c r="E99" s="312"/>
      <c r="F99" s="312"/>
      <c r="G99" s="300"/>
      <c r="H99" s="300"/>
      <c r="I99" s="300"/>
      <c r="J99" s="291"/>
      <c r="K99" s="291"/>
      <c r="L99" s="309"/>
      <c r="M99" s="300"/>
      <c r="N99" s="294"/>
      <c r="O99" s="294"/>
      <c r="P99" s="294"/>
      <c r="Q99" s="291"/>
      <c r="R99" s="291"/>
      <c r="S99" s="291"/>
      <c r="T99" s="291"/>
      <c r="U99" s="294"/>
      <c r="V99" s="297"/>
      <c r="W99" s="291"/>
      <c r="X99" s="291"/>
      <c r="Y99" s="291"/>
      <c r="Z99" s="291"/>
      <c r="AA99" s="291"/>
      <c r="AB99" s="318"/>
    </row>
    <row r="100" spans="1:29" x14ac:dyDescent="0.35">
      <c r="A100" s="301"/>
      <c r="B100" s="295"/>
      <c r="C100" s="295"/>
      <c r="D100" s="313"/>
      <c r="E100" s="313"/>
      <c r="F100" s="313"/>
      <c r="G100" s="301"/>
      <c r="H100" s="301"/>
      <c r="I100" s="301"/>
      <c r="J100" s="292"/>
      <c r="K100" s="292"/>
      <c r="L100" s="310"/>
      <c r="M100" s="301"/>
      <c r="N100" s="295"/>
      <c r="O100" s="295"/>
      <c r="P100" s="295"/>
      <c r="Q100" s="292"/>
      <c r="R100" s="292"/>
      <c r="S100" s="292"/>
      <c r="T100" s="292"/>
      <c r="U100" s="295"/>
      <c r="V100" s="298"/>
      <c r="W100" s="292"/>
      <c r="X100" s="292"/>
      <c r="Y100" s="292"/>
      <c r="Z100" s="292"/>
      <c r="AA100" s="292"/>
      <c r="AB100" s="319"/>
    </row>
    <row r="101" spans="1:29" x14ac:dyDescent="0.35">
      <c r="A101" s="15">
        <v>1</v>
      </c>
      <c r="B101" s="16" t="str">
        <f>[1]ภดส3!B125</f>
        <v>โฉนด</v>
      </c>
      <c r="C101" s="16">
        <f>[1]ภดส3!E125</f>
        <v>2633</v>
      </c>
      <c r="D101" s="17">
        <f>[1]ภดส3!C125</f>
        <v>5752</v>
      </c>
      <c r="E101" s="17" t="str">
        <f>[1]ภดส3!F125</f>
        <v>ม.11 ต.นาบอน</v>
      </c>
      <c r="F101" s="18" t="s">
        <v>47</v>
      </c>
      <c r="G101" s="16">
        <f>[1]ภดส3!G125</f>
        <v>0</v>
      </c>
      <c r="H101" s="16">
        <f>[1]ภดส3!H125</f>
        <v>0</v>
      </c>
      <c r="I101" s="16">
        <f>[1]ภดส3!I125</f>
        <v>30</v>
      </c>
      <c r="J101" s="19">
        <f>G101*400+H101*100+I101</f>
        <v>30</v>
      </c>
      <c r="K101" s="19">
        <v>3050</v>
      </c>
      <c r="L101" s="19">
        <f>J101*K101</f>
        <v>91500</v>
      </c>
      <c r="M101" s="21">
        <v>1</v>
      </c>
      <c r="N101" s="21" t="s">
        <v>48</v>
      </c>
      <c r="O101" s="21" t="s">
        <v>52</v>
      </c>
      <c r="P101" s="21">
        <v>3</v>
      </c>
      <c r="Q101" s="22">
        <v>120</v>
      </c>
      <c r="R101" s="23">
        <v>100</v>
      </c>
      <c r="S101" s="22">
        <v>7450</v>
      </c>
      <c r="T101" s="22">
        <f>Q101*S101</f>
        <v>894000</v>
      </c>
      <c r="U101" s="21">
        <v>70</v>
      </c>
      <c r="V101" s="21">
        <v>85</v>
      </c>
      <c r="W101" s="23">
        <f>T101-T101*V101/100</f>
        <v>134100</v>
      </c>
      <c r="X101" s="22">
        <f>L101+W101</f>
        <v>225600</v>
      </c>
      <c r="Y101" s="23">
        <f>X101*R101/100</f>
        <v>225600</v>
      </c>
      <c r="Z101" s="22">
        <v>0</v>
      </c>
      <c r="AA101" s="24">
        <f>Y101-Z101</f>
        <v>225600</v>
      </c>
      <c r="AB101" s="25">
        <v>0.3</v>
      </c>
      <c r="AC101" s="26">
        <f t="shared" ref="AC101:AC106" si="0">AA101*AB101/100</f>
        <v>676.8</v>
      </c>
    </row>
    <row r="102" spans="1:29" x14ac:dyDescent="0.35">
      <c r="A102" s="92">
        <v>2</v>
      </c>
      <c r="B102" s="93" t="str">
        <f>[1]ภดส3!B123</f>
        <v>โฉนด</v>
      </c>
      <c r="C102" s="93">
        <f>[1]ภดส3!E123</f>
        <v>2634</v>
      </c>
      <c r="D102" s="17">
        <f>[1]ภดส3!C123</f>
        <v>5753</v>
      </c>
      <c r="E102" s="17" t="str">
        <f>[1]ภดส3!F123</f>
        <v>ม.11 ต.นาบอน</v>
      </c>
      <c r="F102" s="94" t="s">
        <v>47</v>
      </c>
      <c r="G102" s="93">
        <f>[1]ภดส3!G123</f>
        <v>0</v>
      </c>
      <c r="H102" s="93">
        <f>[1]ภดส3!H123</f>
        <v>0</v>
      </c>
      <c r="I102" s="93">
        <f>[1]ภดส3!I123</f>
        <v>7</v>
      </c>
      <c r="J102" s="19">
        <f>G102*400+H102*100+I102</f>
        <v>7</v>
      </c>
      <c r="K102" s="95">
        <v>3050</v>
      </c>
      <c r="L102" s="19">
        <f>J102*K102</f>
        <v>21350</v>
      </c>
      <c r="M102" s="96">
        <v>2</v>
      </c>
      <c r="N102" s="96" t="s">
        <v>48</v>
      </c>
      <c r="O102" s="96" t="s">
        <v>52</v>
      </c>
      <c r="P102" s="96">
        <v>3</v>
      </c>
      <c r="Q102" s="97">
        <v>28</v>
      </c>
      <c r="R102" s="98">
        <v>100</v>
      </c>
      <c r="S102" s="97">
        <v>7450</v>
      </c>
      <c r="T102" s="97">
        <f>Q102*S102</f>
        <v>208600</v>
      </c>
      <c r="U102" s="96">
        <v>70</v>
      </c>
      <c r="V102" s="96">
        <v>85</v>
      </c>
      <c r="W102" s="23">
        <f>T102-T102*V102/100</f>
        <v>31290</v>
      </c>
      <c r="X102" s="22">
        <f>L102+W102</f>
        <v>52640</v>
      </c>
      <c r="Y102" s="23">
        <f>X102*R102/100</f>
        <v>52640</v>
      </c>
      <c r="Z102" s="97">
        <v>0</v>
      </c>
      <c r="AA102" s="24">
        <f>Y102-Z102</f>
        <v>52640</v>
      </c>
      <c r="AB102" s="25">
        <v>0.3</v>
      </c>
      <c r="AC102" s="26">
        <f t="shared" si="0"/>
        <v>157.91999999999999</v>
      </c>
    </row>
    <row r="103" spans="1:29" x14ac:dyDescent="0.35">
      <c r="A103" s="92">
        <v>3</v>
      </c>
      <c r="B103" s="93" t="str">
        <f>[1]ภดส3!B124</f>
        <v>โฉนด</v>
      </c>
      <c r="C103" s="93">
        <f>[1]ภดส3!E124</f>
        <v>2635</v>
      </c>
      <c r="D103" s="17">
        <f>[1]ภดส3!C124</f>
        <v>5754</v>
      </c>
      <c r="E103" s="17" t="str">
        <f>[1]ภดส3!F124</f>
        <v>ม.11 ต.นาบอน</v>
      </c>
      <c r="F103" s="94" t="s">
        <v>47</v>
      </c>
      <c r="G103" s="93">
        <f>[1]ภดส3!G124</f>
        <v>0</v>
      </c>
      <c r="H103" s="93">
        <f>[1]ภดส3!H124</f>
        <v>0</v>
      </c>
      <c r="I103" s="93">
        <f>[1]ภดส3!I124</f>
        <v>26</v>
      </c>
      <c r="J103" s="19">
        <f>G103*400+H103*100+I103</f>
        <v>26</v>
      </c>
      <c r="K103" s="95">
        <v>3050</v>
      </c>
      <c r="L103" s="19">
        <f>J103*K103</f>
        <v>79300</v>
      </c>
      <c r="M103" s="96">
        <v>3</v>
      </c>
      <c r="N103" s="96" t="s">
        <v>48</v>
      </c>
      <c r="O103" s="96" t="s">
        <v>49</v>
      </c>
      <c r="P103" s="96">
        <v>3</v>
      </c>
      <c r="Q103" s="97">
        <v>200</v>
      </c>
      <c r="R103" s="98">
        <v>100</v>
      </c>
      <c r="S103" s="97">
        <v>7450</v>
      </c>
      <c r="T103" s="97">
        <f>Q103*S103</f>
        <v>1490000</v>
      </c>
      <c r="U103" s="96">
        <v>30</v>
      </c>
      <c r="V103" s="96">
        <v>50</v>
      </c>
      <c r="W103" s="23">
        <f>T103-T103*V103/100</f>
        <v>745000</v>
      </c>
      <c r="X103" s="22">
        <f>L103+W103</f>
        <v>824300</v>
      </c>
      <c r="Y103" s="98">
        <f>X103*R103/100</f>
        <v>824300</v>
      </c>
      <c r="Z103" s="97">
        <v>0</v>
      </c>
      <c r="AA103" s="99">
        <f>Y103-Z103</f>
        <v>824300</v>
      </c>
      <c r="AB103" s="100"/>
      <c r="AC103" s="26">
        <f t="shared" si="0"/>
        <v>0</v>
      </c>
    </row>
    <row r="104" spans="1:29" x14ac:dyDescent="0.35">
      <c r="A104" s="92"/>
      <c r="B104" s="93"/>
      <c r="C104" s="93"/>
      <c r="D104" s="17"/>
      <c r="E104" s="17"/>
      <c r="F104" s="94"/>
      <c r="G104" s="93"/>
      <c r="H104" s="93"/>
      <c r="I104" s="93"/>
      <c r="J104" s="95"/>
      <c r="K104" s="95"/>
      <c r="L104" s="95"/>
      <c r="M104" s="96"/>
      <c r="N104" s="96" t="s">
        <v>35</v>
      </c>
      <c r="O104" s="96" t="s">
        <v>49</v>
      </c>
      <c r="P104" s="96">
        <v>3</v>
      </c>
      <c r="Q104" s="97">
        <v>50</v>
      </c>
      <c r="R104" s="98">
        <f>Q104*100/Q103</f>
        <v>25</v>
      </c>
      <c r="S104" s="97"/>
      <c r="T104" s="97"/>
      <c r="U104" s="96"/>
      <c r="V104" s="96"/>
      <c r="W104" s="23"/>
      <c r="X104" s="22"/>
      <c r="Y104" s="98">
        <f>Y103*R104/100</f>
        <v>206075</v>
      </c>
      <c r="Z104" s="97">
        <v>0</v>
      </c>
      <c r="AA104" s="99">
        <f>Y104-Z104</f>
        <v>206075</v>
      </c>
      <c r="AB104" s="100">
        <v>0.3</v>
      </c>
      <c r="AC104" s="26">
        <f t="shared" si="0"/>
        <v>618.22500000000002</v>
      </c>
    </row>
    <row r="105" spans="1:29" x14ac:dyDescent="0.35">
      <c r="A105" s="92"/>
      <c r="B105" s="93"/>
      <c r="C105" s="93"/>
      <c r="D105" s="17"/>
      <c r="E105" s="17"/>
      <c r="F105" s="94"/>
      <c r="G105" s="93"/>
      <c r="H105" s="93"/>
      <c r="I105" s="93"/>
      <c r="J105" s="95"/>
      <c r="K105" s="95"/>
      <c r="L105" s="95"/>
      <c r="M105" s="96"/>
      <c r="N105" s="96" t="s">
        <v>35</v>
      </c>
      <c r="O105" s="96" t="s">
        <v>49</v>
      </c>
      <c r="P105" s="96">
        <v>2</v>
      </c>
      <c r="Q105" s="97">
        <v>50</v>
      </c>
      <c r="R105" s="98">
        <f>Q105*100/Q103</f>
        <v>25</v>
      </c>
      <c r="S105" s="97"/>
      <c r="T105" s="97"/>
      <c r="U105" s="96"/>
      <c r="V105" s="96"/>
      <c r="W105" s="23"/>
      <c r="X105" s="22"/>
      <c r="Y105" s="98">
        <f>Y103*R105/100</f>
        <v>206075</v>
      </c>
      <c r="Z105" s="97">
        <v>0</v>
      </c>
      <c r="AA105" s="99">
        <v>0</v>
      </c>
      <c r="AB105" s="100">
        <v>0.02</v>
      </c>
      <c r="AC105" s="26">
        <f t="shared" si="0"/>
        <v>0</v>
      </c>
    </row>
    <row r="106" spans="1:29" x14ac:dyDescent="0.35">
      <c r="A106" s="92"/>
      <c r="B106" s="93"/>
      <c r="C106" s="93"/>
      <c r="D106" s="17"/>
      <c r="E106" s="17"/>
      <c r="F106" s="94"/>
      <c r="G106" s="93"/>
      <c r="H106" s="93"/>
      <c r="I106" s="93"/>
      <c r="J106" s="95"/>
      <c r="K106" s="95"/>
      <c r="L106" s="95"/>
      <c r="M106" s="96"/>
      <c r="N106" s="96" t="s">
        <v>36</v>
      </c>
      <c r="O106" s="96" t="s">
        <v>49</v>
      </c>
      <c r="P106" s="96">
        <v>2</v>
      </c>
      <c r="Q106" s="97">
        <v>100</v>
      </c>
      <c r="R106" s="98">
        <f>Q106*100/Q103</f>
        <v>50</v>
      </c>
      <c r="S106" s="97"/>
      <c r="T106" s="97"/>
      <c r="U106" s="96"/>
      <c r="V106" s="96"/>
      <c r="W106" s="23"/>
      <c r="X106" s="22"/>
      <c r="Y106" s="98">
        <f>Y103*R106/100</f>
        <v>412150</v>
      </c>
      <c r="Z106" s="97">
        <v>50000000</v>
      </c>
      <c r="AA106" s="99">
        <v>0</v>
      </c>
      <c r="AB106" s="100">
        <v>0.02</v>
      </c>
      <c r="AC106" s="26">
        <f t="shared" si="0"/>
        <v>0</v>
      </c>
    </row>
    <row r="107" spans="1:29" x14ac:dyDescent="0.35">
      <c r="A107" s="47"/>
      <c r="B107" s="47"/>
      <c r="C107" s="47"/>
      <c r="D107" s="48"/>
      <c r="E107" s="48"/>
      <c r="F107" s="48"/>
      <c r="G107" s="47"/>
      <c r="H107" s="47"/>
      <c r="I107" s="47"/>
      <c r="J107" s="49"/>
      <c r="K107" s="50"/>
      <c r="L107" s="51"/>
      <c r="M107" s="52"/>
      <c r="N107" s="82"/>
      <c r="O107" s="82"/>
      <c r="P107" s="52"/>
      <c r="Q107" s="49"/>
      <c r="R107" s="50"/>
      <c r="S107" s="49"/>
      <c r="T107" s="49"/>
      <c r="U107" s="52"/>
      <c r="V107" s="52"/>
      <c r="W107" s="50"/>
      <c r="X107" s="49"/>
      <c r="Y107" s="50"/>
      <c r="Z107" s="49"/>
      <c r="AA107" s="50"/>
      <c r="AB107" s="53"/>
      <c r="AC107" s="5">
        <f>SUM(AC101:AC106)</f>
        <v>1452.9449999999999</v>
      </c>
    </row>
    <row r="108" spans="1:29" x14ac:dyDescent="0.35">
      <c r="A108" s="1"/>
      <c r="B108" s="1"/>
      <c r="C108" s="1"/>
      <c r="D108" s="2"/>
      <c r="E108" s="2"/>
      <c r="F108" s="2"/>
      <c r="G108" s="1"/>
      <c r="H108" s="1"/>
      <c r="I108" s="1"/>
      <c r="J108" s="3"/>
      <c r="K108" s="4"/>
      <c r="M108" s="6"/>
      <c r="N108" s="1"/>
      <c r="O108" s="1"/>
      <c r="P108" s="1"/>
      <c r="Q108" s="3"/>
      <c r="R108" s="4"/>
      <c r="S108" s="3"/>
      <c r="T108" s="3"/>
      <c r="U108" s="1"/>
      <c r="V108" s="1"/>
      <c r="W108" s="4"/>
      <c r="X108" s="3"/>
      <c r="Y108" s="4"/>
      <c r="Z108" s="3"/>
      <c r="AA108" s="4"/>
      <c r="AB108" s="55"/>
    </row>
    <row r="109" spans="1:29" x14ac:dyDescent="0.35">
      <c r="A109" s="8"/>
      <c r="B109" s="8" t="s">
        <v>37</v>
      </c>
      <c r="C109" s="8"/>
      <c r="D109" s="9" t="s">
        <v>38</v>
      </c>
      <c r="E109" s="9"/>
      <c r="F109" s="9"/>
      <c r="G109" s="56"/>
      <c r="H109" s="8" t="s">
        <v>39</v>
      </c>
      <c r="I109" s="8"/>
      <c r="J109" s="57"/>
      <c r="K109" s="10"/>
      <c r="L109" s="8"/>
      <c r="M109" s="13"/>
      <c r="N109" s="1"/>
      <c r="O109" s="1"/>
      <c r="P109" s="1"/>
      <c r="Q109" s="3"/>
      <c r="R109" s="4"/>
      <c r="S109" s="3"/>
      <c r="T109" s="3"/>
      <c r="U109" s="1"/>
      <c r="V109" s="1"/>
      <c r="W109" s="4"/>
      <c r="X109" s="3"/>
      <c r="Y109" s="4"/>
      <c r="Z109" s="3"/>
      <c r="AA109" s="4"/>
      <c r="AB109" s="55"/>
    </row>
    <row r="110" spans="1:29" x14ac:dyDescent="0.35">
      <c r="A110" s="8"/>
      <c r="B110" s="8"/>
      <c r="C110" s="8"/>
      <c r="D110" s="9"/>
      <c r="E110" s="9"/>
      <c r="F110" s="9"/>
      <c r="G110" s="56"/>
      <c r="H110" s="8" t="s">
        <v>40</v>
      </c>
      <c r="I110" s="8"/>
      <c r="J110" s="57"/>
      <c r="K110" s="10"/>
      <c r="L110" s="8"/>
      <c r="M110" s="13"/>
      <c r="N110" s="1"/>
      <c r="O110" s="1"/>
      <c r="P110" s="1"/>
      <c r="Q110" s="3"/>
      <c r="R110" s="4"/>
      <c r="S110" s="3"/>
      <c r="T110" s="3"/>
      <c r="U110" s="1"/>
      <c r="V110" s="1"/>
      <c r="W110" s="4"/>
      <c r="X110" s="3"/>
      <c r="Y110" s="4"/>
      <c r="Z110" s="3"/>
      <c r="AA110" s="4"/>
      <c r="AB110" s="55"/>
    </row>
    <row r="111" spans="1:29" x14ac:dyDescent="0.35">
      <c r="A111" s="8"/>
      <c r="B111" s="8"/>
      <c r="C111" s="8"/>
      <c r="D111" s="9"/>
      <c r="E111" s="9"/>
      <c r="F111" s="9"/>
      <c r="G111" s="56"/>
      <c r="H111" s="8" t="s">
        <v>41</v>
      </c>
      <c r="I111" s="8"/>
      <c r="J111" s="57"/>
      <c r="K111" s="10"/>
      <c r="L111" s="8"/>
      <c r="M111" s="13"/>
      <c r="N111" s="1"/>
      <c r="O111" s="1"/>
      <c r="P111" s="8"/>
      <c r="Q111" s="3"/>
      <c r="R111" s="4"/>
      <c r="S111" s="3"/>
      <c r="T111" s="3"/>
      <c r="U111" s="1"/>
      <c r="V111" s="1"/>
      <c r="W111" s="4"/>
      <c r="X111" s="3"/>
      <c r="Y111" s="11"/>
      <c r="Z111" s="10"/>
      <c r="AA111" s="11"/>
      <c r="AB111" s="14"/>
    </row>
    <row r="112" spans="1:29" x14ac:dyDescent="0.35">
      <c r="A112" s="8"/>
      <c r="B112" s="8"/>
      <c r="C112" s="8"/>
      <c r="D112" s="9"/>
      <c r="E112" s="9"/>
      <c r="F112" s="9"/>
      <c r="G112" s="56"/>
      <c r="H112" s="8" t="s">
        <v>42</v>
      </c>
      <c r="I112" s="58"/>
      <c r="J112" s="59"/>
      <c r="K112" s="12"/>
      <c r="L112" s="58"/>
      <c r="M112" s="60"/>
      <c r="N112" s="1"/>
      <c r="O112" s="1"/>
      <c r="P112" s="8"/>
      <c r="Q112" s="3"/>
      <c r="R112" s="4"/>
      <c r="S112" s="3"/>
      <c r="T112" s="3" t="s">
        <v>53</v>
      </c>
      <c r="U112" s="1"/>
      <c r="V112" s="1"/>
      <c r="W112" s="4"/>
      <c r="X112" s="3"/>
      <c r="Y112" s="11"/>
      <c r="Z112" s="10"/>
      <c r="AA112" s="11"/>
      <c r="AB112" s="14"/>
    </row>
    <row r="113" spans="1:29" x14ac:dyDescent="0.35">
      <c r="A113" s="58"/>
      <c r="B113" s="58"/>
      <c r="C113" s="58"/>
      <c r="D113" s="61"/>
      <c r="E113" s="61"/>
      <c r="F113" s="61"/>
      <c r="G113" s="58"/>
      <c r="H113" s="58" t="s">
        <v>43</v>
      </c>
      <c r="I113" s="58"/>
      <c r="J113" s="59"/>
      <c r="K113" s="12"/>
      <c r="L113" s="58"/>
      <c r="M113" s="60"/>
    </row>
    <row r="114" spans="1:29" x14ac:dyDescent="0.35">
      <c r="A114" s="58"/>
      <c r="B114" s="58"/>
      <c r="C114" s="58"/>
      <c r="D114" s="61"/>
      <c r="E114" s="61"/>
      <c r="F114" s="61"/>
      <c r="G114" s="58"/>
      <c r="H114" s="58"/>
      <c r="I114" s="58"/>
      <c r="J114" s="10"/>
      <c r="K114" s="64"/>
      <c r="L114" s="12"/>
    </row>
    <row r="115" spans="1:29" x14ac:dyDescent="0.35">
      <c r="A115" s="1"/>
      <c r="B115" s="1"/>
      <c r="C115" s="1"/>
      <c r="D115" s="2"/>
      <c r="E115" s="2"/>
      <c r="F115" s="2"/>
      <c r="G115" s="1"/>
      <c r="H115" s="1"/>
      <c r="I115" s="1"/>
      <c r="J115" s="3"/>
      <c r="K115" s="4"/>
      <c r="M115" s="6"/>
      <c r="N115" s="1"/>
      <c r="O115" s="1"/>
      <c r="P115" s="1"/>
      <c r="Q115" s="3"/>
      <c r="R115" s="4"/>
      <c r="S115" s="3"/>
      <c r="T115" s="3"/>
      <c r="U115" s="1"/>
      <c r="V115" s="1"/>
      <c r="W115" s="4"/>
      <c r="X115" s="3"/>
      <c r="Y115" s="4"/>
      <c r="Z115" s="3"/>
      <c r="AA115" s="314" t="s">
        <v>0</v>
      </c>
      <c r="AB115" s="314"/>
    </row>
    <row r="116" spans="1:29" x14ac:dyDescent="0.35">
      <c r="A116" s="315" t="s">
        <v>1</v>
      </c>
      <c r="B116" s="315"/>
      <c r="C116" s="315"/>
      <c r="D116" s="315"/>
      <c r="E116" s="315"/>
      <c r="F116" s="315"/>
      <c r="G116" s="315"/>
      <c r="H116" s="315"/>
      <c r="I116" s="315"/>
      <c r="J116" s="315"/>
      <c r="K116" s="315"/>
      <c r="L116" s="315"/>
      <c r="M116" s="315"/>
      <c r="N116" s="315"/>
      <c r="O116" s="315"/>
      <c r="P116" s="315"/>
      <c r="Q116" s="315"/>
      <c r="R116" s="315"/>
      <c r="S116" s="315"/>
      <c r="T116" s="315"/>
      <c r="U116" s="315"/>
      <c r="V116" s="315"/>
      <c r="W116" s="315"/>
      <c r="X116" s="315"/>
      <c r="Y116" s="315"/>
      <c r="Z116" s="315"/>
      <c r="AA116" s="315"/>
      <c r="AB116" s="315"/>
    </row>
    <row r="117" spans="1:29" x14ac:dyDescent="0.35">
      <c r="A117" s="315" t="str">
        <f>A93</f>
        <v>เทศบาลตำบลนาบอน</v>
      </c>
      <c r="B117" s="315"/>
      <c r="C117" s="315"/>
      <c r="D117" s="315"/>
      <c r="E117" s="315"/>
      <c r="F117" s="315"/>
      <c r="G117" s="315"/>
      <c r="H117" s="315"/>
      <c r="I117" s="315"/>
      <c r="J117" s="31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</row>
    <row r="118" spans="1:29" x14ac:dyDescent="0.35">
      <c r="A118" s="8" t="s">
        <v>54</v>
      </c>
      <c r="B118" s="8"/>
      <c r="C118" s="8"/>
      <c r="D118" s="9"/>
      <c r="E118" s="9"/>
      <c r="F118" s="9"/>
      <c r="G118" s="8"/>
      <c r="H118" s="8"/>
      <c r="I118" s="8"/>
      <c r="J118" s="10"/>
      <c r="K118" s="11"/>
      <c r="L118" s="12"/>
      <c r="M118" s="13"/>
      <c r="N118" s="8"/>
      <c r="O118" s="8"/>
      <c r="P118" s="8"/>
      <c r="Q118" s="10"/>
      <c r="R118" s="11"/>
      <c r="S118" s="10"/>
      <c r="T118" s="10"/>
      <c r="U118" s="8"/>
      <c r="V118" s="8"/>
      <c r="W118" s="11"/>
      <c r="X118" s="10"/>
      <c r="Y118" s="11"/>
      <c r="Z118" s="10"/>
      <c r="AA118" s="11"/>
      <c r="AB118" s="14"/>
    </row>
    <row r="119" spans="1:29" x14ac:dyDescent="0.35">
      <c r="A119" s="288" t="s">
        <v>4</v>
      </c>
      <c r="B119" s="316"/>
      <c r="C119" s="316"/>
      <c r="D119" s="316"/>
      <c r="E119" s="316"/>
      <c r="F119" s="316"/>
      <c r="G119" s="316"/>
      <c r="H119" s="316"/>
      <c r="I119" s="316"/>
      <c r="J119" s="316"/>
      <c r="K119" s="316"/>
      <c r="L119" s="289"/>
      <c r="M119" s="288" t="s">
        <v>5</v>
      </c>
      <c r="N119" s="316"/>
      <c r="O119" s="316"/>
      <c r="P119" s="316"/>
      <c r="Q119" s="316"/>
      <c r="R119" s="316"/>
      <c r="S119" s="316"/>
      <c r="T119" s="316"/>
      <c r="U119" s="316"/>
      <c r="V119" s="316"/>
      <c r="W119" s="289"/>
      <c r="X119" s="290" t="s">
        <v>6</v>
      </c>
      <c r="Y119" s="290" t="s">
        <v>7</v>
      </c>
      <c r="Z119" s="290" t="s">
        <v>8</v>
      </c>
      <c r="AA119" s="290" t="s">
        <v>9</v>
      </c>
      <c r="AB119" s="317" t="s">
        <v>10</v>
      </c>
    </row>
    <row r="120" spans="1:29" x14ac:dyDescent="0.35">
      <c r="A120" s="299" t="s">
        <v>11</v>
      </c>
      <c r="B120" s="293" t="s">
        <v>12</v>
      </c>
      <c r="C120" s="293" t="s">
        <v>13</v>
      </c>
      <c r="D120" s="311" t="s">
        <v>14</v>
      </c>
      <c r="E120" s="311" t="s">
        <v>15</v>
      </c>
      <c r="F120" s="312" t="s">
        <v>16</v>
      </c>
      <c r="G120" s="302" t="s">
        <v>17</v>
      </c>
      <c r="H120" s="303"/>
      <c r="I120" s="304"/>
      <c r="J120" s="290" t="s">
        <v>18</v>
      </c>
      <c r="K120" s="290" t="s">
        <v>19</v>
      </c>
      <c r="L120" s="308" t="s">
        <v>20</v>
      </c>
      <c r="M120" s="299" t="s">
        <v>11</v>
      </c>
      <c r="N120" s="293" t="s">
        <v>21</v>
      </c>
      <c r="O120" s="293" t="s">
        <v>22</v>
      </c>
      <c r="P120" s="293" t="s">
        <v>16</v>
      </c>
      <c r="Q120" s="290" t="s">
        <v>23</v>
      </c>
      <c r="R120" s="290" t="s">
        <v>24</v>
      </c>
      <c r="S120" s="290" t="s">
        <v>25</v>
      </c>
      <c r="T120" s="290" t="s">
        <v>26</v>
      </c>
      <c r="U120" s="288" t="s">
        <v>27</v>
      </c>
      <c r="V120" s="289"/>
      <c r="W120" s="290" t="s">
        <v>28</v>
      </c>
      <c r="X120" s="291"/>
      <c r="Y120" s="291"/>
      <c r="Z120" s="291"/>
      <c r="AA120" s="291"/>
      <c r="AB120" s="318"/>
    </row>
    <row r="121" spans="1:29" x14ac:dyDescent="0.35">
      <c r="A121" s="300"/>
      <c r="B121" s="294"/>
      <c r="C121" s="294"/>
      <c r="D121" s="312"/>
      <c r="E121" s="312"/>
      <c r="F121" s="312"/>
      <c r="G121" s="305"/>
      <c r="H121" s="306"/>
      <c r="I121" s="307"/>
      <c r="J121" s="291"/>
      <c r="K121" s="291"/>
      <c r="L121" s="309"/>
      <c r="M121" s="300"/>
      <c r="N121" s="294"/>
      <c r="O121" s="294"/>
      <c r="P121" s="294"/>
      <c r="Q121" s="291"/>
      <c r="R121" s="291"/>
      <c r="S121" s="291"/>
      <c r="T121" s="291"/>
      <c r="U121" s="293" t="s">
        <v>29</v>
      </c>
      <c r="V121" s="296" t="s">
        <v>30</v>
      </c>
      <c r="W121" s="291"/>
      <c r="X121" s="291"/>
      <c r="Y121" s="291"/>
      <c r="Z121" s="291"/>
      <c r="AA121" s="291"/>
      <c r="AB121" s="318"/>
    </row>
    <row r="122" spans="1:29" x14ac:dyDescent="0.35">
      <c r="A122" s="300"/>
      <c r="B122" s="294"/>
      <c r="C122" s="294"/>
      <c r="D122" s="312"/>
      <c r="E122" s="312"/>
      <c r="F122" s="312"/>
      <c r="G122" s="299" t="s">
        <v>31</v>
      </c>
      <c r="H122" s="299" t="s">
        <v>32</v>
      </c>
      <c r="I122" s="299" t="s">
        <v>33</v>
      </c>
      <c r="J122" s="291"/>
      <c r="K122" s="291"/>
      <c r="L122" s="309"/>
      <c r="M122" s="300"/>
      <c r="N122" s="294"/>
      <c r="O122" s="294"/>
      <c r="P122" s="294"/>
      <c r="Q122" s="291"/>
      <c r="R122" s="291"/>
      <c r="S122" s="291"/>
      <c r="T122" s="291"/>
      <c r="U122" s="294"/>
      <c r="V122" s="297"/>
      <c r="W122" s="291"/>
      <c r="X122" s="291"/>
      <c r="Y122" s="291"/>
      <c r="Z122" s="291"/>
      <c r="AA122" s="291"/>
      <c r="AB122" s="318"/>
    </row>
    <row r="123" spans="1:29" x14ac:dyDescent="0.35">
      <c r="A123" s="300"/>
      <c r="B123" s="294"/>
      <c r="C123" s="294"/>
      <c r="D123" s="312"/>
      <c r="E123" s="312"/>
      <c r="F123" s="312"/>
      <c r="G123" s="300"/>
      <c r="H123" s="300"/>
      <c r="I123" s="300"/>
      <c r="J123" s="291"/>
      <c r="K123" s="291"/>
      <c r="L123" s="309"/>
      <c r="M123" s="300"/>
      <c r="N123" s="294"/>
      <c r="O123" s="294"/>
      <c r="P123" s="294"/>
      <c r="Q123" s="291"/>
      <c r="R123" s="291"/>
      <c r="S123" s="291"/>
      <c r="T123" s="291"/>
      <c r="U123" s="294"/>
      <c r="V123" s="297"/>
      <c r="W123" s="291"/>
      <c r="X123" s="291"/>
      <c r="Y123" s="291"/>
      <c r="Z123" s="291"/>
      <c r="AA123" s="291"/>
      <c r="AB123" s="318"/>
    </row>
    <row r="124" spans="1:29" x14ac:dyDescent="0.35">
      <c r="A124" s="301"/>
      <c r="B124" s="295"/>
      <c r="C124" s="295"/>
      <c r="D124" s="313"/>
      <c r="E124" s="313"/>
      <c r="F124" s="313"/>
      <c r="G124" s="301"/>
      <c r="H124" s="301"/>
      <c r="I124" s="301"/>
      <c r="J124" s="292"/>
      <c r="K124" s="292"/>
      <c r="L124" s="310"/>
      <c r="M124" s="301"/>
      <c r="N124" s="295"/>
      <c r="O124" s="295"/>
      <c r="P124" s="295"/>
      <c r="Q124" s="292"/>
      <c r="R124" s="292"/>
      <c r="S124" s="292"/>
      <c r="T124" s="292"/>
      <c r="U124" s="295"/>
      <c r="V124" s="298"/>
      <c r="W124" s="292"/>
      <c r="X124" s="292"/>
      <c r="Y124" s="292"/>
      <c r="Z124" s="292"/>
      <c r="AA124" s="292"/>
      <c r="AB124" s="319"/>
    </row>
    <row r="125" spans="1:29" x14ac:dyDescent="0.35">
      <c r="A125" s="15">
        <v>1</v>
      </c>
      <c r="B125" s="16" t="str">
        <f>[1]ภดส3!B150</f>
        <v>โฉนด</v>
      </c>
      <c r="C125" s="16">
        <f>[1]ภดส3!E150</f>
        <v>2934</v>
      </c>
      <c r="D125" s="17">
        <f>[1]ภดส3!C150</f>
        <v>6278</v>
      </c>
      <c r="E125" s="17" t="str">
        <f>[1]ภดส3!F150</f>
        <v>ม.2 ต.นาบอน</v>
      </c>
      <c r="F125" s="18" t="s">
        <v>47</v>
      </c>
      <c r="G125" s="16">
        <f>[1]ภดส3!G150</f>
        <v>0</v>
      </c>
      <c r="H125" s="16">
        <f>[1]ภดส3!H150</f>
        <v>0</v>
      </c>
      <c r="I125" s="16">
        <f>[1]ภดส3!I150</f>
        <v>31</v>
      </c>
      <c r="J125" s="19">
        <f>G125*400+H125*100+I125</f>
        <v>31</v>
      </c>
      <c r="K125" s="19">
        <v>3050</v>
      </c>
      <c r="L125" s="19">
        <f>J125*K125</f>
        <v>94550</v>
      </c>
      <c r="M125" s="21">
        <v>1</v>
      </c>
      <c r="N125" s="21" t="s">
        <v>55</v>
      </c>
      <c r="O125" s="21" t="s">
        <v>56</v>
      </c>
      <c r="P125" s="21">
        <v>3</v>
      </c>
      <c r="Q125" s="22">
        <v>120</v>
      </c>
      <c r="R125" s="23">
        <v>100</v>
      </c>
      <c r="S125" s="101">
        <v>6600</v>
      </c>
      <c r="T125" s="22">
        <f>Q125*S125</f>
        <v>792000</v>
      </c>
      <c r="U125" s="21">
        <v>60</v>
      </c>
      <c r="V125" s="21">
        <v>93</v>
      </c>
      <c r="W125" s="23">
        <f>T125-T125*93/100</f>
        <v>55440</v>
      </c>
      <c r="X125" s="22">
        <f>L125+W125</f>
        <v>149990</v>
      </c>
      <c r="Y125" s="23">
        <f>X125*R125/100</f>
        <v>149990</v>
      </c>
      <c r="Z125" s="22"/>
      <c r="AA125" s="24"/>
      <c r="AB125" s="25"/>
      <c r="AC125" s="26"/>
    </row>
    <row r="126" spans="1:29" x14ac:dyDescent="0.35">
      <c r="A126" s="15"/>
      <c r="B126" s="16"/>
      <c r="C126" s="16"/>
      <c r="D126" s="17"/>
      <c r="E126" s="17"/>
      <c r="F126" s="28"/>
      <c r="G126" s="16"/>
      <c r="H126" s="16"/>
      <c r="I126" s="16"/>
      <c r="J126" s="45"/>
      <c r="K126" s="29"/>
      <c r="L126" s="19"/>
      <c r="M126" s="31"/>
      <c r="N126" s="31" t="s">
        <v>57</v>
      </c>
      <c r="O126" s="31"/>
      <c r="P126" s="31"/>
      <c r="Q126" s="32">
        <v>60</v>
      </c>
      <c r="R126" s="23">
        <v>50</v>
      </c>
      <c r="S126" s="42"/>
      <c r="T126" s="22"/>
      <c r="U126" s="31"/>
      <c r="V126" s="31"/>
      <c r="W126" s="23"/>
      <c r="X126" s="22"/>
      <c r="Y126" s="23">
        <f>Y125*R126/100</f>
        <v>74995</v>
      </c>
      <c r="Z126" s="22">
        <v>0</v>
      </c>
      <c r="AA126" s="24">
        <f>Y126-Z126</f>
        <v>74995</v>
      </c>
      <c r="AB126" s="25">
        <v>0.02</v>
      </c>
      <c r="AC126" s="26">
        <f>AA126*AB126/100</f>
        <v>14.999000000000001</v>
      </c>
    </row>
    <row r="127" spans="1:29" x14ac:dyDescent="0.35">
      <c r="A127" s="36"/>
      <c r="B127" s="30"/>
      <c r="C127" s="16"/>
      <c r="D127" s="17"/>
      <c r="E127" s="17"/>
      <c r="F127" s="28"/>
      <c r="G127" s="16"/>
      <c r="H127" s="16"/>
      <c r="I127" s="16"/>
      <c r="J127" s="45"/>
      <c r="K127" s="24"/>
      <c r="L127" s="19"/>
      <c r="M127" s="30"/>
      <c r="N127" s="67" t="s">
        <v>57</v>
      </c>
      <c r="O127" s="40"/>
      <c r="P127" s="30"/>
      <c r="Q127" s="32">
        <v>60</v>
      </c>
      <c r="R127" s="41">
        <v>50</v>
      </c>
      <c r="S127" s="39"/>
      <c r="T127" s="42"/>
      <c r="U127" s="43"/>
      <c r="V127" s="43"/>
      <c r="W127" s="44"/>
      <c r="X127" s="75"/>
      <c r="Y127" s="45">
        <f>Y125*R127/100</f>
        <v>74995</v>
      </c>
      <c r="Z127" s="75">
        <v>0</v>
      </c>
      <c r="AA127" s="24">
        <f>Y127-Z127</f>
        <v>74995</v>
      </c>
      <c r="AB127" s="102">
        <v>0.02</v>
      </c>
      <c r="AC127" s="26">
        <f>AA127*AB127/100</f>
        <v>14.999000000000001</v>
      </c>
    </row>
    <row r="128" spans="1:29" x14ac:dyDescent="0.35">
      <c r="A128" s="103">
        <v>2</v>
      </c>
      <c r="B128" s="40" t="str">
        <f>[1]ภดส3!B151</f>
        <v>โฉนด</v>
      </c>
      <c r="C128" s="40">
        <f>[1]ภดส3!E151</f>
        <v>2941</v>
      </c>
      <c r="D128" s="104" t="s">
        <v>58</v>
      </c>
      <c r="E128" s="104" t="s">
        <v>59</v>
      </c>
      <c r="F128" s="105" t="s">
        <v>47</v>
      </c>
      <c r="G128" s="106">
        <f>[1]ภดส3!G151</f>
        <v>0</v>
      </c>
      <c r="H128" s="106">
        <f>[1]ภดส3!H151</f>
        <v>0</v>
      </c>
      <c r="I128" s="106">
        <f>[1]ภดส3!I151</f>
        <v>32</v>
      </c>
      <c r="J128" s="107">
        <f>G128*400+H128*100+I128</f>
        <v>32</v>
      </c>
      <c r="K128" s="24">
        <v>3050</v>
      </c>
      <c r="L128" s="35">
        <f>J128*K128</f>
        <v>97600</v>
      </c>
      <c r="M128" s="40">
        <v>2</v>
      </c>
      <c r="N128" s="33" t="s">
        <v>48</v>
      </c>
      <c r="O128" s="91" t="s">
        <v>49</v>
      </c>
      <c r="P128" s="91">
        <v>2</v>
      </c>
      <c r="Q128" s="108">
        <v>125</v>
      </c>
      <c r="R128" s="109">
        <v>100</v>
      </c>
      <c r="S128" s="107">
        <v>7450</v>
      </c>
      <c r="T128" s="110">
        <f>Q128*S128</f>
        <v>931250</v>
      </c>
      <c r="U128" s="111">
        <v>30</v>
      </c>
      <c r="V128" s="111">
        <v>50</v>
      </c>
      <c r="W128" s="112">
        <f>T128-T128*50/100</f>
        <v>465625</v>
      </c>
      <c r="X128" s="113">
        <f>L128+W128</f>
        <v>563225</v>
      </c>
      <c r="Y128" s="114">
        <f>X128*100/100</f>
        <v>563225</v>
      </c>
      <c r="Z128" s="113">
        <v>50000000</v>
      </c>
      <c r="AA128" s="24">
        <v>0</v>
      </c>
      <c r="AB128" s="115">
        <v>0.02</v>
      </c>
    </row>
    <row r="129" spans="1:29" x14ac:dyDescent="0.35">
      <c r="A129" s="103">
        <v>3</v>
      </c>
      <c r="B129" s="40" t="str">
        <f>[1]ภดส3!B152</f>
        <v>โฉนด</v>
      </c>
      <c r="C129" s="40">
        <f>[1]ภดส3!E152</f>
        <v>2949</v>
      </c>
      <c r="D129" s="104" t="s">
        <v>60</v>
      </c>
      <c r="E129" s="104" t="s">
        <v>59</v>
      </c>
      <c r="F129" s="105" t="s">
        <v>61</v>
      </c>
      <c r="G129" s="106">
        <f>[1]ภดส3!G152</f>
        <v>5</v>
      </c>
      <c r="H129" s="106">
        <f>[1]ภดส3!H152</f>
        <v>0</v>
      </c>
      <c r="I129" s="106">
        <f>[1]ภดส3!I152</f>
        <v>54.6</v>
      </c>
      <c r="J129" s="107">
        <f>G129*400+H129*100+I129</f>
        <v>2054.6</v>
      </c>
      <c r="K129" s="24">
        <v>1700</v>
      </c>
      <c r="L129" s="35">
        <f>J129*K129</f>
        <v>3492820</v>
      </c>
      <c r="M129" s="40"/>
      <c r="N129" s="33"/>
      <c r="O129" s="40"/>
      <c r="P129" s="40"/>
      <c r="Q129" s="108"/>
      <c r="R129" s="109"/>
      <c r="S129" s="107"/>
      <c r="T129" s="110"/>
      <c r="U129" s="111"/>
      <c r="V129" s="111"/>
      <c r="W129" s="112"/>
      <c r="X129" s="113"/>
      <c r="Y129" s="114"/>
      <c r="Z129" s="113">
        <v>50000000</v>
      </c>
      <c r="AA129" s="24">
        <v>0</v>
      </c>
      <c r="AB129" s="115">
        <v>0</v>
      </c>
    </row>
    <row r="130" spans="1:29" x14ac:dyDescent="0.35">
      <c r="A130" s="103"/>
      <c r="B130" s="40"/>
      <c r="C130" s="40"/>
      <c r="D130" s="104"/>
      <c r="E130" s="104"/>
      <c r="F130" s="104"/>
      <c r="G130" s="106"/>
      <c r="H130" s="106"/>
      <c r="I130" s="106"/>
      <c r="J130" s="107"/>
      <c r="K130" s="24"/>
      <c r="L130" s="116"/>
      <c r="M130" s="40"/>
      <c r="N130" s="33"/>
      <c r="O130" s="40"/>
      <c r="P130" s="40"/>
      <c r="Q130" s="108"/>
      <c r="R130" s="109"/>
      <c r="S130" s="107"/>
      <c r="T130" s="110"/>
      <c r="U130" s="111"/>
      <c r="V130" s="111"/>
      <c r="W130" s="112"/>
      <c r="X130" s="113"/>
      <c r="Y130" s="114"/>
      <c r="Z130" s="113"/>
      <c r="AA130" s="99"/>
      <c r="AB130" s="115"/>
      <c r="AC130" s="5">
        <f>SUM(AC126:AC129)</f>
        <v>29.998000000000001</v>
      </c>
    </row>
    <row r="131" spans="1:29" x14ac:dyDescent="0.35">
      <c r="A131" s="47"/>
      <c r="B131" s="47"/>
      <c r="C131" s="47"/>
      <c r="D131" s="48"/>
      <c r="E131" s="48"/>
      <c r="F131" s="48"/>
      <c r="G131" s="47"/>
      <c r="H131" s="47"/>
      <c r="I131" s="47"/>
      <c r="J131" s="49"/>
      <c r="K131" s="50"/>
      <c r="L131" s="51"/>
      <c r="M131" s="52"/>
      <c r="N131" s="52"/>
      <c r="O131" s="52"/>
      <c r="P131" s="52"/>
      <c r="Q131" s="49"/>
      <c r="R131" s="50"/>
      <c r="S131" s="49"/>
      <c r="T131" s="49"/>
      <c r="U131" s="52"/>
      <c r="V131" s="52"/>
      <c r="W131" s="50"/>
      <c r="X131" s="49"/>
      <c r="Y131" s="50"/>
      <c r="Z131" s="49"/>
      <c r="AA131" s="50"/>
      <c r="AB131" s="53"/>
    </row>
    <row r="132" spans="1:29" x14ac:dyDescent="0.35">
      <c r="A132" s="1"/>
      <c r="B132" s="1"/>
      <c r="C132" s="1"/>
      <c r="D132" s="2"/>
      <c r="E132" s="2"/>
      <c r="F132" s="2"/>
      <c r="G132" s="1"/>
      <c r="H132" s="1"/>
      <c r="I132" s="1"/>
      <c r="J132" s="3"/>
      <c r="K132" s="4"/>
      <c r="M132" s="6"/>
      <c r="N132" s="1"/>
      <c r="O132" s="1"/>
      <c r="P132" s="1"/>
      <c r="Q132" s="3"/>
      <c r="R132" s="4"/>
      <c r="S132" s="3"/>
      <c r="T132" s="3"/>
      <c r="U132" s="1"/>
      <c r="V132" s="1"/>
      <c r="W132" s="4"/>
      <c r="X132" s="3"/>
      <c r="Y132" s="4"/>
      <c r="Z132" s="3"/>
      <c r="AA132" s="4"/>
      <c r="AB132" s="55"/>
    </row>
    <row r="133" spans="1:29" x14ac:dyDescent="0.35">
      <c r="A133" s="8"/>
      <c r="B133" s="8" t="s">
        <v>37</v>
      </c>
      <c r="C133" s="8"/>
      <c r="D133" s="9" t="s">
        <v>38</v>
      </c>
      <c r="E133" s="9"/>
      <c r="F133" s="9"/>
      <c r="G133" s="56"/>
      <c r="H133" s="8" t="s">
        <v>39</v>
      </c>
      <c r="I133" s="8"/>
      <c r="J133" s="57"/>
      <c r="K133" s="10"/>
      <c r="L133" s="8"/>
      <c r="M133" s="13"/>
      <c r="N133" s="1"/>
      <c r="O133" s="1"/>
      <c r="P133" s="1"/>
      <c r="Q133" s="3"/>
      <c r="R133" s="4"/>
      <c r="S133" s="3"/>
      <c r="T133" s="3"/>
      <c r="U133" s="1"/>
      <c r="V133" s="1"/>
      <c r="W133" s="4"/>
      <c r="X133" s="3"/>
      <c r="Y133" s="4"/>
      <c r="Z133" s="3"/>
      <c r="AA133" s="4"/>
      <c r="AB133" s="55"/>
    </row>
    <row r="134" spans="1:29" x14ac:dyDescent="0.35">
      <c r="A134" s="8"/>
      <c r="B134" s="8"/>
      <c r="C134" s="8"/>
      <c r="D134" s="9"/>
      <c r="E134" s="9"/>
      <c r="F134" s="9"/>
      <c r="G134" s="56"/>
      <c r="H134" s="8" t="s">
        <v>40</v>
      </c>
      <c r="I134" s="8"/>
      <c r="J134" s="57"/>
      <c r="K134" s="10"/>
      <c r="L134" s="8"/>
      <c r="M134" s="13"/>
      <c r="N134" s="1"/>
      <c r="O134" s="1"/>
      <c r="P134" s="1"/>
      <c r="Q134" s="3"/>
      <c r="R134" s="4"/>
      <c r="S134" s="3"/>
      <c r="T134" s="3"/>
      <c r="U134" s="1"/>
      <c r="V134" s="1"/>
      <c r="W134" s="4"/>
      <c r="X134" s="3"/>
      <c r="Y134" s="4"/>
      <c r="Z134" s="3"/>
      <c r="AA134" s="4"/>
      <c r="AB134" s="55"/>
    </row>
    <row r="135" spans="1:29" x14ac:dyDescent="0.35">
      <c r="A135" s="8"/>
      <c r="B135" s="8"/>
      <c r="C135" s="8"/>
      <c r="D135" s="9"/>
      <c r="E135" s="9"/>
      <c r="F135" s="9"/>
      <c r="G135" s="56"/>
      <c r="H135" s="8" t="s">
        <v>41</v>
      </c>
      <c r="I135" s="8"/>
      <c r="J135" s="57"/>
      <c r="K135" s="10"/>
      <c r="L135" s="8"/>
      <c r="M135" s="13"/>
      <c r="N135" s="1"/>
      <c r="O135" s="1"/>
      <c r="P135" s="8"/>
      <c r="Q135" s="3"/>
      <c r="R135" s="4"/>
      <c r="S135" s="3"/>
      <c r="T135" s="3"/>
      <c r="U135" s="1"/>
      <c r="V135" s="1"/>
      <c r="W135" s="4"/>
      <c r="X135" s="3"/>
      <c r="Y135" s="11"/>
      <c r="Z135" s="10"/>
      <c r="AA135" s="11"/>
      <c r="AB135" s="14"/>
    </row>
    <row r="136" spans="1:29" x14ac:dyDescent="0.35">
      <c r="A136" s="8"/>
      <c r="B136" s="8"/>
      <c r="C136" s="8"/>
      <c r="D136" s="9"/>
      <c r="E136" s="9"/>
      <c r="F136" s="9"/>
      <c r="G136" s="56"/>
      <c r="H136" s="8" t="s">
        <v>42</v>
      </c>
      <c r="I136" s="58"/>
      <c r="J136" s="59"/>
      <c r="K136" s="12"/>
      <c r="L136" s="58"/>
      <c r="M136" s="60"/>
      <c r="N136" s="1"/>
      <c r="O136" s="1"/>
      <c r="P136" s="8"/>
      <c r="Q136" s="3"/>
      <c r="R136" s="4"/>
      <c r="S136" s="3"/>
      <c r="T136" s="3"/>
      <c r="U136" s="1"/>
      <c r="V136" s="1"/>
      <c r="W136" s="4"/>
      <c r="X136" s="3"/>
      <c r="Y136" s="11"/>
      <c r="Z136" s="10"/>
      <c r="AA136" s="11"/>
      <c r="AB136" s="14"/>
    </row>
    <row r="137" spans="1:29" x14ac:dyDescent="0.35">
      <c r="A137" s="58"/>
      <c r="B137" s="58"/>
      <c r="C137" s="58"/>
      <c r="D137" s="61"/>
      <c r="E137" s="61"/>
      <c r="F137" s="61"/>
      <c r="G137" s="58"/>
      <c r="H137" s="58" t="s">
        <v>43</v>
      </c>
      <c r="I137" s="58"/>
      <c r="J137" s="59"/>
      <c r="K137" s="12"/>
      <c r="L137" s="58"/>
      <c r="M137" s="60"/>
    </row>
    <row r="138" spans="1:29" x14ac:dyDescent="0.35">
      <c r="A138" s="58"/>
      <c r="B138" s="58"/>
      <c r="C138" s="58"/>
      <c r="D138" s="61"/>
      <c r="E138" s="61"/>
      <c r="F138" s="61"/>
      <c r="G138" s="58"/>
      <c r="H138" s="58"/>
      <c r="I138" s="58"/>
      <c r="J138" s="10"/>
      <c r="K138" s="64"/>
      <c r="L138" s="12"/>
    </row>
    <row r="139" spans="1:29" x14ac:dyDescent="0.35">
      <c r="A139" s="1"/>
      <c r="B139" s="1"/>
      <c r="C139" s="1"/>
      <c r="D139" s="2"/>
      <c r="E139" s="2"/>
      <c r="F139" s="2"/>
      <c r="G139" s="1"/>
      <c r="H139" s="1"/>
      <c r="I139" s="1"/>
      <c r="J139" s="3"/>
      <c r="K139" s="4"/>
      <c r="M139" s="6"/>
      <c r="N139" s="1"/>
      <c r="O139" s="1"/>
      <c r="P139" s="1"/>
      <c r="Q139" s="3"/>
      <c r="R139" s="4"/>
      <c r="S139" s="3"/>
      <c r="T139" s="3"/>
      <c r="U139" s="1"/>
      <c r="V139" s="1"/>
      <c r="W139" s="4"/>
      <c r="X139" s="3"/>
      <c r="Y139" s="4"/>
      <c r="Z139" s="3"/>
      <c r="AA139" s="314" t="s">
        <v>0</v>
      </c>
      <c r="AB139" s="314"/>
    </row>
    <row r="140" spans="1:29" x14ac:dyDescent="0.35">
      <c r="A140" s="315" t="s">
        <v>1</v>
      </c>
      <c r="B140" s="315"/>
      <c r="C140" s="315"/>
      <c r="D140" s="315"/>
      <c r="E140" s="315"/>
      <c r="F140" s="315"/>
      <c r="G140" s="315"/>
      <c r="H140" s="315"/>
      <c r="I140" s="315"/>
      <c r="J140" s="315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</row>
    <row r="141" spans="1:29" x14ac:dyDescent="0.35">
      <c r="A141" s="315" t="str">
        <f>A117</f>
        <v>เทศบาลตำบลนาบอน</v>
      </c>
      <c r="B141" s="315"/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Z141" s="315"/>
      <c r="AA141" s="315"/>
      <c r="AB141" s="315"/>
    </row>
    <row r="142" spans="1:29" x14ac:dyDescent="0.35">
      <c r="A142" s="8" t="s">
        <v>62</v>
      </c>
      <c r="B142" s="8"/>
      <c r="C142" s="8"/>
      <c r="D142" s="9"/>
      <c r="E142" s="9"/>
      <c r="F142" s="9"/>
      <c r="G142" s="8"/>
      <c r="H142" s="8"/>
      <c r="I142" s="8"/>
      <c r="J142" s="10"/>
      <c r="K142" s="11"/>
      <c r="L142" s="12"/>
      <c r="M142" s="13"/>
      <c r="N142" s="8"/>
      <c r="O142" s="8"/>
      <c r="P142" s="8"/>
      <c r="Q142" s="10"/>
      <c r="R142" s="11"/>
      <c r="S142" s="10"/>
      <c r="T142" s="10"/>
      <c r="U142" s="8"/>
      <c r="V142" s="8"/>
      <c r="W142" s="11"/>
      <c r="X142" s="10"/>
      <c r="Y142" s="11"/>
      <c r="Z142" s="10"/>
      <c r="AA142" s="11"/>
      <c r="AB142" s="14"/>
    </row>
    <row r="143" spans="1:29" x14ac:dyDescent="0.35">
      <c r="A143" s="288" t="s">
        <v>4</v>
      </c>
      <c r="B143" s="316"/>
      <c r="C143" s="316"/>
      <c r="D143" s="316"/>
      <c r="E143" s="316"/>
      <c r="F143" s="316"/>
      <c r="G143" s="316"/>
      <c r="H143" s="316"/>
      <c r="I143" s="316"/>
      <c r="J143" s="316"/>
      <c r="K143" s="316"/>
      <c r="L143" s="289"/>
      <c r="M143" s="288" t="s">
        <v>5</v>
      </c>
      <c r="N143" s="316"/>
      <c r="O143" s="316"/>
      <c r="P143" s="316"/>
      <c r="Q143" s="316"/>
      <c r="R143" s="316"/>
      <c r="S143" s="316"/>
      <c r="T143" s="316"/>
      <c r="U143" s="316"/>
      <c r="V143" s="316"/>
      <c r="W143" s="289"/>
      <c r="X143" s="290" t="s">
        <v>6</v>
      </c>
      <c r="Y143" s="290" t="s">
        <v>7</v>
      </c>
      <c r="Z143" s="290" t="s">
        <v>8</v>
      </c>
      <c r="AA143" s="290" t="s">
        <v>9</v>
      </c>
      <c r="AB143" s="317" t="s">
        <v>10</v>
      </c>
    </row>
    <row r="144" spans="1:29" x14ac:dyDescent="0.35">
      <c r="A144" s="299" t="s">
        <v>11</v>
      </c>
      <c r="B144" s="293" t="s">
        <v>12</v>
      </c>
      <c r="C144" s="293" t="s">
        <v>13</v>
      </c>
      <c r="D144" s="311" t="s">
        <v>14</v>
      </c>
      <c r="E144" s="311" t="s">
        <v>15</v>
      </c>
      <c r="F144" s="312" t="s">
        <v>16</v>
      </c>
      <c r="G144" s="302" t="s">
        <v>17</v>
      </c>
      <c r="H144" s="303"/>
      <c r="I144" s="304"/>
      <c r="J144" s="290" t="s">
        <v>18</v>
      </c>
      <c r="K144" s="290" t="s">
        <v>19</v>
      </c>
      <c r="L144" s="308" t="s">
        <v>20</v>
      </c>
      <c r="M144" s="299" t="s">
        <v>11</v>
      </c>
      <c r="N144" s="293" t="s">
        <v>21</v>
      </c>
      <c r="O144" s="293" t="s">
        <v>22</v>
      </c>
      <c r="P144" s="293" t="s">
        <v>16</v>
      </c>
      <c r="Q144" s="290" t="s">
        <v>23</v>
      </c>
      <c r="R144" s="290" t="s">
        <v>24</v>
      </c>
      <c r="S144" s="290" t="s">
        <v>25</v>
      </c>
      <c r="T144" s="290" t="s">
        <v>26</v>
      </c>
      <c r="U144" s="288" t="s">
        <v>27</v>
      </c>
      <c r="V144" s="289"/>
      <c r="W144" s="290" t="s">
        <v>28</v>
      </c>
      <c r="X144" s="291"/>
      <c r="Y144" s="291"/>
      <c r="Z144" s="291"/>
      <c r="AA144" s="291"/>
      <c r="AB144" s="318"/>
    </row>
    <row r="145" spans="1:29" x14ac:dyDescent="0.35">
      <c r="A145" s="300"/>
      <c r="B145" s="294"/>
      <c r="C145" s="294"/>
      <c r="D145" s="312"/>
      <c r="E145" s="312"/>
      <c r="F145" s="312"/>
      <c r="G145" s="305"/>
      <c r="H145" s="306"/>
      <c r="I145" s="307"/>
      <c r="J145" s="291"/>
      <c r="K145" s="291"/>
      <c r="L145" s="309"/>
      <c r="M145" s="300"/>
      <c r="N145" s="294"/>
      <c r="O145" s="294"/>
      <c r="P145" s="294"/>
      <c r="Q145" s="291"/>
      <c r="R145" s="291"/>
      <c r="S145" s="291"/>
      <c r="T145" s="291"/>
      <c r="U145" s="293" t="s">
        <v>29</v>
      </c>
      <c r="V145" s="296" t="s">
        <v>30</v>
      </c>
      <c r="W145" s="291"/>
      <c r="X145" s="291"/>
      <c r="Y145" s="291"/>
      <c r="Z145" s="291"/>
      <c r="AA145" s="291"/>
      <c r="AB145" s="318"/>
    </row>
    <row r="146" spans="1:29" x14ac:dyDescent="0.35">
      <c r="A146" s="300"/>
      <c r="B146" s="294"/>
      <c r="C146" s="294"/>
      <c r="D146" s="312"/>
      <c r="E146" s="312"/>
      <c r="F146" s="312"/>
      <c r="G146" s="299" t="s">
        <v>31</v>
      </c>
      <c r="H146" s="299" t="s">
        <v>32</v>
      </c>
      <c r="I146" s="299" t="s">
        <v>33</v>
      </c>
      <c r="J146" s="291"/>
      <c r="K146" s="291"/>
      <c r="L146" s="309"/>
      <c r="M146" s="300"/>
      <c r="N146" s="294"/>
      <c r="O146" s="294"/>
      <c r="P146" s="294"/>
      <c r="Q146" s="291"/>
      <c r="R146" s="291"/>
      <c r="S146" s="291"/>
      <c r="T146" s="291"/>
      <c r="U146" s="294"/>
      <c r="V146" s="297"/>
      <c r="W146" s="291"/>
      <c r="X146" s="291"/>
      <c r="Y146" s="291"/>
      <c r="Z146" s="291"/>
      <c r="AA146" s="291"/>
      <c r="AB146" s="318"/>
    </row>
    <row r="147" spans="1:29" x14ac:dyDescent="0.35">
      <c r="A147" s="300"/>
      <c r="B147" s="294"/>
      <c r="C147" s="294"/>
      <c r="D147" s="312"/>
      <c r="E147" s="312"/>
      <c r="F147" s="312"/>
      <c r="G147" s="300"/>
      <c r="H147" s="300"/>
      <c r="I147" s="300"/>
      <c r="J147" s="291"/>
      <c r="K147" s="291"/>
      <c r="L147" s="309"/>
      <c r="M147" s="300"/>
      <c r="N147" s="294"/>
      <c r="O147" s="294"/>
      <c r="P147" s="294"/>
      <c r="Q147" s="291"/>
      <c r="R147" s="291"/>
      <c r="S147" s="291"/>
      <c r="T147" s="291"/>
      <c r="U147" s="294"/>
      <c r="V147" s="297"/>
      <c r="W147" s="291"/>
      <c r="X147" s="291"/>
      <c r="Y147" s="291"/>
      <c r="Z147" s="291"/>
      <c r="AA147" s="291"/>
      <c r="AB147" s="318"/>
    </row>
    <row r="148" spans="1:29" x14ac:dyDescent="0.35">
      <c r="A148" s="301"/>
      <c r="B148" s="295"/>
      <c r="C148" s="295"/>
      <c r="D148" s="313"/>
      <c r="E148" s="313"/>
      <c r="F148" s="313"/>
      <c r="G148" s="301"/>
      <c r="H148" s="301"/>
      <c r="I148" s="301"/>
      <c r="J148" s="292"/>
      <c r="K148" s="292"/>
      <c r="L148" s="310"/>
      <c r="M148" s="301"/>
      <c r="N148" s="295"/>
      <c r="O148" s="295"/>
      <c r="P148" s="295"/>
      <c r="Q148" s="292"/>
      <c r="R148" s="292"/>
      <c r="S148" s="292"/>
      <c r="T148" s="292"/>
      <c r="U148" s="295"/>
      <c r="V148" s="298"/>
      <c r="W148" s="292"/>
      <c r="X148" s="292"/>
      <c r="Y148" s="292"/>
      <c r="Z148" s="292"/>
      <c r="AA148" s="292"/>
      <c r="AB148" s="319"/>
    </row>
    <row r="149" spans="1:29" x14ac:dyDescent="0.35">
      <c r="A149" s="15">
        <v>1</v>
      </c>
      <c r="B149" s="16" t="str">
        <f>[1]ภดส3!B177</f>
        <v>โฉนด</v>
      </c>
      <c r="C149" s="16">
        <f>[1]ภดส3!E177</f>
        <v>3128</v>
      </c>
      <c r="D149" s="17">
        <f>[1]ภดส3!C177</f>
        <v>6572</v>
      </c>
      <c r="E149" s="17" t="str">
        <f>[1]ภดส3!F177</f>
        <v>ม.11  ต.นาบอน</v>
      </c>
      <c r="F149" s="18" t="s">
        <v>47</v>
      </c>
      <c r="G149" s="16">
        <f>[1]ภดส3!G177</f>
        <v>0</v>
      </c>
      <c r="H149" s="16">
        <f>[1]ภดส3!H177</f>
        <v>0</v>
      </c>
      <c r="I149" s="16">
        <f>[1]ภดส3!I177</f>
        <v>11</v>
      </c>
      <c r="J149" s="19">
        <f>G149*400+H149*100+I149</f>
        <v>11</v>
      </c>
      <c r="K149" s="20">
        <v>3050</v>
      </c>
      <c r="L149" s="19">
        <f>J149*K149</f>
        <v>33550</v>
      </c>
      <c r="M149" s="21">
        <v>1</v>
      </c>
      <c r="N149" s="21" t="s">
        <v>48</v>
      </c>
      <c r="O149" s="21" t="s">
        <v>49</v>
      </c>
      <c r="P149" s="21">
        <v>3</v>
      </c>
      <c r="Q149" s="22">
        <v>44</v>
      </c>
      <c r="R149" s="23">
        <v>100</v>
      </c>
      <c r="S149" s="22">
        <v>7450</v>
      </c>
      <c r="T149" s="22">
        <f>Q149*S149</f>
        <v>327800</v>
      </c>
      <c r="U149" s="21">
        <v>15</v>
      </c>
      <c r="V149" s="21">
        <v>20</v>
      </c>
      <c r="W149" s="23">
        <f>T149-T149*20/100</f>
        <v>262240</v>
      </c>
      <c r="X149" s="22">
        <f>L149+W149</f>
        <v>295790</v>
      </c>
      <c r="Y149" s="23">
        <f>X149*R149/100</f>
        <v>295790</v>
      </c>
      <c r="Z149" s="22">
        <v>0</v>
      </c>
      <c r="AA149" s="24">
        <f>Y149-Z149</f>
        <v>295790</v>
      </c>
      <c r="AB149" s="25">
        <v>0.3</v>
      </c>
      <c r="AC149" s="26">
        <f>AA149*AB149/100</f>
        <v>887.37</v>
      </c>
    </row>
    <row r="150" spans="1:29" x14ac:dyDescent="0.35">
      <c r="A150" s="92"/>
      <c r="B150" s="93"/>
      <c r="C150" s="93"/>
      <c r="D150" s="17"/>
      <c r="E150" s="17"/>
      <c r="F150" s="94"/>
      <c r="G150" s="93"/>
      <c r="H150" s="93"/>
      <c r="I150" s="93"/>
      <c r="J150" s="95"/>
      <c r="K150" s="117"/>
      <c r="L150" s="95"/>
      <c r="M150" s="96"/>
      <c r="N150" s="96"/>
      <c r="O150" s="96"/>
      <c r="P150" s="96"/>
      <c r="Q150" s="97"/>
      <c r="R150" s="98"/>
      <c r="S150" s="97"/>
      <c r="T150" s="97"/>
      <c r="U150" s="96"/>
      <c r="V150" s="96"/>
      <c r="W150" s="98"/>
      <c r="X150" s="97"/>
      <c r="Y150" s="98"/>
      <c r="Z150" s="97"/>
      <c r="AA150" s="99"/>
      <c r="AB150" s="100"/>
      <c r="AC150" s="26"/>
    </row>
    <row r="151" spans="1:29" x14ac:dyDescent="0.35">
      <c r="A151" s="47"/>
      <c r="B151" s="47"/>
      <c r="C151" s="47"/>
      <c r="D151" s="48"/>
      <c r="E151" s="48"/>
      <c r="F151" s="48"/>
      <c r="G151" s="47"/>
      <c r="H151" s="47"/>
      <c r="I151" s="47"/>
      <c r="J151" s="49"/>
      <c r="K151" s="50"/>
      <c r="L151" s="51"/>
      <c r="M151" s="52"/>
      <c r="N151" s="52"/>
      <c r="O151" s="52"/>
      <c r="P151" s="52"/>
      <c r="Q151" s="49"/>
      <c r="R151" s="50"/>
      <c r="S151" s="49"/>
      <c r="T151" s="49"/>
      <c r="U151" s="52"/>
      <c r="V151" s="52"/>
      <c r="W151" s="50"/>
      <c r="X151" s="49"/>
      <c r="Y151" s="50"/>
      <c r="Z151" s="49"/>
      <c r="AA151" s="50"/>
      <c r="AB151" s="53"/>
    </row>
    <row r="152" spans="1:29" x14ac:dyDescent="0.35">
      <c r="A152" s="1"/>
      <c r="B152" s="1"/>
      <c r="C152" s="1"/>
      <c r="D152" s="2"/>
      <c r="E152" s="2"/>
      <c r="F152" s="2"/>
      <c r="G152" s="1"/>
      <c r="H152" s="1"/>
      <c r="I152" s="1"/>
      <c r="J152" s="3"/>
      <c r="K152" s="4"/>
      <c r="M152" s="6"/>
      <c r="N152" s="1"/>
      <c r="O152" s="1"/>
      <c r="P152" s="1"/>
      <c r="Q152" s="3"/>
      <c r="R152" s="4"/>
      <c r="S152" s="3"/>
      <c r="T152" s="3"/>
      <c r="U152" s="1"/>
      <c r="V152" s="1"/>
      <c r="W152" s="4"/>
      <c r="X152" s="3"/>
      <c r="Y152" s="4"/>
      <c r="Z152" s="3"/>
      <c r="AA152" s="4"/>
      <c r="AB152" s="55"/>
    </row>
    <row r="153" spans="1:29" x14ac:dyDescent="0.35">
      <c r="A153" s="8"/>
      <c r="B153" s="8" t="s">
        <v>37</v>
      </c>
      <c r="C153" s="8"/>
      <c r="D153" s="9" t="s">
        <v>38</v>
      </c>
      <c r="E153" s="9"/>
      <c r="F153" s="9"/>
      <c r="G153" s="56"/>
      <c r="H153" s="8" t="s">
        <v>39</v>
      </c>
      <c r="I153" s="8"/>
      <c r="J153" s="57"/>
      <c r="K153" s="10"/>
      <c r="L153" s="8"/>
      <c r="M153" s="13"/>
      <c r="N153" s="1"/>
      <c r="O153" s="1"/>
      <c r="P153" s="1"/>
      <c r="Q153" s="3"/>
      <c r="R153" s="4"/>
      <c r="S153" s="3"/>
      <c r="T153" s="3"/>
      <c r="U153" s="1"/>
      <c r="V153" s="1"/>
      <c r="W153" s="4"/>
      <c r="X153" s="3"/>
      <c r="Y153" s="4"/>
      <c r="Z153" s="3"/>
      <c r="AA153" s="4"/>
      <c r="AB153" s="55"/>
    </row>
    <row r="154" spans="1:29" x14ac:dyDescent="0.35">
      <c r="A154" s="8"/>
      <c r="B154" s="8"/>
      <c r="C154" s="8"/>
      <c r="D154" s="9"/>
      <c r="E154" s="9"/>
      <c r="F154" s="9"/>
      <c r="G154" s="56"/>
      <c r="H154" s="8" t="s">
        <v>40</v>
      </c>
      <c r="I154" s="8"/>
      <c r="J154" s="57"/>
      <c r="K154" s="10"/>
      <c r="L154" s="8"/>
      <c r="M154" s="13"/>
      <c r="N154" s="1"/>
      <c r="O154" s="1"/>
      <c r="P154" s="1"/>
      <c r="Q154" s="3"/>
      <c r="R154" s="4"/>
      <c r="S154" s="3"/>
      <c r="T154" s="3"/>
      <c r="U154" s="1"/>
      <c r="V154" s="1"/>
      <c r="W154" s="4"/>
      <c r="X154" s="3"/>
      <c r="Y154" s="4"/>
      <c r="Z154" s="3"/>
      <c r="AA154" s="4"/>
      <c r="AB154" s="55"/>
    </row>
    <row r="155" spans="1:29" x14ac:dyDescent="0.35">
      <c r="A155" s="8"/>
      <c r="B155" s="8"/>
      <c r="C155" s="8"/>
      <c r="D155" s="9"/>
      <c r="E155" s="9"/>
      <c r="F155" s="9"/>
      <c r="G155" s="56"/>
      <c r="H155" s="8" t="s">
        <v>41</v>
      </c>
      <c r="I155" s="8"/>
      <c r="J155" s="57"/>
      <c r="K155" s="10"/>
      <c r="L155" s="8"/>
      <c r="M155" s="13"/>
      <c r="N155" s="1"/>
      <c r="O155" s="1"/>
      <c r="P155" s="8"/>
      <c r="Q155" s="3"/>
      <c r="R155" s="4"/>
      <c r="S155" s="3"/>
      <c r="T155" s="3"/>
      <c r="U155" s="1"/>
      <c r="V155" s="1"/>
      <c r="W155" s="4"/>
      <c r="X155" s="3"/>
      <c r="Y155" s="11"/>
      <c r="Z155" s="10"/>
      <c r="AA155" s="11"/>
      <c r="AB155" s="14"/>
    </row>
    <row r="156" spans="1:29" x14ac:dyDescent="0.35">
      <c r="A156" s="8"/>
      <c r="B156" s="8"/>
      <c r="C156" s="8"/>
      <c r="D156" s="9"/>
      <c r="E156" s="9"/>
      <c r="F156" s="9"/>
      <c r="G156" s="56"/>
      <c r="H156" s="8" t="s">
        <v>42</v>
      </c>
      <c r="I156" s="58"/>
      <c r="J156" s="59"/>
      <c r="K156" s="12"/>
      <c r="L156" s="58"/>
      <c r="M156" s="60"/>
      <c r="N156" s="1"/>
      <c r="O156" s="1"/>
      <c r="P156" s="8"/>
      <c r="Q156" s="3"/>
      <c r="R156" s="4"/>
      <c r="S156" s="3"/>
      <c r="T156" s="3"/>
      <c r="U156" s="1"/>
      <c r="V156" s="1"/>
      <c r="W156" s="4"/>
      <c r="X156" s="3"/>
      <c r="Y156" s="11"/>
      <c r="Z156" s="10"/>
      <c r="AA156" s="11"/>
      <c r="AB156" s="14"/>
    </row>
    <row r="157" spans="1:29" x14ac:dyDescent="0.35">
      <c r="A157" s="58"/>
      <c r="B157" s="58"/>
      <c r="C157" s="58"/>
      <c r="D157" s="61"/>
      <c r="E157" s="61"/>
      <c r="F157" s="61"/>
      <c r="G157" s="58"/>
      <c r="H157" s="58" t="s">
        <v>43</v>
      </c>
      <c r="I157" s="58"/>
      <c r="J157" s="59"/>
      <c r="K157" s="12"/>
      <c r="L157" s="58"/>
      <c r="M157" s="60"/>
    </row>
    <row r="158" spans="1:29" x14ac:dyDescent="0.35">
      <c r="A158" s="58"/>
      <c r="B158" s="58"/>
      <c r="C158" s="58"/>
      <c r="D158" s="61"/>
      <c r="E158" s="61"/>
      <c r="F158" s="61"/>
      <c r="G158" s="58"/>
      <c r="H158" s="58"/>
      <c r="I158" s="58"/>
      <c r="J158" s="10"/>
      <c r="K158" s="64"/>
      <c r="L158" s="12"/>
    </row>
    <row r="159" spans="1:29" x14ac:dyDescent="0.35">
      <c r="A159" s="1"/>
      <c r="B159" s="1"/>
      <c r="C159" s="1"/>
      <c r="D159" s="2"/>
      <c r="E159" s="2"/>
      <c r="F159" s="2"/>
      <c r="G159" s="1"/>
      <c r="H159" s="1"/>
      <c r="I159" s="1"/>
      <c r="J159" s="3"/>
      <c r="K159" s="4"/>
      <c r="M159" s="6"/>
      <c r="N159" s="1"/>
      <c r="O159" s="1"/>
      <c r="P159" s="1"/>
      <c r="Q159" s="3"/>
      <c r="R159" s="4"/>
      <c r="S159" s="3"/>
      <c r="T159" s="3"/>
      <c r="U159" s="1"/>
      <c r="V159" s="1"/>
      <c r="W159" s="4"/>
      <c r="X159" s="3"/>
      <c r="Y159" s="4"/>
      <c r="Z159" s="3"/>
      <c r="AA159" s="314" t="s">
        <v>0</v>
      </c>
      <c r="AB159" s="314"/>
    </row>
    <row r="160" spans="1:29" x14ac:dyDescent="0.35">
      <c r="A160" s="315" t="s">
        <v>1</v>
      </c>
      <c r="B160" s="315"/>
      <c r="C160" s="315"/>
      <c r="D160" s="315"/>
      <c r="E160" s="315"/>
      <c r="F160" s="315"/>
      <c r="G160" s="315"/>
      <c r="H160" s="315"/>
      <c r="I160" s="315"/>
      <c r="J160" s="315"/>
      <c r="K160" s="315"/>
      <c r="L160" s="315"/>
      <c r="M160" s="315"/>
      <c r="N160" s="315"/>
      <c r="O160" s="315"/>
      <c r="P160" s="315"/>
      <c r="Q160" s="315"/>
      <c r="R160" s="315"/>
      <c r="S160" s="315"/>
      <c r="T160" s="315"/>
      <c r="U160" s="315"/>
      <c r="V160" s="315"/>
      <c r="W160" s="315"/>
      <c r="X160" s="315"/>
      <c r="Y160" s="315"/>
      <c r="Z160" s="315"/>
      <c r="AA160" s="315"/>
      <c r="AB160" s="315"/>
    </row>
    <row r="161" spans="1:29" x14ac:dyDescent="0.35">
      <c r="A161" s="315" t="str">
        <f>A141</f>
        <v>เทศบาลตำบลนาบอน</v>
      </c>
      <c r="B161" s="315"/>
      <c r="C161" s="315"/>
      <c r="D161" s="315"/>
      <c r="E161" s="315"/>
      <c r="F161" s="315"/>
      <c r="G161" s="315"/>
      <c r="H161" s="315"/>
      <c r="I161" s="315"/>
      <c r="J161" s="315"/>
      <c r="K161" s="315"/>
      <c r="L161" s="315"/>
      <c r="M161" s="315"/>
      <c r="N161" s="315"/>
      <c r="O161" s="315"/>
      <c r="P161" s="315"/>
      <c r="Q161" s="315"/>
      <c r="R161" s="315"/>
      <c r="S161" s="315"/>
      <c r="T161" s="315"/>
      <c r="U161" s="315"/>
      <c r="V161" s="315"/>
      <c r="W161" s="315"/>
      <c r="X161" s="315"/>
      <c r="Y161" s="315"/>
      <c r="Z161" s="315"/>
      <c r="AA161" s="315"/>
      <c r="AB161" s="315"/>
    </row>
    <row r="162" spans="1:29" x14ac:dyDescent="0.35">
      <c r="A162" s="8" t="s">
        <v>63</v>
      </c>
      <c r="B162" s="8"/>
      <c r="C162" s="8"/>
      <c r="D162" s="9"/>
      <c r="E162" s="9"/>
      <c r="F162" s="9"/>
      <c r="G162" s="8"/>
      <c r="H162" s="8"/>
      <c r="I162" s="8"/>
      <c r="J162" s="10"/>
      <c r="K162" s="11"/>
      <c r="L162" s="12"/>
      <c r="M162" s="13"/>
      <c r="N162" s="8"/>
      <c r="O162" s="8"/>
      <c r="P162" s="8"/>
      <c r="Q162" s="10"/>
      <c r="R162" s="11"/>
      <c r="S162" s="10"/>
      <c r="T162" s="10"/>
      <c r="U162" s="8"/>
      <c r="V162" s="8"/>
      <c r="W162" s="11"/>
      <c r="X162" s="10"/>
      <c r="Y162" s="11"/>
      <c r="Z162" s="10"/>
      <c r="AA162" s="11"/>
      <c r="AB162" s="14"/>
    </row>
    <row r="163" spans="1:29" x14ac:dyDescent="0.35">
      <c r="A163" s="288" t="s">
        <v>4</v>
      </c>
      <c r="B163" s="316"/>
      <c r="C163" s="316"/>
      <c r="D163" s="316"/>
      <c r="E163" s="316"/>
      <c r="F163" s="316"/>
      <c r="G163" s="316"/>
      <c r="H163" s="316"/>
      <c r="I163" s="316"/>
      <c r="J163" s="316"/>
      <c r="K163" s="316"/>
      <c r="L163" s="289"/>
      <c r="M163" s="288" t="s">
        <v>5</v>
      </c>
      <c r="N163" s="316"/>
      <c r="O163" s="316"/>
      <c r="P163" s="316"/>
      <c r="Q163" s="316"/>
      <c r="R163" s="316"/>
      <c r="S163" s="316"/>
      <c r="T163" s="316"/>
      <c r="U163" s="316"/>
      <c r="V163" s="316"/>
      <c r="W163" s="289"/>
      <c r="X163" s="290" t="s">
        <v>6</v>
      </c>
      <c r="Y163" s="290" t="s">
        <v>7</v>
      </c>
      <c r="Z163" s="290" t="s">
        <v>8</v>
      </c>
      <c r="AA163" s="290" t="s">
        <v>9</v>
      </c>
      <c r="AB163" s="317" t="s">
        <v>10</v>
      </c>
    </row>
    <row r="164" spans="1:29" x14ac:dyDescent="0.35">
      <c r="A164" s="299" t="s">
        <v>11</v>
      </c>
      <c r="B164" s="293" t="s">
        <v>12</v>
      </c>
      <c r="C164" s="293" t="s">
        <v>13</v>
      </c>
      <c r="D164" s="311" t="s">
        <v>14</v>
      </c>
      <c r="E164" s="311" t="s">
        <v>15</v>
      </c>
      <c r="F164" s="312" t="s">
        <v>16</v>
      </c>
      <c r="G164" s="302" t="s">
        <v>17</v>
      </c>
      <c r="H164" s="303"/>
      <c r="I164" s="304"/>
      <c r="J164" s="290" t="s">
        <v>18</v>
      </c>
      <c r="K164" s="290" t="s">
        <v>19</v>
      </c>
      <c r="L164" s="308" t="s">
        <v>20</v>
      </c>
      <c r="M164" s="299" t="s">
        <v>11</v>
      </c>
      <c r="N164" s="293" t="s">
        <v>21</v>
      </c>
      <c r="O164" s="293" t="s">
        <v>22</v>
      </c>
      <c r="P164" s="293" t="s">
        <v>16</v>
      </c>
      <c r="Q164" s="290" t="s">
        <v>23</v>
      </c>
      <c r="R164" s="290" t="s">
        <v>24</v>
      </c>
      <c r="S164" s="290" t="s">
        <v>25</v>
      </c>
      <c r="T164" s="290" t="s">
        <v>26</v>
      </c>
      <c r="U164" s="288" t="s">
        <v>27</v>
      </c>
      <c r="V164" s="289"/>
      <c r="W164" s="290" t="s">
        <v>28</v>
      </c>
      <c r="X164" s="291"/>
      <c r="Y164" s="291"/>
      <c r="Z164" s="291"/>
      <c r="AA164" s="291"/>
      <c r="AB164" s="318"/>
    </row>
    <row r="165" spans="1:29" x14ac:dyDescent="0.35">
      <c r="A165" s="300"/>
      <c r="B165" s="294"/>
      <c r="C165" s="294"/>
      <c r="D165" s="312"/>
      <c r="E165" s="312"/>
      <c r="F165" s="312"/>
      <c r="G165" s="305"/>
      <c r="H165" s="306"/>
      <c r="I165" s="307"/>
      <c r="J165" s="291"/>
      <c r="K165" s="291"/>
      <c r="L165" s="309"/>
      <c r="M165" s="300"/>
      <c r="N165" s="294"/>
      <c r="O165" s="294"/>
      <c r="P165" s="294"/>
      <c r="Q165" s="291"/>
      <c r="R165" s="291"/>
      <c r="S165" s="291"/>
      <c r="T165" s="291"/>
      <c r="U165" s="293" t="s">
        <v>29</v>
      </c>
      <c r="V165" s="296" t="s">
        <v>30</v>
      </c>
      <c r="W165" s="291"/>
      <c r="X165" s="291"/>
      <c r="Y165" s="291"/>
      <c r="Z165" s="291"/>
      <c r="AA165" s="291"/>
      <c r="AB165" s="318"/>
    </row>
    <row r="166" spans="1:29" x14ac:dyDescent="0.35">
      <c r="A166" s="300"/>
      <c r="B166" s="294"/>
      <c r="C166" s="294"/>
      <c r="D166" s="312"/>
      <c r="E166" s="312"/>
      <c r="F166" s="312"/>
      <c r="G166" s="299" t="s">
        <v>31</v>
      </c>
      <c r="H166" s="299" t="s">
        <v>32</v>
      </c>
      <c r="I166" s="299" t="s">
        <v>33</v>
      </c>
      <c r="J166" s="291"/>
      <c r="K166" s="291"/>
      <c r="L166" s="309"/>
      <c r="M166" s="300"/>
      <c r="N166" s="294"/>
      <c r="O166" s="294"/>
      <c r="P166" s="294"/>
      <c r="Q166" s="291"/>
      <c r="R166" s="291"/>
      <c r="S166" s="291"/>
      <c r="T166" s="291"/>
      <c r="U166" s="294"/>
      <c r="V166" s="297"/>
      <c r="W166" s="291"/>
      <c r="X166" s="291"/>
      <c r="Y166" s="291"/>
      <c r="Z166" s="291"/>
      <c r="AA166" s="291"/>
      <c r="AB166" s="318"/>
    </row>
    <row r="167" spans="1:29" x14ac:dyDescent="0.35">
      <c r="A167" s="300"/>
      <c r="B167" s="294"/>
      <c r="C167" s="294"/>
      <c r="D167" s="312"/>
      <c r="E167" s="312"/>
      <c r="F167" s="312"/>
      <c r="G167" s="300"/>
      <c r="H167" s="300"/>
      <c r="I167" s="300"/>
      <c r="J167" s="291"/>
      <c r="K167" s="291"/>
      <c r="L167" s="309"/>
      <c r="M167" s="300"/>
      <c r="N167" s="294"/>
      <c r="O167" s="294"/>
      <c r="P167" s="294"/>
      <c r="Q167" s="291"/>
      <c r="R167" s="291"/>
      <c r="S167" s="291"/>
      <c r="T167" s="291"/>
      <c r="U167" s="294"/>
      <c r="V167" s="297"/>
      <c r="W167" s="291"/>
      <c r="X167" s="291"/>
      <c r="Y167" s="291"/>
      <c r="Z167" s="291"/>
      <c r="AA167" s="291"/>
      <c r="AB167" s="318"/>
    </row>
    <row r="168" spans="1:29" x14ac:dyDescent="0.35">
      <c r="A168" s="301"/>
      <c r="B168" s="295"/>
      <c r="C168" s="295"/>
      <c r="D168" s="313"/>
      <c r="E168" s="313"/>
      <c r="F168" s="313"/>
      <c r="G168" s="301"/>
      <c r="H168" s="301"/>
      <c r="I168" s="301"/>
      <c r="J168" s="292"/>
      <c r="K168" s="292"/>
      <c r="L168" s="310"/>
      <c r="M168" s="301"/>
      <c r="N168" s="295"/>
      <c r="O168" s="295"/>
      <c r="P168" s="295"/>
      <c r="Q168" s="292"/>
      <c r="R168" s="292"/>
      <c r="S168" s="292"/>
      <c r="T168" s="292"/>
      <c r="U168" s="295"/>
      <c r="V168" s="298"/>
      <c r="W168" s="292"/>
      <c r="X168" s="292"/>
      <c r="Y168" s="292"/>
      <c r="Z168" s="292"/>
      <c r="AA168" s="292"/>
      <c r="AB168" s="319"/>
    </row>
    <row r="169" spans="1:29" x14ac:dyDescent="0.35">
      <c r="A169" s="15">
        <v>1</v>
      </c>
      <c r="B169" s="16" t="str">
        <f>[1]ภดส3!B204</f>
        <v>โฉนด</v>
      </c>
      <c r="C169" s="16">
        <f>[1]ภดส3!E204</f>
        <v>2597</v>
      </c>
      <c r="D169" s="17">
        <f>[1]ภดส3!C204</f>
        <v>5716</v>
      </c>
      <c r="E169" s="17" t="str">
        <f>[1]ภดส3!F204</f>
        <v xml:space="preserve"> ม.11 ต.นาบอน</v>
      </c>
      <c r="F169" s="18" t="s">
        <v>47</v>
      </c>
      <c r="G169" s="16">
        <f>[1]ภดส3!G204</f>
        <v>0</v>
      </c>
      <c r="H169" s="16">
        <f>[1]ภดส3!H204</f>
        <v>0</v>
      </c>
      <c r="I169" s="16">
        <f>[1]ภดส3!I204</f>
        <v>23</v>
      </c>
      <c r="J169" s="19">
        <f>G169*400+H169*100+I169</f>
        <v>23</v>
      </c>
      <c r="K169" s="20">
        <v>3050</v>
      </c>
      <c r="L169" s="19">
        <f>J169*K169</f>
        <v>70150</v>
      </c>
      <c r="M169" s="21">
        <v>1</v>
      </c>
      <c r="N169" s="21" t="s">
        <v>48</v>
      </c>
      <c r="O169" s="21" t="s">
        <v>49</v>
      </c>
      <c r="P169" s="21">
        <v>3</v>
      </c>
      <c r="Q169" s="22">
        <v>180</v>
      </c>
      <c r="R169" s="23">
        <v>100</v>
      </c>
      <c r="S169" s="22">
        <v>7450</v>
      </c>
      <c r="T169" s="22">
        <f>Q169*S169</f>
        <v>1341000</v>
      </c>
      <c r="U169" s="21">
        <v>2</v>
      </c>
      <c r="V169" s="21">
        <v>2</v>
      </c>
      <c r="W169" s="23">
        <f>T169-T169*V169/100</f>
        <v>1314180</v>
      </c>
      <c r="X169" s="22">
        <f>L169+W169</f>
        <v>1384330</v>
      </c>
      <c r="Y169" s="23">
        <f>X169*R169/100</f>
        <v>1384330</v>
      </c>
      <c r="Z169" s="22">
        <v>0</v>
      </c>
      <c r="AA169" s="24">
        <f>Y169-Z169</f>
        <v>1384330</v>
      </c>
      <c r="AB169" s="25"/>
      <c r="AC169" s="26"/>
    </row>
    <row r="170" spans="1:29" x14ac:dyDescent="0.35">
      <c r="A170" s="36"/>
      <c r="B170" s="30"/>
      <c r="C170" s="30"/>
      <c r="D170" s="37"/>
      <c r="E170" s="37"/>
      <c r="F170" s="37"/>
      <c r="G170" s="38"/>
      <c r="H170" s="38"/>
      <c r="I170" s="38"/>
      <c r="J170" s="39"/>
      <c r="K170" s="24"/>
      <c r="L170" s="35"/>
      <c r="M170" s="30"/>
      <c r="N170" s="33" t="s">
        <v>35</v>
      </c>
      <c r="O170" s="40"/>
      <c r="P170" s="31">
        <v>3</v>
      </c>
      <c r="Q170" s="32">
        <v>50</v>
      </c>
      <c r="R170" s="118">
        <f>Q170*100/Q169</f>
        <v>27.777777777777779</v>
      </c>
      <c r="S170" s="39"/>
      <c r="T170" s="42"/>
      <c r="U170" s="43"/>
      <c r="V170" s="43"/>
      <c r="W170" s="44"/>
      <c r="X170" s="39"/>
      <c r="Y170" s="44">
        <f>Y169*R170/100</f>
        <v>384536.11111111112</v>
      </c>
      <c r="Z170" s="39">
        <v>0</v>
      </c>
      <c r="AA170" s="44">
        <f>Y170-Z170</f>
        <v>384536.11111111112</v>
      </c>
      <c r="AB170" s="46">
        <v>0.3</v>
      </c>
      <c r="AC170" s="5">
        <f>AA170*AB170/100</f>
        <v>1153.6083333333333</v>
      </c>
    </row>
    <row r="171" spans="1:29" x14ac:dyDescent="0.35">
      <c r="A171" s="103"/>
      <c r="B171" s="40"/>
      <c r="C171" s="40"/>
      <c r="D171" s="104"/>
      <c r="E171" s="104"/>
      <c r="F171" s="104"/>
      <c r="G171" s="106"/>
      <c r="H171" s="106"/>
      <c r="I171" s="106"/>
      <c r="J171" s="107"/>
      <c r="K171" s="99"/>
      <c r="L171" s="116"/>
      <c r="M171" s="40"/>
      <c r="N171" s="72" t="s">
        <v>35</v>
      </c>
      <c r="O171" s="40"/>
      <c r="P171" s="91">
        <v>2</v>
      </c>
      <c r="Q171" s="108">
        <v>40</v>
      </c>
      <c r="R171" s="119">
        <f>Q171*100/Q169</f>
        <v>22.222222222222221</v>
      </c>
      <c r="S171" s="107"/>
      <c r="T171" s="110"/>
      <c r="U171" s="111"/>
      <c r="V171" s="111"/>
      <c r="W171" s="112"/>
      <c r="X171" s="107"/>
      <c r="Y171" s="112">
        <f>Y169*R171/100</f>
        <v>307628.88888888888</v>
      </c>
      <c r="Z171" s="107">
        <v>0</v>
      </c>
      <c r="AA171" s="112">
        <v>0</v>
      </c>
      <c r="AB171" s="115">
        <v>0.02</v>
      </c>
    </row>
    <row r="172" spans="1:29" x14ac:dyDescent="0.35">
      <c r="A172" s="47"/>
      <c r="B172" s="47"/>
      <c r="C172" s="47"/>
      <c r="D172" s="48"/>
      <c r="E172" s="48"/>
      <c r="F172" s="48"/>
      <c r="G172" s="47"/>
      <c r="H172" s="47"/>
      <c r="I172" s="47"/>
      <c r="J172" s="49"/>
      <c r="K172" s="50"/>
      <c r="L172" s="51"/>
      <c r="M172" s="52"/>
      <c r="N172" s="52" t="s">
        <v>36</v>
      </c>
      <c r="O172" s="52"/>
      <c r="P172" s="83">
        <v>2</v>
      </c>
      <c r="Q172" s="84">
        <v>90</v>
      </c>
      <c r="R172" s="50">
        <f>Q172*100/Q169</f>
        <v>50</v>
      </c>
      <c r="S172" s="49"/>
      <c r="T172" s="49"/>
      <c r="U172" s="52"/>
      <c r="V172" s="52"/>
      <c r="W172" s="50"/>
      <c r="X172" s="49"/>
      <c r="Y172" s="50">
        <f>Y169*R172/100</f>
        <v>692165</v>
      </c>
      <c r="Z172" s="49">
        <v>50000000</v>
      </c>
      <c r="AA172" s="50">
        <v>0</v>
      </c>
      <c r="AB172" s="115">
        <v>0.02</v>
      </c>
    </row>
    <row r="173" spans="1:29" x14ac:dyDescent="0.35">
      <c r="A173" s="1"/>
      <c r="B173" s="1"/>
      <c r="C173" s="1"/>
      <c r="D173" s="2"/>
      <c r="E173" s="2"/>
      <c r="F173" s="2"/>
      <c r="G173" s="1"/>
      <c r="H173" s="1"/>
      <c r="I173" s="1"/>
      <c r="J173" s="3"/>
      <c r="K173" s="4"/>
      <c r="M173" s="6"/>
      <c r="N173" s="1"/>
      <c r="O173" s="1"/>
      <c r="P173" s="1"/>
      <c r="Q173" s="3"/>
      <c r="R173" s="4"/>
      <c r="S173" s="3"/>
      <c r="T173" s="3"/>
      <c r="U173" s="1"/>
      <c r="V173" s="1"/>
      <c r="W173" s="4"/>
      <c r="X173" s="3"/>
      <c r="Y173" s="4"/>
      <c r="Z173" s="3"/>
      <c r="AA173" s="4"/>
      <c r="AB173" s="55"/>
      <c r="AC173" s="5">
        <f>SUM(AC169:AC172)</f>
        <v>1153.6083333333333</v>
      </c>
    </row>
    <row r="174" spans="1:29" x14ac:dyDescent="0.35">
      <c r="A174" s="8"/>
      <c r="B174" s="8" t="s">
        <v>37</v>
      </c>
      <c r="C174" s="8"/>
      <c r="D174" s="9" t="s">
        <v>38</v>
      </c>
      <c r="E174" s="9"/>
      <c r="F174" s="9"/>
      <c r="G174" s="56"/>
      <c r="H174" s="8" t="s">
        <v>39</v>
      </c>
      <c r="I174" s="8"/>
      <c r="J174" s="57"/>
      <c r="K174" s="10"/>
      <c r="L174" s="8"/>
      <c r="M174" s="13"/>
      <c r="N174" s="1"/>
      <c r="O174" s="1"/>
      <c r="P174" s="1"/>
      <c r="Q174" s="3"/>
      <c r="R174" s="4"/>
      <c r="S174" s="3"/>
      <c r="T174" s="3"/>
      <c r="U174" s="1"/>
      <c r="V174" s="1"/>
      <c r="W174" s="4"/>
      <c r="X174" s="3"/>
      <c r="Y174" s="4"/>
      <c r="Z174" s="3"/>
      <c r="AA174" s="4"/>
      <c r="AB174" s="55"/>
    </row>
    <row r="175" spans="1:29" x14ac:dyDescent="0.35">
      <c r="A175" s="8"/>
      <c r="B175" s="8"/>
      <c r="C175" s="8"/>
      <c r="D175" s="9"/>
      <c r="E175" s="9"/>
      <c r="F175" s="9"/>
      <c r="G175" s="56"/>
      <c r="H175" s="8" t="s">
        <v>40</v>
      </c>
      <c r="I175" s="8"/>
      <c r="J175" s="57"/>
      <c r="K175" s="10"/>
      <c r="L175" s="8"/>
      <c r="M175" s="13"/>
      <c r="N175" s="1"/>
      <c r="O175" s="1"/>
      <c r="P175" s="1"/>
      <c r="Q175" s="3"/>
      <c r="R175" s="4"/>
      <c r="S175" s="3"/>
      <c r="T175" s="3"/>
      <c r="U175" s="1"/>
      <c r="V175" s="1"/>
      <c r="W175" s="4"/>
      <c r="X175" s="3"/>
      <c r="Y175" s="4"/>
      <c r="Z175" s="3"/>
      <c r="AA175" s="4"/>
      <c r="AB175" s="55"/>
    </row>
    <row r="176" spans="1:29" x14ac:dyDescent="0.35">
      <c r="A176" s="8"/>
      <c r="B176" s="8"/>
      <c r="C176" s="8"/>
      <c r="D176" s="9"/>
      <c r="E176" s="9"/>
      <c r="F176" s="9"/>
      <c r="G176" s="56"/>
      <c r="H176" s="8" t="s">
        <v>41</v>
      </c>
      <c r="I176" s="8"/>
      <c r="J176" s="57"/>
      <c r="K176" s="10"/>
      <c r="L176" s="8"/>
      <c r="M176" s="13"/>
      <c r="N176" s="1"/>
      <c r="O176" s="1"/>
      <c r="P176" s="8"/>
      <c r="Q176" s="3"/>
      <c r="R176" s="4"/>
      <c r="S176" s="3"/>
      <c r="T176" s="3"/>
      <c r="U176" s="1"/>
      <c r="V176" s="1"/>
      <c r="W176" s="4"/>
      <c r="X176" s="3"/>
      <c r="Y176" s="11"/>
      <c r="Z176" s="10"/>
      <c r="AA176" s="11"/>
      <c r="AB176" s="14"/>
    </row>
    <row r="177" spans="1:29" x14ac:dyDescent="0.35">
      <c r="A177" s="8"/>
      <c r="B177" s="8"/>
      <c r="C177" s="8"/>
      <c r="D177" s="9"/>
      <c r="E177" s="9"/>
      <c r="F177" s="9"/>
      <c r="G177" s="56"/>
      <c r="H177" s="8" t="s">
        <v>42</v>
      </c>
      <c r="I177" s="58"/>
      <c r="J177" s="59"/>
      <c r="K177" s="12"/>
      <c r="L177" s="58"/>
      <c r="M177" s="60"/>
      <c r="N177" s="1"/>
      <c r="O177" s="1"/>
      <c r="P177" s="8"/>
      <c r="Q177" s="3"/>
      <c r="R177" s="4"/>
      <c r="S177" s="3"/>
      <c r="T177" s="3"/>
      <c r="U177" s="1"/>
      <c r="V177" s="1"/>
      <c r="W177" s="4"/>
      <c r="X177" s="3"/>
      <c r="Y177" s="11"/>
      <c r="Z177" s="10"/>
      <c r="AA177" s="11"/>
      <c r="AB177" s="14"/>
    </row>
    <row r="178" spans="1:29" x14ac:dyDescent="0.35">
      <c r="A178" s="58"/>
      <c r="B178" s="58"/>
      <c r="C178" s="58"/>
      <c r="D178" s="61"/>
      <c r="E178" s="61"/>
      <c r="F178" s="61"/>
      <c r="G178" s="58"/>
      <c r="H178" s="58" t="s">
        <v>43</v>
      </c>
      <c r="I178" s="58"/>
      <c r="J178" s="59"/>
      <c r="K178" s="12"/>
      <c r="L178" s="58"/>
      <c r="M178" s="60"/>
    </row>
    <row r="179" spans="1:29" x14ac:dyDescent="0.35">
      <c r="A179" s="58"/>
      <c r="B179" s="58"/>
      <c r="C179" s="58"/>
      <c r="D179" s="61"/>
      <c r="E179" s="61"/>
      <c r="F179" s="61"/>
      <c r="G179" s="58"/>
      <c r="H179" s="58"/>
      <c r="I179" s="58"/>
      <c r="J179" s="10"/>
      <c r="K179" s="64"/>
      <c r="L179" s="12"/>
    </row>
    <row r="180" spans="1:29" x14ac:dyDescent="0.35">
      <c r="A180" s="1"/>
      <c r="B180" s="1"/>
      <c r="C180" s="1"/>
      <c r="D180" s="2"/>
      <c r="E180" s="2"/>
      <c r="F180" s="2"/>
      <c r="G180" s="1"/>
      <c r="H180" s="1"/>
      <c r="I180" s="1"/>
      <c r="J180" s="3"/>
      <c r="K180" s="4"/>
      <c r="M180" s="6"/>
      <c r="N180" s="1"/>
      <c r="O180" s="1"/>
      <c r="P180" s="1"/>
      <c r="Q180" s="3"/>
      <c r="R180" s="4"/>
      <c r="S180" s="3"/>
      <c r="T180" s="3"/>
      <c r="U180" s="1"/>
      <c r="V180" s="1"/>
      <c r="W180" s="4"/>
      <c r="X180" s="3"/>
      <c r="Y180" s="4"/>
      <c r="Z180" s="3"/>
      <c r="AA180" s="314" t="s">
        <v>0</v>
      </c>
      <c r="AB180" s="314"/>
    </row>
    <row r="181" spans="1:29" x14ac:dyDescent="0.35">
      <c r="A181" s="315" t="s">
        <v>1</v>
      </c>
      <c r="B181" s="315"/>
      <c r="C181" s="315"/>
      <c r="D181" s="315"/>
      <c r="E181" s="315"/>
      <c r="F181" s="315"/>
      <c r="G181" s="315"/>
      <c r="H181" s="315"/>
      <c r="I181" s="315"/>
      <c r="J181" s="315"/>
      <c r="K181" s="315"/>
      <c r="L181" s="315"/>
      <c r="M181" s="315"/>
      <c r="N181" s="315"/>
      <c r="O181" s="315"/>
      <c r="P181" s="315"/>
      <c r="Q181" s="315"/>
      <c r="R181" s="315"/>
      <c r="S181" s="315"/>
      <c r="T181" s="315"/>
      <c r="U181" s="315"/>
      <c r="V181" s="315"/>
      <c r="W181" s="315"/>
      <c r="X181" s="315"/>
      <c r="Y181" s="315"/>
      <c r="Z181" s="315"/>
      <c r="AA181" s="315"/>
      <c r="AB181" s="315"/>
    </row>
    <row r="182" spans="1:29" x14ac:dyDescent="0.35">
      <c r="A182" s="315" t="str">
        <f>A161</f>
        <v>เทศบาลตำบลนาบอน</v>
      </c>
      <c r="B182" s="315"/>
      <c r="C182" s="315"/>
      <c r="D182" s="315"/>
      <c r="E182" s="315"/>
      <c r="F182" s="315"/>
      <c r="G182" s="315"/>
      <c r="H182" s="315"/>
      <c r="I182" s="315"/>
      <c r="J182" s="315"/>
      <c r="K182" s="315"/>
      <c r="L182" s="315"/>
      <c r="M182" s="315"/>
      <c r="N182" s="315"/>
      <c r="O182" s="315"/>
      <c r="P182" s="315"/>
      <c r="Q182" s="315"/>
      <c r="R182" s="315"/>
      <c r="S182" s="315"/>
      <c r="T182" s="315"/>
      <c r="U182" s="315"/>
      <c r="V182" s="315"/>
      <c r="W182" s="315"/>
      <c r="X182" s="315"/>
      <c r="Y182" s="315"/>
      <c r="Z182" s="315"/>
      <c r="AA182" s="315"/>
      <c r="AB182" s="315"/>
    </row>
    <row r="183" spans="1:29" x14ac:dyDescent="0.35">
      <c r="A183" s="8" t="s">
        <v>64</v>
      </c>
      <c r="B183" s="8"/>
      <c r="C183" s="8"/>
      <c r="D183" s="9"/>
      <c r="E183" s="9"/>
      <c r="F183" s="9"/>
      <c r="G183" s="8"/>
      <c r="H183" s="8"/>
      <c r="I183" s="8"/>
      <c r="J183" s="10"/>
      <c r="K183" s="11"/>
      <c r="L183" s="12"/>
      <c r="M183" s="13"/>
      <c r="N183" s="8"/>
      <c r="O183" s="8"/>
      <c r="P183" s="8"/>
      <c r="Q183" s="10"/>
      <c r="R183" s="11"/>
      <c r="S183" s="10"/>
      <c r="T183" s="10"/>
      <c r="U183" s="8"/>
      <c r="V183" s="8"/>
      <c r="W183" s="11"/>
      <c r="X183" s="10"/>
      <c r="Y183" s="11"/>
      <c r="Z183" s="10"/>
      <c r="AA183" s="11"/>
      <c r="AB183" s="14"/>
    </row>
    <row r="184" spans="1:29" x14ac:dyDescent="0.35">
      <c r="A184" s="288" t="s">
        <v>4</v>
      </c>
      <c r="B184" s="316"/>
      <c r="C184" s="316"/>
      <c r="D184" s="316"/>
      <c r="E184" s="316"/>
      <c r="F184" s="316"/>
      <c r="G184" s="316"/>
      <c r="H184" s="316"/>
      <c r="I184" s="316"/>
      <c r="J184" s="316"/>
      <c r="K184" s="316"/>
      <c r="L184" s="289"/>
      <c r="M184" s="288" t="s">
        <v>5</v>
      </c>
      <c r="N184" s="316"/>
      <c r="O184" s="316"/>
      <c r="P184" s="316"/>
      <c r="Q184" s="316"/>
      <c r="R184" s="316"/>
      <c r="S184" s="316"/>
      <c r="T184" s="316"/>
      <c r="U184" s="316"/>
      <c r="V184" s="316"/>
      <c r="W184" s="289"/>
      <c r="X184" s="290" t="s">
        <v>6</v>
      </c>
      <c r="Y184" s="290" t="s">
        <v>7</v>
      </c>
      <c r="Z184" s="290" t="s">
        <v>8</v>
      </c>
      <c r="AA184" s="290" t="s">
        <v>9</v>
      </c>
      <c r="AB184" s="317" t="s">
        <v>10</v>
      </c>
    </row>
    <row r="185" spans="1:29" x14ac:dyDescent="0.35">
      <c r="A185" s="299" t="s">
        <v>11</v>
      </c>
      <c r="B185" s="293" t="s">
        <v>12</v>
      </c>
      <c r="C185" s="293" t="s">
        <v>13</v>
      </c>
      <c r="D185" s="311" t="s">
        <v>14</v>
      </c>
      <c r="E185" s="311" t="s">
        <v>15</v>
      </c>
      <c r="F185" s="312" t="s">
        <v>16</v>
      </c>
      <c r="G185" s="302" t="s">
        <v>17</v>
      </c>
      <c r="H185" s="303"/>
      <c r="I185" s="304"/>
      <c r="J185" s="290" t="s">
        <v>18</v>
      </c>
      <c r="K185" s="290" t="s">
        <v>19</v>
      </c>
      <c r="L185" s="308" t="s">
        <v>20</v>
      </c>
      <c r="M185" s="299" t="s">
        <v>11</v>
      </c>
      <c r="N185" s="293" t="s">
        <v>21</v>
      </c>
      <c r="O185" s="293" t="s">
        <v>22</v>
      </c>
      <c r="P185" s="293" t="s">
        <v>16</v>
      </c>
      <c r="Q185" s="290" t="s">
        <v>23</v>
      </c>
      <c r="R185" s="290" t="s">
        <v>24</v>
      </c>
      <c r="S185" s="290" t="s">
        <v>25</v>
      </c>
      <c r="T185" s="290" t="s">
        <v>26</v>
      </c>
      <c r="U185" s="288" t="s">
        <v>27</v>
      </c>
      <c r="V185" s="289"/>
      <c r="W185" s="290" t="s">
        <v>28</v>
      </c>
      <c r="X185" s="291"/>
      <c r="Y185" s="291"/>
      <c r="Z185" s="291"/>
      <c r="AA185" s="291"/>
      <c r="AB185" s="318"/>
    </row>
    <row r="186" spans="1:29" x14ac:dyDescent="0.35">
      <c r="A186" s="300"/>
      <c r="B186" s="294"/>
      <c r="C186" s="294"/>
      <c r="D186" s="312"/>
      <c r="E186" s="312"/>
      <c r="F186" s="312"/>
      <c r="G186" s="305"/>
      <c r="H186" s="306"/>
      <c r="I186" s="307"/>
      <c r="J186" s="291"/>
      <c r="K186" s="291"/>
      <c r="L186" s="309"/>
      <c r="M186" s="300"/>
      <c r="N186" s="294"/>
      <c r="O186" s="294"/>
      <c r="P186" s="294"/>
      <c r="Q186" s="291"/>
      <c r="R186" s="291"/>
      <c r="S186" s="291"/>
      <c r="T186" s="291"/>
      <c r="U186" s="293" t="s">
        <v>29</v>
      </c>
      <c r="V186" s="296" t="s">
        <v>30</v>
      </c>
      <c r="W186" s="291"/>
      <c r="X186" s="291"/>
      <c r="Y186" s="291"/>
      <c r="Z186" s="291"/>
      <c r="AA186" s="291"/>
      <c r="AB186" s="318"/>
    </row>
    <row r="187" spans="1:29" x14ac:dyDescent="0.35">
      <c r="A187" s="300"/>
      <c r="B187" s="294"/>
      <c r="C187" s="294"/>
      <c r="D187" s="312"/>
      <c r="E187" s="312"/>
      <c r="F187" s="312"/>
      <c r="G187" s="299" t="s">
        <v>31</v>
      </c>
      <c r="H187" s="299" t="s">
        <v>32</v>
      </c>
      <c r="I187" s="299" t="s">
        <v>33</v>
      </c>
      <c r="J187" s="291"/>
      <c r="K187" s="291"/>
      <c r="L187" s="309"/>
      <c r="M187" s="300"/>
      <c r="N187" s="294"/>
      <c r="O187" s="294"/>
      <c r="P187" s="294"/>
      <c r="Q187" s="291"/>
      <c r="R187" s="291"/>
      <c r="S187" s="291"/>
      <c r="T187" s="291"/>
      <c r="U187" s="294"/>
      <c r="V187" s="297"/>
      <c r="W187" s="291"/>
      <c r="X187" s="291"/>
      <c r="Y187" s="291"/>
      <c r="Z187" s="291"/>
      <c r="AA187" s="291"/>
      <c r="AB187" s="318"/>
    </row>
    <row r="188" spans="1:29" x14ac:dyDescent="0.35">
      <c r="A188" s="300"/>
      <c r="B188" s="294"/>
      <c r="C188" s="294"/>
      <c r="D188" s="312"/>
      <c r="E188" s="312"/>
      <c r="F188" s="312"/>
      <c r="G188" s="300"/>
      <c r="H188" s="300"/>
      <c r="I188" s="300"/>
      <c r="J188" s="291"/>
      <c r="K188" s="291"/>
      <c r="L188" s="309"/>
      <c r="M188" s="300"/>
      <c r="N188" s="294"/>
      <c r="O188" s="294"/>
      <c r="P188" s="294"/>
      <c r="Q188" s="291"/>
      <c r="R188" s="291"/>
      <c r="S188" s="291"/>
      <c r="T188" s="291"/>
      <c r="U188" s="294"/>
      <c r="V188" s="297"/>
      <c r="W188" s="291"/>
      <c r="X188" s="291"/>
      <c r="Y188" s="291"/>
      <c r="Z188" s="291"/>
      <c r="AA188" s="291"/>
      <c r="AB188" s="318"/>
    </row>
    <row r="189" spans="1:29" x14ac:dyDescent="0.35">
      <c r="A189" s="301"/>
      <c r="B189" s="295"/>
      <c r="C189" s="295"/>
      <c r="D189" s="313"/>
      <c r="E189" s="313"/>
      <c r="F189" s="313"/>
      <c r="G189" s="301"/>
      <c r="H189" s="301"/>
      <c r="I189" s="301"/>
      <c r="J189" s="292"/>
      <c r="K189" s="292"/>
      <c r="L189" s="310"/>
      <c r="M189" s="301"/>
      <c r="N189" s="295"/>
      <c r="O189" s="295"/>
      <c r="P189" s="295"/>
      <c r="Q189" s="292"/>
      <c r="R189" s="292"/>
      <c r="S189" s="292"/>
      <c r="T189" s="292"/>
      <c r="U189" s="295"/>
      <c r="V189" s="298"/>
      <c r="W189" s="292"/>
      <c r="X189" s="292"/>
      <c r="Y189" s="292"/>
      <c r="Z189" s="292"/>
      <c r="AA189" s="292"/>
      <c r="AB189" s="319"/>
    </row>
    <row r="190" spans="1:29" x14ac:dyDescent="0.35">
      <c r="A190" s="15">
        <v>1</v>
      </c>
      <c r="B190" s="16" t="str">
        <f>[1]ภดส3!B231</f>
        <v>โฉนด</v>
      </c>
      <c r="C190" s="16">
        <f>[1]ภดส3!E231</f>
        <v>4633</v>
      </c>
      <c r="D190" s="17">
        <f>[1]ภดส3!C231</f>
        <v>10187</v>
      </c>
      <c r="E190" s="17" t="str">
        <f>[1]ภดส3!F231</f>
        <v>ม.11 ต.นาบอน</v>
      </c>
      <c r="F190" s="18" t="s">
        <v>47</v>
      </c>
      <c r="G190" s="16">
        <f>[1]ภดส3!G231</f>
        <v>0</v>
      </c>
      <c r="H190" s="16">
        <f>[1]ภดส3!H231</f>
        <v>0</v>
      </c>
      <c r="I190" s="16">
        <f>[1]ภดส3!I231</f>
        <v>53.7</v>
      </c>
      <c r="J190" s="19">
        <f>G190*400+H190*100+I190</f>
        <v>53.7</v>
      </c>
      <c r="K190" s="20">
        <v>3050</v>
      </c>
      <c r="L190" s="120">
        <f>J190*K190</f>
        <v>163785</v>
      </c>
      <c r="M190" s="21"/>
      <c r="N190" s="21"/>
      <c r="O190" s="21"/>
      <c r="P190" s="21"/>
      <c r="Q190" s="22"/>
      <c r="R190" s="23"/>
      <c r="S190" s="22"/>
      <c r="T190" s="22"/>
      <c r="U190" s="21"/>
      <c r="V190" s="21"/>
      <c r="W190" s="23"/>
      <c r="X190" s="22"/>
      <c r="Y190" s="23">
        <f>L190</f>
        <v>163785</v>
      </c>
      <c r="Z190" s="22">
        <v>0</v>
      </c>
      <c r="AA190" s="24">
        <f>Y190-Z190</f>
        <v>163785</v>
      </c>
      <c r="AB190" s="25">
        <v>0.3</v>
      </c>
      <c r="AC190" s="26">
        <f>AA190*AB190/100</f>
        <v>491.35500000000002</v>
      </c>
    </row>
    <row r="191" spans="1:29" x14ac:dyDescent="0.35">
      <c r="A191" s="15"/>
      <c r="B191" s="16"/>
      <c r="C191" s="16"/>
      <c r="D191" s="17"/>
      <c r="E191" s="17"/>
      <c r="F191" s="28"/>
      <c r="G191" s="16"/>
      <c r="H191" s="16"/>
      <c r="I191" s="16"/>
      <c r="J191" s="19"/>
      <c r="K191" s="29"/>
      <c r="L191" s="90"/>
      <c r="M191" s="30"/>
      <c r="N191" s="30"/>
      <c r="O191" s="30"/>
      <c r="P191" s="30"/>
      <c r="Q191" s="42"/>
      <c r="R191" s="23"/>
      <c r="S191" s="42"/>
      <c r="T191" s="22"/>
      <c r="U191" s="30"/>
      <c r="V191" s="30"/>
      <c r="W191" s="23"/>
      <c r="X191" s="22"/>
      <c r="Y191" s="23"/>
      <c r="Z191" s="22"/>
      <c r="AA191" s="24"/>
      <c r="AB191" s="25"/>
      <c r="AC191" s="26"/>
    </row>
    <row r="192" spans="1:29" x14ac:dyDescent="0.35">
      <c r="A192" s="15"/>
      <c r="B192" s="16"/>
      <c r="C192" s="16"/>
      <c r="D192" s="17"/>
      <c r="E192" s="17"/>
      <c r="F192" s="28"/>
      <c r="G192" s="16"/>
      <c r="H192" s="16"/>
      <c r="I192" s="16"/>
      <c r="J192" s="19"/>
      <c r="K192" s="29"/>
      <c r="L192" s="90"/>
      <c r="M192" s="30"/>
      <c r="N192" s="33"/>
      <c r="O192" s="33"/>
      <c r="P192" s="33"/>
      <c r="Q192" s="35"/>
      <c r="R192" s="23"/>
      <c r="S192" s="35"/>
      <c r="T192" s="22"/>
      <c r="U192" s="33"/>
      <c r="V192" s="33"/>
      <c r="W192" s="23"/>
      <c r="X192" s="22"/>
      <c r="Y192" s="23"/>
      <c r="Z192" s="22"/>
      <c r="AA192" s="24"/>
      <c r="AB192" s="25"/>
      <c r="AC192" s="26"/>
    </row>
    <row r="193" spans="1:28" x14ac:dyDescent="0.35">
      <c r="A193" s="1"/>
      <c r="B193" s="1"/>
      <c r="C193" s="1"/>
      <c r="D193" s="2"/>
      <c r="E193" s="2"/>
      <c r="F193" s="2"/>
      <c r="G193" s="1"/>
      <c r="H193" s="1"/>
      <c r="I193" s="1"/>
      <c r="J193" s="3"/>
      <c r="K193" s="4"/>
      <c r="M193" s="6"/>
      <c r="N193" s="1"/>
      <c r="O193" s="1"/>
      <c r="P193" s="1"/>
      <c r="Q193" s="3"/>
      <c r="R193" s="4"/>
      <c r="S193" s="3"/>
      <c r="T193" s="3"/>
      <c r="U193" s="1"/>
      <c r="V193" s="1"/>
      <c r="W193" s="4"/>
      <c r="X193" s="3"/>
      <c r="Y193" s="4"/>
      <c r="Z193" s="3"/>
      <c r="AA193" s="4"/>
      <c r="AB193" s="55"/>
    </row>
    <row r="194" spans="1:28" x14ac:dyDescent="0.35">
      <c r="A194" s="8"/>
      <c r="B194" s="8" t="s">
        <v>37</v>
      </c>
      <c r="C194" s="8"/>
      <c r="D194" s="9" t="s">
        <v>38</v>
      </c>
      <c r="E194" s="9"/>
      <c r="F194" s="9"/>
      <c r="G194" s="56"/>
      <c r="H194" s="8" t="s">
        <v>39</v>
      </c>
      <c r="I194" s="8"/>
      <c r="J194" s="57"/>
      <c r="K194" s="10"/>
      <c r="L194" s="8"/>
      <c r="M194" s="13"/>
      <c r="N194" s="1"/>
      <c r="O194" s="1"/>
      <c r="P194" s="1"/>
      <c r="Q194" s="3"/>
      <c r="R194" s="4"/>
      <c r="S194" s="3"/>
      <c r="T194" s="3"/>
      <c r="U194" s="1"/>
      <c r="V194" s="1"/>
      <c r="W194" s="4"/>
      <c r="X194" s="3"/>
      <c r="Y194" s="4"/>
      <c r="Z194" s="3"/>
      <c r="AA194" s="4"/>
      <c r="AB194" s="55"/>
    </row>
    <row r="195" spans="1:28" x14ac:dyDescent="0.35">
      <c r="A195" s="8"/>
      <c r="B195" s="8"/>
      <c r="C195" s="8"/>
      <c r="D195" s="9"/>
      <c r="E195" s="9"/>
      <c r="F195" s="9"/>
      <c r="G195" s="56"/>
      <c r="H195" s="8" t="s">
        <v>40</v>
      </c>
      <c r="I195" s="8"/>
      <c r="J195" s="57"/>
      <c r="K195" s="10"/>
      <c r="L195" s="8"/>
      <c r="M195" s="13"/>
      <c r="N195" s="1"/>
      <c r="O195" s="1"/>
      <c r="P195" s="1"/>
      <c r="Q195" s="3"/>
      <c r="R195" s="4"/>
      <c r="S195" s="3"/>
      <c r="T195" s="3"/>
      <c r="U195" s="1"/>
      <c r="V195" s="1"/>
      <c r="W195" s="4"/>
      <c r="X195" s="3"/>
      <c r="Y195" s="4"/>
      <c r="Z195" s="3"/>
      <c r="AA195" s="4"/>
      <c r="AB195" s="55"/>
    </row>
    <row r="196" spans="1:28" x14ac:dyDescent="0.35">
      <c r="A196" s="8"/>
      <c r="B196" s="8"/>
      <c r="C196" s="8"/>
      <c r="D196" s="9"/>
      <c r="E196" s="9"/>
      <c r="F196" s="9"/>
      <c r="G196" s="56"/>
      <c r="H196" s="8" t="s">
        <v>41</v>
      </c>
      <c r="I196" s="8"/>
      <c r="J196" s="57"/>
      <c r="K196" s="10"/>
      <c r="L196" s="8"/>
      <c r="M196" s="13"/>
      <c r="N196" s="1"/>
      <c r="O196" s="1"/>
      <c r="P196" s="8"/>
      <c r="Q196" s="3"/>
      <c r="R196" s="4"/>
      <c r="S196" s="3"/>
      <c r="T196" s="3"/>
      <c r="U196" s="1"/>
      <c r="V196" s="1"/>
      <c r="W196" s="4"/>
      <c r="X196" s="3"/>
      <c r="Y196" s="11"/>
      <c r="Z196" s="10"/>
      <c r="AA196" s="11"/>
      <c r="AB196" s="14"/>
    </row>
    <row r="197" spans="1:28" x14ac:dyDescent="0.35">
      <c r="A197" s="8"/>
      <c r="B197" s="8"/>
      <c r="C197" s="8"/>
      <c r="D197" s="9"/>
      <c r="E197" s="9"/>
      <c r="F197" s="9"/>
      <c r="G197" s="56"/>
      <c r="H197" s="8" t="s">
        <v>42</v>
      </c>
      <c r="I197" s="58"/>
      <c r="J197" s="59"/>
      <c r="K197" s="12"/>
      <c r="L197" s="58"/>
      <c r="M197" s="60"/>
      <c r="N197" s="1"/>
      <c r="O197" s="1"/>
      <c r="P197" s="8"/>
      <c r="Q197" s="3"/>
      <c r="R197" s="4"/>
      <c r="S197" s="3"/>
      <c r="T197" s="3"/>
      <c r="U197" s="1"/>
      <c r="V197" s="1"/>
      <c r="W197" s="4"/>
      <c r="X197" s="3"/>
      <c r="Y197" s="11"/>
      <c r="Z197" s="10"/>
      <c r="AA197" s="11"/>
      <c r="AB197" s="14"/>
    </row>
    <row r="198" spans="1:28" x14ac:dyDescent="0.35">
      <c r="A198" s="58"/>
      <c r="B198" s="58"/>
      <c r="C198" s="58"/>
      <c r="D198" s="61"/>
      <c r="E198" s="61"/>
      <c r="F198" s="61"/>
      <c r="G198" s="58"/>
      <c r="H198" s="58" t="s">
        <v>43</v>
      </c>
      <c r="I198" s="58"/>
      <c r="J198" s="59"/>
      <c r="K198" s="12"/>
      <c r="L198" s="58"/>
      <c r="M198" s="60"/>
    </row>
    <row r="199" spans="1:28" x14ac:dyDescent="0.35">
      <c r="A199" s="58"/>
      <c r="B199" s="58"/>
      <c r="C199" s="58"/>
      <c r="D199" s="61"/>
      <c r="E199" s="61"/>
      <c r="F199" s="61"/>
      <c r="G199" s="58"/>
      <c r="H199" s="58"/>
      <c r="I199" s="58"/>
      <c r="J199" s="10"/>
      <c r="K199" s="64"/>
      <c r="L199" s="12"/>
    </row>
    <row r="200" spans="1:28" x14ac:dyDescent="0.35">
      <c r="A200" s="1"/>
      <c r="B200" s="1"/>
      <c r="C200" s="1"/>
      <c r="D200" s="2"/>
      <c r="E200" s="2"/>
      <c r="F200" s="2"/>
      <c r="G200" s="1"/>
      <c r="H200" s="1"/>
      <c r="I200" s="1"/>
      <c r="J200" s="3"/>
      <c r="K200" s="4"/>
      <c r="M200" s="6"/>
      <c r="N200" s="1"/>
      <c r="O200" s="1"/>
      <c r="P200" s="1"/>
      <c r="Q200" s="3"/>
      <c r="R200" s="4"/>
      <c r="S200" s="3"/>
      <c r="T200" s="3"/>
      <c r="U200" s="1"/>
      <c r="V200" s="1"/>
      <c r="W200" s="4"/>
      <c r="X200" s="3"/>
      <c r="Y200" s="4"/>
      <c r="Z200" s="3"/>
      <c r="AA200" s="314" t="s">
        <v>0</v>
      </c>
      <c r="AB200" s="314"/>
    </row>
    <row r="201" spans="1:28" x14ac:dyDescent="0.35">
      <c r="A201" s="315" t="s">
        <v>1</v>
      </c>
      <c r="B201" s="315"/>
      <c r="C201" s="315"/>
      <c r="D201" s="315"/>
      <c r="E201" s="315"/>
      <c r="F201" s="315"/>
      <c r="G201" s="315"/>
      <c r="H201" s="315"/>
      <c r="I201" s="315"/>
      <c r="J201" s="315"/>
      <c r="K201" s="315"/>
      <c r="L201" s="315"/>
      <c r="M201" s="315"/>
      <c r="N201" s="315"/>
      <c r="O201" s="315"/>
      <c r="P201" s="315"/>
      <c r="Q201" s="315"/>
      <c r="R201" s="315"/>
      <c r="S201" s="315"/>
      <c r="T201" s="315"/>
      <c r="U201" s="315"/>
      <c r="V201" s="315"/>
      <c r="W201" s="315"/>
      <c r="X201" s="315"/>
      <c r="Y201" s="315"/>
      <c r="Z201" s="315"/>
      <c r="AA201" s="315"/>
      <c r="AB201" s="315"/>
    </row>
    <row r="202" spans="1:28" x14ac:dyDescent="0.35">
      <c r="A202" s="315" t="str">
        <f>A182</f>
        <v>เทศบาลตำบลนาบอน</v>
      </c>
      <c r="B202" s="315"/>
      <c r="C202" s="315"/>
      <c r="D202" s="315"/>
      <c r="E202" s="315"/>
      <c r="F202" s="315"/>
      <c r="G202" s="315"/>
      <c r="H202" s="315"/>
      <c r="I202" s="315"/>
      <c r="J202" s="315"/>
      <c r="K202" s="315"/>
      <c r="L202" s="315"/>
      <c r="M202" s="315"/>
      <c r="N202" s="315"/>
      <c r="O202" s="315"/>
      <c r="P202" s="315"/>
      <c r="Q202" s="315"/>
      <c r="R202" s="315"/>
      <c r="S202" s="315"/>
      <c r="T202" s="315"/>
      <c r="U202" s="315"/>
      <c r="V202" s="315"/>
      <c r="W202" s="315"/>
      <c r="X202" s="315"/>
      <c r="Y202" s="315"/>
      <c r="Z202" s="315"/>
      <c r="AA202" s="315"/>
      <c r="AB202" s="315"/>
    </row>
    <row r="203" spans="1:28" x14ac:dyDescent="0.35">
      <c r="A203" s="8" t="s">
        <v>65</v>
      </c>
      <c r="B203" s="8"/>
      <c r="C203" s="8"/>
      <c r="D203" s="9"/>
      <c r="E203" s="9"/>
      <c r="F203" s="9"/>
      <c r="G203" s="8"/>
      <c r="H203" s="8"/>
      <c r="I203" s="8"/>
      <c r="J203" s="10"/>
      <c r="K203" s="11"/>
      <c r="L203" s="12"/>
      <c r="M203" s="13"/>
      <c r="N203" s="8"/>
      <c r="O203" s="8"/>
      <c r="P203" s="8"/>
      <c r="Q203" s="10"/>
      <c r="R203" s="11"/>
      <c r="S203" s="10"/>
      <c r="T203" s="10"/>
      <c r="U203" s="8"/>
      <c r="V203" s="8"/>
      <c r="W203" s="11"/>
      <c r="X203" s="10"/>
      <c r="Y203" s="11"/>
      <c r="Z203" s="10"/>
      <c r="AA203" s="11"/>
      <c r="AB203" s="14"/>
    </row>
    <row r="204" spans="1:28" x14ac:dyDescent="0.35">
      <c r="A204" s="288" t="s">
        <v>4</v>
      </c>
      <c r="B204" s="316"/>
      <c r="C204" s="316"/>
      <c r="D204" s="316"/>
      <c r="E204" s="316"/>
      <c r="F204" s="316"/>
      <c r="G204" s="316"/>
      <c r="H204" s="316"/>
      <c r="I204" s="316"/>
      <c r="J204" s="316"/>
      <c r="K204" s="316"/>
      <c r="L204" s="289"/>
      <c r="M204" s="288" t="s">
        <v>5</v>
      </c>
      <c r="N204" s="316"/>
      <c r="O204" s="316"/>
      <c r="P204" s="316"/>
      <c r="Q204" s="316"/>
      <c r="R204" s="316"/>
      <c r="S204" s="316"/>
      <c r="T204" s="316"/>
      <c r="U204" s="316"/>
      <c r="V204" s="316"/>
      <c r="W204" s="289"/>
      <c r="X204" s="290" t="s">
        <v>6</v>
      </c>
      <c r="Y204" s="290" t="s">
        <v>7</v>
      </c>
      <c r="Z204" s="290" t="s">
        <v>8</v>
      </c>
      <c r="AA204" s="290" t="s">
        <v>9</v>
      </c>
      <c r="AB204" s="317" t="s">
        <v>10</v>
      </c>
    </row>
    <row r="205" spans="1:28" x14ac:dyDescent="0.35">
      <c r="A205" s="299" t="s">
        <v>11</v>
      </c>
      <c r="B205" s="293" t="s">
        <v>12</v>
      </c>
      <c r="C205" s="293" t="s">
        <v>13</v>
      </c>
      <c r="D205" s="311" t="s">
        <v>14</v>
      </c>
      <c r="E205" s="311" t="s">
        <v>15</v>
      </c>
      <c r="F205" s="312" t="s">
        <v>16</v>
      </c>
      <c r="G205" s="302" t="s">
        <v>17</v>
      </c>
      <c r="H205" s="303"/>
      <c r="I205" s="304"/>
      <c r="J205" s="290" t="s">
        <v>18</v>
      </c>
      <c r="K205" s="290" t="s">
        <v>19</v>
      </c>
      <c r="L205" s="308" t="s">
        <v>20</v>
      </c>
      <c r="M205" s="299" t="s">
        <v>11</v>
      </c>
      <c r="N205" s="293" t="s">
        <v>21</v>
      </c>
      <c r="O205" s="293" t="s">
        <v>22</v>
      </c>
      <c r="P205" s="293" t="s">
        <v>16</v>
      </c>
      <c r="Q205" s="290" t="s">
        <v>23</v>
      </c>
      <c r="R205" s="290" t="s">
        <v>24</v>
      </c>
      <c r="S205" s="290" t="s">
        <v>25</v>
      </c>
      <c r="T205" s="290" t="s">
        <v>26</v>
      </c>
      <c r="U205" s="288" t="s">
        <v>27</v>
      </c>
      <c r="V205" s="289"/>
      <c r="W205" s="290" t="s">
        <v>28</v>
      </c>
      <c r="X205" s="291"/>
      <c r="Y205" s="291"/>
      <c r="Z205" s="291"/>
      <c r="AA205" s="291"/>
      <c r="AB205" s="318"/>
    </row>
    <row r="206" spans="1:28" x14ac:dyDescent="0.35">
      <c r="A206" s="300"/>
      <c r="B206" s="294"/>
      <c r="C206" s="294"/>
      <c r="D206" s="312"/>
      <c r="E206" s="312"/>
      <c r="F206" s="312"/>
      <c r="G206" s="305"/>
      <c r="H206" s="306"/>
      <c r="I206" s="307"/>
      <c r="J206" s="291"/>
      <c r="K206" s="291"/>
      <c r="L206" s="309"/>
      <c r="M206" s="300"/>
      <c r="N206" s="294"/>
      <c r="O206" s="294"/>
      <c r="P206" s="294"/>
      <c r="Q206" s="291"/>
      <c r="R206" s="291"/>
      <c r="S206" s="291"/>
      <c r="T206" s="291"/>
      <c r="U206" s="293" t="s">
        <v>29</v>
      </c>
      <c r="V206" s="296" t="s">
        <v>30</v>
      </c>
      <c r="W206" s="291"/>
      <c r="X206" s="291"/>
      <c r="Y206" s="291"/>
      <c r="Z206" s="291"/>
      <c r="AA206" s="291"/>
      <c r="AB206" s="318"/>
    </row>
    <row r="207" spans="1:28" x14ac:dyDescent="0.35">
      <c r="A207" s="300"/>
      <c r="B207" s="294"/>
      <c r="C207" s="294"/>
      <c r="D207" s="312"/>
      <c r="E207" s="312"/>
      <c r="F207" s="312"/>
      <c r="G207" s="299" t="s">
        <v>31</v>
      </c>
      <c r="H207" s="299" t="s">
        <v>32</v>
      </c>
      <c r="I207" s="299" t="s">
        <v>33</v>
      </c>
      <c r="J207" s="291"/>
      <c r="K207" s="291"/>
      <c r="L207" s="309"/>
      <c r="M207" s="300"/>
      <c r="N207" s="294"/>
      <c r="O207" s="294"/>
      <c r="P207" s="294"/>
      <c r="Q207" s="291"/>
      <c r="R207" s="291"/>
      <c r="S207" s="291"/>
      <c r="T207" s="291"/>
      <c r="U207" s="294"/>
      <c r="V207" s="297"/>
      <c r="W207" s="291"/>
      <c r="X207" s="291"/>
      <c r="Y207" s="291"/>
      <c r="Z207" s="291"/>
      <c r="AA207" s="291"/>
      <c r="AB207" s="318"/>
    </row>
    <row r="208" spans="1:28" x14ac:dyDescent="0.35">
      <c r="A208" s="300"/>
      <c r="B208" s="294"/>
      <c r="C208" s="294"/>
      <c r="D208" s="312"/>
      <c r="E208" s="312"/>
      <c r="F208" s="312"/>
      <c r="G208" s="300"/>
      <c r="H208" s="300"/>
      <c r="I208" s="300"/>
      <c r="J208" s="291"/>
      <c r="K208" s="291"/>
      <c r="L208" s="309"/>
      <c r="M208" s="300"/>
      <c r="N208" s="294"/>
      <c r="O208" s="294"/>
      <c r="P208" s="294"/>
      <c r="Q208" s="291"/>
      <c r="R208" s="291"/>
      <c r="S208" s="291"/>
      <c r="T208" s="291"/>
      <c r="U208" s="294"/>
      <c r="V208" s="297"/>
      <c r="W208" s="291"/>
      <c r="X208" s="291"/>
      <c r="Y208" s="291"/>
      <c r="Z208" s="291"/>
      <c r="AA208" s="291"/>
      <c r="AB208" s="318"/>
    </row>
    <row r="209" spans="1:29" x14ac:dyDescent="0.35">
      <c r="A209" s="301"/>
      <c r="B209" s="295"/>
      <c r="C209" s="295"/>
      <c r="D209" s="313"/>
      <c r="E209" s="313"/>
      <c r="F209" s="313"/>
      <c r="G209" s="301"/>
      <c r="H209" s="301"/>
      <c r="I209" s="301"/>
      <c r="J209" s="292"/>
      <c r="K209" s="292"/>
      <c r="L209" s="310"/>
      <c r="M209" s="301"/>
      <c r="N209" s="295"/>
      <c r="O209" s="295"/>
      <c r="P209" s="295"/>
      <c r="Q209" s="292"/>
      <c r="R209" s="292"/>
      <c r="S209" s="292"/>
      <c r="T209" s="292"/>
      <c r="U209" s="295"/>
      <c r="V209" s="298"/>
      <c r="W209" s="292"/>
      <c r="X209" s="292"/>
      <c r="Y209" s="292"/>
      <c r="Z209" s="292"/>
      <c r="AA209" s="292"/>
      <c r="AB209" s="319"/>
    </row>
    <row r="210" spans="1:29" x14ac:dyDescent="0.35">
      <c r="A210" s="15"/>
      <c r="B210" s="16"/>
      <c r="C210" s="16"/>
      <c r="D210" s="17"/>
      <c r="E210" s="17"/>
      <c r="F210" s="18"/>
      <c r="G210" s="16"/>
      <c r="H210" s="16"/>
      <c r="I210" s="16"/>
      <c r="J210" s="19"/>
      <c r="K210" s="121"/>
      <c r="L210" s="19"/>
      <c r="M210" s="21">
        <v>1</v>
      </c>
      <c r="N210" s="21" t="s">
        <v>55</v>
      </c>
      <c r="O210" s="21" t="s">
        <v>56</v>
      </c>
      <c r="P210" s="21">
        <v>3</v>
      </c>
      <c r="Q210" s="22">
        <v>140</v>
      </c>
      <c r="R210" s="23">
        <v>100</v>
      </c>
      <c r="S210" s="22">
        <v>6600</v>
      </c>
      <c r="T210" s="22">
        <f>Q210*S210</f>
        <v>924000</v>
      </c>
      <c r="U210" s="21">
        <v>50</v>
      </c>
      <c r="V210" s="21">
        <v>85</v>
      </c>
      <c r="W210" s="23">
        <f>T210-T210*V210/100</f>
        <v>138600</v>
      </c>
      <c r="X210" s="22">
        <f>L210+W210</f>
        <v>138600</v>
      </c>
      <c r="Y210" s="23">
        <f>X210*100/100</f>
        <v>138600</v>
      </c>
      <c r="Z210" s="22">
        <v>50000000</v>
      </c>
      <c r="AA210" s="24">
        <v>0</v>
      </c>
      <c r="AB210" s="25">
        <v>0.02</v>
      </c>
      <c r="AC210" s="26"/>
    </row>
    <row r="211" spans="1:29" x14ac:dyDescent="0.35">
      <c r="A211" s="103"/>
      <c r="B211" s="40"/>
      <c r="C211" s="40"/>
      <c r="D211" s="104"/>
      <c r="E211" s="104"/>
      <c r="F211" s="104"/>
      <c r="G211" s="106"/>
      <c r="H211" s="106"/>
      <c r="I211" s="106"/>
      <c r="J211" s="107"/>
      <c r="K211" s="24"/>
      <c r="L211" s="35"/>
      <c r="M211" s="91">
        <v>2</v>
      </c>
      <c r="N211" s="72" t="s">
        <v>55</v>
      </c>
      <c r="O211" s="91" t="s">
        <v>56</v>
      </c>
      <c r="P211" s="91">
        <v>3</v>
      </c>
      <c r="Q211" s="108">
        <v>140</v>
      </c>
      <c r="R211" s="109">
        <v>100</v>
      </c>
      <c r="S211" s="107">
        <v>6600</v>
      </c>
      <c r="T211" s="110">
        <f>Q211*S211</f>
        <v>924000</v>
      </c>
      <c r="U211" s="111">
        <v>50</v>
      </c>
      <c r="V211" s="111">
        <v>85</v>
      </c>
      <c r="W211" s="112">
        <f>T211-T211*V211/100</f>
        <v>138600</v>
      </c>
      <c r="X211" s="107">
        <f>L211+W211</f>
        <v>138600</v>
      </c>
      <c r="Y211" s="112">
        <f>X211*100/100</f>
        <v>138600</v>
      </c>
      <c r="Z211" s="107">
        <v>0</v>
      </c>
      <c r="AA211" s="112">
        <v>0</v>
      </c>
      <c r="AB211" s="115">
        <v>0.02</v>
      </c>
    </row>
    <row r="212" spans="1:29" x14ac:dyDescent="0.35">
      <c r="A212" s="103"/>
      <c r="B212" s="40"/>
      <c r="C212" s="40"/>
      <c r="D212" s="104"/>
      <c r="E212" s="104"/>
      <c r="F212" s="104"/>
      <c r="G212" s="106"/>
      <c r="H212" s="106"/>
      <c r="I212" s="106"/>
      <c r="J212" s="107"/>
      <c r="K212" s="24"/>
      <c r="L212" s="35"/>
      <c r="M212" s="91">
        <v>3</v>
      </c>
      <c r="N212" s="72" t="s">
        <v>55</v>
      </c>
      <c r="O212" s="91" t="s">
        <v>56</v>
      </c>
      <c r="P212" s="91">
        <v>2</v>
      </c>
      <c r="Q212" s="110">
        <v>140</v>
      </c>
      <c r="R212" s="109">
        <v>100</v>
      </c>
      <c r="S212" s="107">
        <v>6600</v>
      </c>
      <c r="T212" s="110">
        <f>Q212*S212</f>
        <v>924000</v>
      </c>
      <c r="U212" s="111">
        <v>50</v>
      </c>
      <c r="V212" s="111">
        <v>85</v>
      </c>
      <c r="W212" s="112">
        <f>T212-T212*V212/100</f>
        <v>138600</v>
      </c>
      <c r="X212" s="107">
        <f>L212+W212</f>
        <v>138600</v>
      </c>
      <c r="Y212" s="112">
        <f>X212*100/100</f>
        <v>138600</v>
      </c>
      <c r="Z212" s="107">
        <v>0</v>
      </c>
      <c r="AA212" s="112">
        <v>0</v>
      </c>
      <c r="AB212" s="115">
        <v>0.02</v>
      </c>
      <c r="AC212" s="5">
        <f>AA212*AB212/100</f>
        <v>0</v>
      </c>
    </row>
    <row r="213" spans="1:29" x14ac:dyDescent="0.35">
      <c r="A213" s="103">
        <v>1</v>
      </c>
      <c r="B213" s="40" t="str">
        <f>[1]ภดส3!B258</f>
        <v>โฉนด</v>
      </c>
      <c r="C213" s="91">
        <f>[1]ภดส3!E258</f>
        <v>57</v>
      </c>
      <c r="D213" s="105" t="s">
        <v>66</v>
      </c>
      <c r="E213" s="104" t="s">
        <v>67</v>
      </c>
      <c r="F213" s="105" t="s">
        <v>34</v>
      </c>
      <c r="G213" s="122">
        <f>[1]ภดส3!G258</f>
        <v>0</v>
      </c>
      <c r="H213" s="122">
        <f>[1]ภดส3!H258</f>
        <v>0</v>
      </c>
      <c r="I213" s="122">
        <f>[1]ภดส3!I258</f>
        <v>26</v>
      </c>
      <c r="J213" s="107">
        <f>G213*400+H213*100+I213</f>
        <v>26</v>
      </c>
      <c r="K213" s="24">
        <v>3050</v>
      </c>
      <c r="L213" s="35">
        <f>J213*K213</f>
        <v>79300</v>
      </c>
      <c r="M213" s="91">
        <v>4</v>
      </c>
      <c r="N213" s="72" t="s">
        <v>48</v>
      </c>
      <c r="O213" s="91" t="s">
        <v>49</v>
      </c>
      <c r="P213" s="91">
        <v>3</v>
      </c>
      <c r="Q213" s="110">
        <v>200</v>
      </c>
      <c r="R213" s="109">
        <v>100</v>
      </c>
      <c r="S213" s="107">
        <v>7450</v>
      </c>
      <c r="T213" s="110">
        <f>Q213*S213</f>
        <v>1490000</v>
      </c>
      <c r="U213" s="111">
        <v>20</v>
      </c>
      <c r="V213" s="111">
        <v>30</v>
      </c>
      <c r="W213" s="112">
        <f>T213-T213*30/100</f>
        <v>1043000</v>
      </c>
      <c r="X213" s="107">
        <f>L213+W213</f>
        <v>1122300</v>
      </c>
      <c r="Y213" s="112">
        <f>X213*R213/100</f>
        <v>1122300</v>
      </c>
      <c r="Z213" s="107">
        <v>0</v>
      </c>
      <c r="AA213" s="112">
        <f>Y213-Z213</f>
        <v>1122300</v>
      </c>
      <c r="AB213" s="115">
        <v>0.02</v>
      </c>
      <c r="AC213" s="5">
        <f>AA213*AB213/100</f>
        <v>224.46</v>
      </c>
    </row>
    <row r="214" spans="1:29" x14ac:dyDescent="0.35">
      <c r="A214" s="47"/>
      <c r="B214" s="47"/>
      <c r="C214" s="47"/>
      <c r="D214" s="48"/>
      <c r="E214" s="48"/>
      <c r="F214" s="48"/>
      <c r="G214" s="47"/>
      <c r="H214" s="47"/>
      <c r="I214" s="47"/>
      <c r="J214" s="49"/>
      <c r="K214" s="50"/>
      <c r="L214" s="51"/>
      <c r="M214" s="52"/>
      <c r="N214" s="52"/>
      <c r="O214" s="52"/>
      <c r="P214" s="52"/>
      <c r="Q214" s="49"/>
      <c r="R214" s="50"/>
      <c r="S214" s="49"/>
      <c r="T214" s="49"/>
      <c r="U214" s="52"/>
      <c r="V214" s="52"/>
      <c r="W214" s="50"/>
      <c r="X214" s="49"/>
      <c r="Y214" s="50"/>
      <c r="Z214" s="49"/>
      <c r="AA214" s="50"/>
      <c r="AB214" s="53"/>
      <c r="AC214" s="5">
        <f>SUM(AC211:AC213)</f>
        <v>224.46</v>
      </c>
    </row>
    <row r="215" spans="1:29" x14ac:dyDescent="0.35">
      <c r="A215" s="1"/>
      <c r="B215" s="1"/>
      <c r="C215" s="1"/>
      <c r="D215" s="2"/>
      <c r="E215" s="2"/>
      <c r="F215" s="2"/>
      <c r="G215" s="1"/>
      <c r="H215" s="1"/>
      <c r="I215" s="1"/>
      <c r="J215" s="3"/>
      <c r="K215" s="4"/>
      <c r="M215" s="6"/>
      <c r="N215" s="1"/>
      <c r="O215" s="1"/>
      <c r="P215" s="1"/>
      <c r="Q215" s="3"/>
      <c r="R215" s="4"/>
      <c r="S215" s="3"/>
      <c r="T215" s="3"/>
      <c r="U215" s="1"/>
      <c r="V215" s="1"/>
      <c r="W215" s="4"/>
      <c r="X215" s="3"/>
      <c r="Y215" s="4"/>
      <c r="Z215" s="3"/>
      <c r="AA215" s="4"/>
      <c r="AB215" s="55"/>
    </row>
    <row r="216" spans="1:29" x14ac:dyDescent="0.35">
      <c r="A216" s="8"/>
      <c r="B216" s="8" t="s">
        <v>37</v>
      </c>
      <c r="C216" s="8"/>
      <c r="D216" s="9" t="s">
        <v>38</v>
      </c>
      <c r="E216" s="9"/>
      <c r="F216" s="9"/>
      <c r="G216" s="56"/>
      <c r="H216" s="8" t="s">
        <v>39</v>
      </c>
      <c r="I216" s="8"/>
      <c r="J216" s="57"/>
      <c r="K216" s="10"/>
      <c r="L216" s="8"/>
      <c r="M216" s="13"/>
      <c r="N216" s="1"/>
      <c r="O216" s="1"/>
      <c r="P216" s="1"/>
      <c r="Q216" s="3"/>
      <c r="R216" s="4"/>
      <c r="S216" s="3"/>
      <c r="T216" s="3"/>
      <c r="U216" s="1"/>
      <c r="V216" s="1"/>
      <c r="W216" s="4"/>
      <c r="X216" s="3"/>
      <c r="Y216" s="4"/>
      <c r="Z216" s="3"/>
      <c r="AA216" s="4"/>
      <c r="AB216" s="55"/>
    </row>
    <row r="217" spans="1:29" x14ac:dyDescent="0.35">
      <c r="A217" s="8"/>
      <c r="B217" s="8"/>
      <c r="C217" s="8"/>
      <c r="D217" s="9"/>
      <c r="E217" s="9"/>
      <c r="F217" s="9"/>
      <c r="G217" s="56"/>
      <c r="H217" s="8" t="s">
        <v>40</v>
      </c>
      <c r="I217" s="8"/>
      <c r="J217" s="57"/>
      <c r="K217" s="10"/>
      <c r="L217" s="8"/>
      <c r="M217" s="13"/>
      <c r="N217" s="1"/>
      <c r="O217" s="1"/>
      <c r="P217" s="1"/>
      <c r="Q217" s="3"/>
      <c r="R217" s="4"/>
      <c r="S217" s="3"/>
      <c r="T217" s="3"/>
      <c r="U217" s="1"/>
      <c r="V217" s="1"/>
      <c r="W217" s="4"/>
      <c r="X217" s="3"/>
      <c r="Y217" s="4"/>
      <c r="Z217" s="3"/>
      <c r="AA217" s="4"/>
      <c r="AB217" s="55"/>
    </row>
    <row r="218" spans="1:29" x14ac:dyDescent="0.35">
      <c r="A218" s="8"/>
      <c r="B218" s="8"/>
      <c r="C218" s="8"/>
      <c r="D218" s="9"/>
      <c r="E218" s="9"/>
      <c r="F218" s="9"/>
      <c r="G218" s="56"/>
      <c r="H218" s="8" t="s">
        <v>41</v>
      </c>
      <c r="I218" s="8"/>
      <c r="J218" s="57"/>
      <c r="K218" s="10"/>
      <c r="L218" s="8"/>
      <c r="M218" s="13"/>
      <c r="N218" s="1"/>
      <c r="O218" s="1"/>
      <c r="P218" s="8"/>
      <c r="Q218" s="3"/>
      <c r="R218" s="4"/>
      <c r="S218" s="3"/>
      <c r="T218" s="3"/>
      <c r="U218" s="1"/>
      <c r="V218" s="1"/>
      <c r="W218" s="4"/>
      <c r="X218" s="3"/>
      <c r="Y218" s="11"/>
      <c r="Z218" s="10"/>
      <c r="AA218" s="11"/>
      <c r="AB218" s="14"/>
    </row>
    <row r="219" spans="1:29" x14ac:dyDescent="0.35">
      <c r="A219" s="8"/>
      <c r="B219" s="8"/>
      <c r="C219" s="8"/>
      <c r="D219" s="9"/>
      <c r="E219" s="9"/>
      <c r="F219" s="9"/>
      <c r="G219" s="56"/>
      <c r="H219" s="8" t="s">
        <v>42</v>
      </c>
      <c r="I219" s="58"/>
      <c r="J219" s="59"/>
      <c r="K219" s="12"/>
      <c r="L219" s="58"/>
      <c r="M219" s="60"/>
      <c r="N219" s="1"/>
      <c r="O219" s="1"/>
      <c r="P219" s="8"/>
      <c r="Q219" s="3"/>
      <c r="R219" s="4"/>
      <c r="S219" s="3"/>
      <c r="T219" s="3"/>
      <c r="U219" s="1"/>
      <c r="V219" s="1"/>
      <c r="W219" s="4"/>
      <c r="X219" s="3"/>
      <c r="Y219" s="11"/>
      <c r="Z219" s="10"/>
      <c r="AA219" s="11"/>
      <c r="AB219" s="14"/>
    </row>
    <row r="220" spans="1:29" x14ac:dyDescent="0.35">
      <c r="A220" s="58"/>
      <c r="B220" s="58"/>
      <c r="C220" s="58"/>
      <c r="D220" s="61"/>
      <c r="E220" s="61"/>
      <c r="F220" s="61"/>
      <c r="G220" s="58"/>
      <c r="H220" s="58" t="s">
        <v>43</v>
      </c>
      <c r="I220" s="58"/>
      <c r="J220" s="59"/>
      <c r="K220" s="12"/>
      <c r="L220" s="58"/>
      <c r="M220" s="60"/>
    </row>
    <row r="221" spans="1:29" x14ac:dyDescent="0.35">
      <c r="A221" s="58"/>
      <c r="B221" s="58"/>
      <c r="C221" s="58"/>
      <c r="D221" s="61"/>
      <c r="E221" s="61"/>
      <c r="F221" s="61"/>
      <c r="G221" s="58"/>
      <c r="H221" s="58"/>
      <c r="I221" s="58"/>
      <c r="J221" s="10"/>
      <c r="K221" s="64"/>
      <c r="L221" s="12"/>
    </row>
    <row r="222" spans="1:29" x14ac:dyDescent="0.35">
      <c r="A222" s="1"/>
      <c r="B222" s="1"/>
      <c r="C222" s="1"/>
      <c r="D222" s="2"/>
      <c r="E222" s="2"/>
      <c r="F222" s="2"/>
      <c r="G222" s="1"/>
      <c r="H222" s="1"/>
      <c r="I222" s="1"/>
      <c r="J222" s="3"/>
      <c r="K222" s="4"/>
      <c r="M222" s="6"/>
      <c r="N222" s="1"/>
      <c r="O222" s="1"/>
      <c r="P222" s="1"/>
      <c r="Q222" s="3"/>
      <c r="R222" s="4"/>
      <c r="S222" s="3"/>
      <c r="T222" s="3"/>
      <c r="U222" s="1"/>
      <c r="V222" s="1"/>
      <c r="W222" s="4"/>
      <c r="X222" s="3"/>
      <c r="Y222" s="4"/>
      <c r="Z222" s="3"/>
      <c r="AA222" s="314" t="s">
        <v>0</v>
      </c>
      <c r="AB222" s="314"/>
    </row>
    <row r="223" spans="1:29" x14ac:dyDescent="0.35">
      <c r="A223" s="315" t="s">
        <v>1</v>
      </c>
      <c r="B223" s="315"/>
      <c r="C223" s="315"/>
      <c r="D223" s="315"/>
      <c r="E223" s="315"/>
      <c r="F223" s="315"/>
      <c r="G223" s="315"/>
      <c r="H223" s="315"/>
      <c r="I223" s="315"/>
      <c r="J223" s="315"/>
      <c r="K223" s="315"/>
      <c r="L223" s="315"/>
      <c r="M223" s="315"/>
      <c r="N223" s="315"/>
      <c r="O223" s="315"/>
      <c r="P223" s="315"/>
      <c r="Q223" s="315"/>
      <c r="R223" s="315"/>
      <c r="S223" s="315"/>
      <c r="T223" s="315"/>
      <c r="U223" s="315"/>
      <c r="V223" s="315"/>
      <c r="W223" s="315"/>
      <c r="X223" s="315"/>
      <c r="Y223" s="315"/>
      <c r="Z223" s="315"/>
      <c r="AA223" s="315"/>
      <c r="AB223" s="315"/>
    </row>
    <row r="224" spans="1:29" x14ac:dyDescent="0.35">
      <c r="A224" s="315" t="str">
        <f>A182</f>
        <v>เทศบาลตำบลนาบอน</v>
      </c>
      <c r="B224" s="315"/>
      <c r="C224" s="315"/>
      <c r="D224" s="315"/>
      <c r="E224" s="315"/>
      <c r="F224" s="315"/>
      <c r="G224" s="315"/>
      <c r="H224" s="315"/>
      <c r="I224" s="315"/>
      <c r="J224" s="315"/>
      <c r="K224" s="315"/>
      <c r="L224" s="315"/>
      <c r="M224" s="315"/>
      <c r="N224" s="315"/>
      <c r="O224" s="315"/>
      <c r="P224" s="315"/>
      <c r="Q224" s="315"/>
      <c r="R224" s="315"/>
      <c r="S224" s="315"/>
      <c r="T224" s="315"/>
      <c r="U224" s="315"/>
      <c r="V224" s="315"/>
      <c r="W224" s="315"/>
      <c r="X224" s="315"/>
      <c r="Y224" s="315"/>
      <c r="Z224" s="315"/>
      <c r="AA224" s="315"/>
      <c r="AB224" s="315"/>
    </row>
    <row r="225" spans="1:29" x14ac:dyDescent="0.35">
      <c r="A225" s="8" t="s">
        <v>68</v>
      </c>
      <c r="B225" s="8"/>
      <c r="C225" s="8"/>
      <c r="D225" s="9"/>
      <c r="E225" s="9"/>
      <c r="F225" s="9"/>
      <c r="G225" s="8"/>
      <c r="H225" s="8"/>
      <c r="I225" s="8"/>
      <c r="J225" s="10"/>
      <c r="K225" s="11"/>
      <c r="L225" s="12"/>
      <c r="M225" s="13"/>
      <c r="N225" s="8"/>
      <c r="O225" s="8"/>
      <c r="P225" s="8"/>
      <c r="Q225" s="10"/>
      <c r="R225" s="11"/>
      <c r="S225" s="10"/>
      <c r="T225" s="10"/>
      <c r="U225" s="8"/>
      <c r="V225" s="8"/>
      <c r="W225" s="11"/>
      <c r="X225" s="10"/>
      <c r="Y225" s="11"/>
      <c r="Z225" s="10"/>
      <c r="AA225" s="11"/>
      <c r="AB225" s="14"/>
    </row>
    <row r="226" spans="1:29" x14ac:dyDescent="0.35">
      <c r="A226" s="288" t="s">
        <v>4</v>
      </c>
      <c r="B226" s="316"/>
      <c r="C226" s="316"/>
      <c r="D226" s="316"/>
      <c r="E226" s="316"/>
      <c r="F226" s="316"/>
      <c r="G226" s="316"/>
      <c r="H226" s="316"/>
      <c r="I226" s="316"/>
      <c r="J226" s="316"/>
      <c r="K226" s="316"/>
      <c r="L226" s="289"/>
      <c r="M226" s="288" t="s">
        <v>5</v>
      </c>
      <c r="N226" s="316"/>
      <c r="O226" s="316"/>
      <c r="P226" s="316"/>
      <c r="Q226" s="316"/>
      <c r="R226" s="316"/>
      <c r="S226" s="316"/>
      <c r="T226" s="316"/>
      <c r="U226" s="316"/>
      <c r="V226" s="316"/>
      <c r="W226" s="289"/>
      <c r="X226" s="290" t="s">
        <v>6</v>
      </c>
      <c r="Y226" s="290" t="s">
        <v>7</v>
      </c>
      <c r="Z226" s="290" t="s">
        <v>8</v>
      </c>
      <c r="AA226" s="290" t="s">
        <v>9</v>
      </c>
      <c r="AB226" s="317" t="s">
        <v>10</v>
      </c>
    </row>
    <row r="227" spans="1:29" x14ac:dyDescent="0.35">
      <c r="A227" s="299" t="s">
        <v>11</v>
      </c>
      <c r="B227" s="293" t="s">
        <v>12</v>
      </c>
      <c r="C227" s="293" t="s">
        <v>13</v>
      </c>
      <c r="D227" s="311" t="s">
        <v>14</v>
      </c>
      <c r="E227" s="311" t="s">
        <v>15</v>
      </c>
      <c r="F227" s="312" t="s">
        <v>16</v>
      </c>
      <c r="G227" s="302" t="s">
        <v>17</v>
      </c>
      <c r="H227" s="303"/>
      <c r="I227" s="304"/>
      <c r="J227" s="290" t="s">
        <v>18</v>
      </c>
      <c r="K227" s="290" t="s">
        <v>19</v>
      </c>
      <c r="L227" s="308" t="s">
        <v>20</v>
      </c>
      <c r="M227" s="299" t="s">
        <v>11</v>
      </c>
      <c r="N227" s="293" t="s">
        <v>21</v>
      </c>
      <c r="O227" s="293" t="s">
        <v>22</v>
      </c>
      <c r="P227" s="293" t="s">
        <v>16</v>
      </c>
      <c r="Q227" s="290" t="s">
        <v>23</v>
      </c>
      <c r="R227" s="290" t="s">
        <v>24</v>
      </c>
      <c r="S227" s="290" t="s">
        <v>25</v>
      </c>
      <c r="T227" s="290" t="s">
        <v>26</v>
      </c>
      <c r="U227" s="288" t="s">
        <v>27</v>
      </c>
      <c r="V227" s="289"/>
      <c r="W227" s="290" t="s">
        <v>28</v>
      </c>
      <c r="X227" s="291"/>
      <c r="Y227" s="291"/>
      <c r="Z227" s="291"/>
      <c r="AA227" s="291"/>
      <c r="AB227" s="318"/>
    </row>
    <row r="228" spans="1:29" x14ac:dyDescent="0.35">
      <c r="A228" s="300"/>
      <c r="B228" s="294"/>
      <c r="C228" s="294"/>
      <c r="D228" s="312"/>
      <c r="E228" s="312"/>
      <c r="F228" s="312"/>
      <c r="G228" s="305"/>
      <c r="H228" s="306"/>
      <c r="I228" s="307"/>
      <c r="J228" s="291"/>
      <c r="K228" s="291"/>
      <c r="L228" s="309"/>
      <c r="M228" s="300"/>
      <c r="N228" s="294"/>
      <c r="O228" s="294"/>
      <c r="P228" s="294"/>
      <c r="Q228" s="291"/>
      <c r="R228" s="291"/>
      <c r="S228" s="291"/>
      <c r="T228" s="291"/>
      <c r="U228" s="293" t="s">
        <v>29</v>
      </c>
      <c r="V228" s="296" t="s">
        <v>30</v>
      </c>
      <c r="W228" s="291"/>
      <c r="X228" s="291"/>
      <c r="Y228" s="291"/>
      <c r="Z228" s="291"/>
      <c r="AA228" s="291"/>
      <c r="AB228" s="318"/>
    </row>
    <row r="229" spans="1:29" x14ac:dyDescent="0.35">
      <c r="A229" s="300"/>
      <c r="B229" s="294"/>
      <c r="C229" s="294"/>
      <c r="D229" s="312"/>
      <c r="E229" s="312"/>
      <c r="F229" s="312"/>
      <c r="G229" s="299" t="s">
        <v>31</v>
      </c>
      <c r="H229" s="299" t="s">
        <v>32</v>
      </c>
      <c r="I229" s="299" t="s">
        <v>33</v>
      </c>
      <c r="J229" s="291"/>
      <c r="K229" s="291"/>
      <c r="L229" s="309"/>
      <c r="M229" s="300"/>
      <c r="N229" s="294"/>
      <c r="O229" s="294"/>
      <c r="P229" s="294"/>
      <c r="Q229" s="291"/>
      <c r="R229" s="291"/>
      <c r="S229" s="291"/>
      <c r="T229" s="291"/>
      <c r="U229" s="294"/>
      <c r="V229" s="297"/>
      <c r="W229" s="291"/>
      <c r="X229" s="291"/>
      <c r="Y229" s="291"/>
      <c r="Z229" s="291"/>
      <c r="AA229" s="291"/>
      <c r="AB229" s="318"/>
    </row>
    <row r="230" spans="1:29" x14ac:dyDescent="0.35">
      <c r="A230" s="300"/>
      <c r="B230" s="294"/>
      <c r="C230" s="294"/>
      <c r="D230" s="312"/>
      <c r="E230" s="312"/>
      <c r="F230" s="312"/>
      <c r="G230" s="300"/>
      <c r="H230" s="300"/>
      <c r="I230" s="300"/>
      <c r="J230" s="291"/>
      <c r="K230" s="291"/>
      <c r="L230" s="309"/>
      <c r="M230" s="300"/>
      <c r="N230" s="294"/>
      <c r="O230" s="294"/>
      <c r="P230" s="294"/>
      <c r="Q230" s="291"/>
      <c r="R230" s="291"/>
      <c r="S230" s="291"/>
      <c r="T230" s="291"/>
      <c r="U230" s="294"/>
      <c r="V230" s="297"/>
      <c r="W230" s="291"/>
      <c r="X230" s="291"/>
      <c r="Y230" s="291"/>
      <c r="Z230" s="291"/>
      <c r="AA230" s="291"/>
      <c r="AB230" s="318"/>
    </row>
    <row r="231" spans="1:29" x14ac:dyDescent="0.35">
      <c r="A231" s="301"/>
      <c r="B231" s="295"/>
      <c r="C231" s="295"/>
      <c r="D231" s="313"/>
      <c r="E231" s="313"/>
      <c r="F231" s="313"/>
      <c r="G231" s="301"/>
      <c r="H231" s="301"/>
      <c r="I231" s="301"/>
      <c r="J231" s="292"/>
      <c r="K231" s="292"/>
      <c r="L231" s="310"/>
      <c r="M231" s="301"/>
      <c r="N231" s="295"/>
      <c r="O231" s="295"/>
      <c r="P231" s="295"/>
      <c r="Q231" s="292"/>
      <c r="R231" s="292"/>
      <c r="S231" s="292"/>
      <c r="T231" s="292"/>
      <c r="U231" s="295"/>
      <c r="V231" s="298"/>
      <c r="W231" s="292"/>
      <c r="X231" s="292"/>
      <c r="Y231" s="292"/>
      <c r="Z231" s="292"/>
      <c r="AA231" s="292"/>
      <c r="AB231" s="319"/>
    </row>
    <row r="232" spans="1:29" x14ac:dyDescent="0.35">
      <c r="A232" s="15">
        <v>1</v>
      </c>
      <c r="B232" s="16" t="str">
        <f>[1]ภดส3!B285</f>
        <v>โฉนด</v>
      </c>
      <c r="C232" s="16">
        <f>[1]ภดส3!E285</f>
        <v>2643</v>
      </c>
      <c r="D232" s="17">
        <f>[1]ภดส3!C285</f>
        <v>5762</v>
      </c>
      <c r="E232" s="17" t="str">
        <f>[1]ภดส3!F285</f>
        <v xml:space="preserve"> ม.11 ต.นาบอน</v>
      </c>
      <c r="F232" s="18" t="s">
        <v>47</v>
      </c>
      <c r="G232" s="16">
        <f>[1]ภดส3!G285</f>
        <v>0</v>
      </c>
      <c r="H232" s="16">
        <f>[1]ภดส3!H285</f>
        <v>0</v>
      </c>
      <c r="I232" s="16">
        <f>[1]ภดส3!I285</f>
        <v>20</v>
      </c>
      <c r="J232" s="19">
        <f>G232*400+H232*100+I232</f>
        <v>20</v>
      </c>
      <c r="K232" s="120">
        <v>3050</v>
      </c>
      <c r="L232" s="19">
        <f>J232*K232</f>
        <v>61000</v>
      </c>
      <c r="M232" s="21">
        <v>1</v>
      </c>
      <c r="N232" s="21" t="s">
        <v>69</v>
      </c>
      <c r="O232" s="21" t="s">
        <v>49</v>
      </c>
      <c r="P232" s="21">
        <v>3</v>
      </c>
      <c r="Q232" s="22">
        <v>80</v>
      </c>
      <c r="R232" s="23">
        <v>100</v>
      </c>
      <c r="S232" s="22">
        <v>6750</v>
      </c>
      <c r="T232" s="22">
        <f>Q232*S232</f>
        <v>540000</v>
      </c>
      <c r="U232" s="21">
        <v>25</v>
      </c>
      <c r="V232" s="21">
        <v>40</v>
      </c>
      <c r="W232" s="23">
        <f>T232-T232*V232/100</f>
        <v>324000</v>
      </c>
      <c r="X232" s="22">
        <f>L232+W232</f>
        <v>385000</v>
      </c>
      <c r="Y232" s="23">
        <f>X232*R232/100</f>
        <v>385000</v>
      </c>
      <c r="Z232" s="22">
        <v>0</v>
      </c>
      <c r="AA232" s="24">
        <f>Y232-Z232</f>
        <v>385000</v>
      </c>
      <c r="AB232" s="25">
        <v>0.02</v>
      </c>
      <c r="AC232" s="26">
        <f>AA232*AB232/100</f>
        <v>77</v>
      </c>
    </row>
    <row r="233" spans="1:29" x14ac:dyDescent="0.35">
      <c r="A233" s="15"/>
      <c r="B233" s="16"/>
      <c r="C233" s="16"/>
      <c r="D233" s="17"/>
      <c r="E233" s="17"/>
      <c r="F233" s="28"/>
      <c r="G233" s="16"/>
      <c r="H233" s="16"/>
      <c r="I233" s="16"/>
      <c r="J233" s="19"/>
      <c r="K233" s="19"/>
      <c r="L233" s="19"/>
      <c r="M233" s="31">
        <v>2</v>
      </c>
      <c r="N233" s="30" t="s">
        <v>48</v>
      </c>
      <c r="O233" s="31" t="s">
        <v>52</v>
      </c>
      <c r="P233" s="31">
        <v>3</v>
      </c>
      <c r="Q233" s="32">
        <v>200</v>
      </c>
      <c r="R233" s="23">
        <v>100</v>
      </c>
      <c r="S233" s="42">
        <v>7450</v>
      </c>
      <c r="T233" s="22">
        <f>Q233*S233</f>
        <v>1490000</v>
      </c>
      <c r="U233" s="31">
        <v>70</v>
      </c>
      <c r="V233" s="31">
        <v>85</v>
      </c>
      <c r="W233" s="23">
        <f>T233-T233*85/100</f>
        <v>223500</v>
      </c>
      <c r="X233" s="22">
        <f>L233+W233</f>
        <v>223500</v>
      </c>
      <c r="Y233" s="23">
        <f>X233*R233/100</f>
        <v>223500</v>
      </c>
      <c r="Z233" s="22"/>
      <c r="AA233" s="24"/>
      <c r="AB233" s="25"/>
      <c r="AC233" s="26"/>
    </row>
    <row r="234" spans="1:29" x14ac:dyDescent="0.35">
      <c r="A234" s="15"/>
      <c r="B234" s="16"/>
      <c r="C234" s="16"/>
      <c r="D234" s="17"/>
      <c r="E234" s="17"/>
      <c r="F234" s="28"/>
      <c r="G234" s="16"/>
      <c r="H234" s="16"/>
      <c r="I234" s="16"/>
      <c r="J234" s="19"/>
      <c r="K234" s="19"/>
      <c r="L234" s="19"/>
      <c r="M234" s="30"/>
      <c r="N234" s="67" t="s">
        <v>35</v>
      </c>
      <c r="O234" s="31" t="s">
        <v>52</v>
      </c>
      <c r="P234" s="67">
        <v>3</v>
      </c>
      <c r="Q234" s="34">
        <v>70</v>
      </c>
      <c r="R234" s="23">
        <f>Q234*100/Q233</f>
        <v>35</v>
      </c>
      <c r="S234" s="35"/>
      <c r="T234" s="22"/>
      <c r="U234" s="33"/>
      <c r="V234" s="33"/>
      <c r="W234" s="23"/>
      <c r="X234" s="22"/>
      <c r="Y234" s="23">
        <f>Y233*R234/100</f>
        <v>78225</v>
      </c>
      <c r="Z234" s="22">
        <v>0</v>
      </c>
      <c r="AA234" s="24">
        <f>Y234-Z234</f>
        <v>78225</v>
      </c>
      <c r="AB234" s="25">
        <v>0.3</v>
      </c>
      <c r="AC234" s="26">
        <f>AA234*AB234/100</f>
        <v>234.67500000000001</v>
      </c>
    </row>
    <row r="235" spans="1:29" x14ac:dyDescent="0.35">
      <c r="A235" s="36"/>
      <c r="B235" s="30"/>
      <c r="C235" s="30"/>
      <c r="D235" s="37"/>
      <c r="E235" s="37"/>
      <c r="F235" s="37"/>
      <c r="G235" s="38"/>
      <c r="H235" s="38"/>
      <c r="I235" s="38"/>
      <c r="J235" s="39"/>
      <c r="K235" s="19"/>
      <c r="L235" s="35"/>
      <c r="M235" s="30"/>
      <c r="N235" s="67" t="s">
        <v>35</v>
      </c>
      <c r="O235" s="31" t="s">
        <v>52</v>
      </c>
      <c r="P235" s="31">
        <v>2</v>
      </c>
      <c r="Q235" s="32">
        <v>30</v>
      </c>
      <c r="R235" s="23">
        <f>Q235*100/Q233</f>
        <v>15</v>
      </c>
      <c r="S235" s="39"/>
      <c r="T235" s="42"/>
      <c r="U235" s="43"/>
      <c r="V235" s="43"/>
      <c r="W235" s="44"/>
      <c r="X235" s="39"/>
      <c r="Y235" s="45">
        <f>Y233*R235/100</f>
        <v>33525</v>
      </c>
      <c r="Z235" s="75">
        <v>0</v>
      </c>
      <c r="AA235" s="44">
        <v>0</v>
      </c>
      <c r="AB235" s="46">
        <v>0.02</v>
      </c>
    </row>
    <row r="236" spans="1:29" x14ac:dyDescent="0.35">
      <c r="A236" s="103"/>
      <c r="B236" s="40"/>
      <c r="C236" s="40"/>
      <c r="D236" s="104"/>
      <c r="E236" s="104"/>
      <c r="F236" s="104"/>
      <c r="G236" s="106"/>
      <c r="H236" s="106"/>
      <c r="I236" s="106"/>
      <c r="J236" s="107"/>
      <c r="K236" s="95"/>
      <c r="L236" s="116"/>
      <c r="M236" s="40"/>
      <c r="N236" s="71" t="s">
        <v>36</v>
      </c>
      <c r="O236" s="31" t="s">
        <v>52</v>
      </c>
      <c r="P236" s="91">
        <v>2</v>
      </c>
      <c r="Q236" s="108">
        <v>100</v>
      </c>
      <c r="R236" s="23">
        <f>Q236*100/Q233</f>
        <v>50</v>
      </c>
      <c r="S236" s="107"/>
      <c r="T236" s="110"/>
      <c r="U236" s="111"/>
      <c r="V236" s="111"/>
      <c r="W236" s="112"/>
      <c r="X236" s="107"/>
      <c r="Y236" s="45">
        <f>Y233*R236/100</f>
        <v>111750</v>
      </c>
      <c r="Z236" s="39">
        <v>50000000</v>
      </c>
      <c r="AA236" s="112">
        <v>0</v>
      </c>
      <c r="AB236" s="46">
        <v>0.02</v>
      </c>
    </row>
    <row r="237" spans="1:29" x14ac:dyDescent="0.35">
      <c r="A237" s="47"/>
      <c r="B237" s="47"/>
      <c r="C237" s="47"/>
      <c r="D237" s="48"/>
      <c r="E237" s="48"/>
      <c r="F237" s="48"/>
      <c r="G237" s="47"/>
      <c r="H237" s="47"/>
      <c r="I237" s="47"/>
      <c r="J237" s="49"/>
      <c r="K237" s="50"/>
      <c r="L237" s="51"/>
      <c r="M237" s="52"/>
      <c r="N237" s="52"/>
      <c r="O237" s="52"/>
      <c r="P237" s="52"/>
      <c r="Q237" s="49"/>
      <c r="R237" s="50"/>
      <c r="S237" s="49"/>
      <c r="T237" s="49"/>
      <c r="U237" s="52"/>
      <c r="V237" s="52"/>
      <c r="W237" s="50"/>
      <c r="X237" s="49"/>
      <c r="Y237" s="50"/>
      <c r="Z237" s="49"/>
      <c r="AA237" s="50"/>
      <c r="AB237" s="53"/>
      <c r="AC237" s="5">
        <f>SUM(AC232:AC236)</f>
        <v>311.67500000000001</v>
      </c>
    </row>
    <row r="238" spans="1:29" x14ac:dyDescent="0.35">
      <c r="A238" s="1"/>
      <c r="B238" s="1"/>
      <c r="C238" s="1"/>
      <c r="D238" s="2"/>
      <c r="E238" s="2"/>
      <c r="F238" s="2"/>
      <c r="G238" s="1"/>
      <c r="H238" s="1"/>
      <c r="I238" s="1"/>
      <c r="J238" s="3"/>
      <c r="K238" s="4"/>
      <c r="M238" s="6"/>
      <c r="N238" s="1"/>
      <c r="O238" s="1"/>
      <c r="P238" s="1"/>
      <c r="Q238" s="3"/>
      <c r="R238" s="4"/>
      <c r="S238" s="3"/>
      <c r="T238" s="3"/>
      <c r="U238" s="1"/>
      <c r="V238" s="1"/>
      <c r="W238" s="4"/>
      <c r="X238" s="3"/>
      <c r="Y238" s="4"/>
      <c r="Z238" s="3"/>
      <c r="AA238" s="4"/>
      <c r="AB238" s="55"/>
    </row>
    <row r="239" spans="1:29" x14ac:dyDescent="0.35">
      <c r="A239" s="8"/>
      <c r="B239" s="8" t="s">
        <v>37</v>
      </c>
      <c r="C239" s="8"/>
      <c r="D239" s="9" t="s">
        <v>38</v>
      </c>
      <c r="E239" s="9"/>
      <c r="F239" s="9"/>
      <c r="G239" s="56"/>
      <c r="H239" s="8" t="s">
        <v>39</v>
      </c>
      <c r="I239" s="8"/>
      <c r="J239" s="57"/>
      <c r="K239" s="10"/>
      <c r="L239" s="8"/>
      <c r="M239" s="13"/>
      <c r="N239" s="1"/>
      <c r="O239" s="1"/>
      <c r="P239" s="1"/>
      <c r="Q239" s="3"/>
      <c r="R239" s="4"/>
      <c r="S239" s="3"/>
      <c r="T239" s="3"/>
      <c r="U239" s="1"/>
      <c r="V239" s="1"/>
      <c r="W239" s="4"/>
      <c r="X239" s="3"/>
      <c r="Y239" s="4"/>
      <c r="Z239" s="3"/>
      <c r="AA239" s="4"/>
      <c r="AB239" s="55"/>
    </row>
    <row r="240" spans="1:29" x14ac:dyDescent="0.35">
      <c r="A240" s="8"/>
      <c r="B240" s="8"/>
      <c r="C240" s="8"/>
      <c r="D240" s="9"/>
      <c r="E240" s="9"/>
      <c r="F240" s="9"/>
      <c r="G240" s="56"/>
      <c r="H240" s="8" t="s">
        <v>40</v>
      </c>
      <c r="I240" s="8"/>
      <c r="J240" s="57"/>
      <c r="K240" s="10"/>
      <c r="L240" s="8"/>
      <c r="M240" s="13"/>
      <c r="N240" s="1"/>
      <c r="O240" s="1"/>
      <c r="P240" s="1"/>
      <c r="Q240" s="3"/>
      <c r="R240" s="4"/>
      <c r="S240" s="3"/>
      <c r="T240" s="3"/>
      <c r="U240" s="1"/>
      <c r="V240" s="1"/>
      <c r="W240" s="4"/>
      <c r="X240" s="3"/>
      <c r="Y240" s="4"/>
      <c r="Z240" s="3"/>
      <c r="AA240" s="4"/>
      <c r="AB240" s="55"/>
    </row>
    <row r="241" spans="1:29" x14ac:dyDescent="0.35">
      <c r="A241" s="8"/>
      <c r="B241" s="8"/>
      <c r="C241" s="8"/>
      <c r="D241" s="9"/>
      <c r="E241" s="9"/>
      <c r="F241" s="9"/>
      <c r="G241" s="56"/>
      <c r="H241" s="8" t="s">
        <v>41</v>
      </c>
      <c r="I241" s="8"/>
      <c r="J241" s="57"/>
      <c r="K241" s="10"/>
      <c r="L241" s="8"/>
      <c r="M241" s="13"/>
      <c r="N241" s="1"/>
      <c r="O241" s="1"/>
      <c r="P241" s="8"/>
      <c r="Q241" s="3"/>
      <c r="R241" s="4"/>
      <c r="S241" s="3"/>
      <c r="T241" s="3"/>
      <c r="U241" s="1"/>
      <c r="V241" s="1"/>
      <c r="W241" s="4"/>
      <c r="X241" s="3"/>
      <c r="Y241" s="11"/>
      <c r="Z241" s="10"/>
      <c r="AA241" s="11"/>
      <c r="AB241" s="14"/>
    </row>
    <row r="242" spans="1:29" x14ac:dyDescent="0.35">
      <c r="A242" s="8"/>
      <c r="B242" s="8"/>
      <c r="C242" s="8"/>
      <c r="D242" s="9"/>
      <c r="E242" s="9"/>
      <c r="F242" s="9"/>
      <c r="G242" s="56"/>
      <c r="H242" s="8" t="s">
        <v>42</v>
      </c>
      <c r="I242" s="58"/>
      <c r="J242" s="59"/>
      <c r="K242" s="12"/>
      <c r="L242" s="58"/>
      <c r="M242" s="60"/>
      <c r="N242" s="1"/>
      <c r="O242" s="1"/>
      <c r="P242" s="8"/>
      <c r="Q242" s="3"/>
      <c r="R242" s="4"/>
      <c r="S242" s="3"/>
      <c r="T242" s="3"/>
      <c r="U242" s="1"/>
      <c r="V242" s="1"/>
      <c r="W242" s="4"/>
      <c r="X242" s="3"/>
      <c r="Y242" s="11"/>
      <c r="Z242" s="10"/>
      <c r="AA242" s="11"/>
      <c r="AB242" s="14"/>
    </row>
    <row r="243" spans="1:29" x14ac:dyDescent="0.35">
      <c r="A243" s="58"/>
      <c r="B243" s="58"/>
      <c r="C243" s="58"/>
      <c r="D243" s="61"/>
      <c r="E243" s="61"/>
      <c r="F243" s="61"/>
      <c r="G243" s="58"/>
      <c r="H243" s="58" t="s">
        <v>43</v>
      </c>
      <c r="I243" s="58"/>
      <c r="J243" s="59"/>
      <c r="K243" s="12"/>
      <c r="L243" s="58"/>
      <c r="M243" s="60"/>
    </row>
    <row r="244" spans="1:29" x14ac:dyDescent="0.35">
      <c r="A244" s="58"/>
      <c r="B244" s="58"/>
      <c r="C244" s="58"/>
      <c r="D244" s="61"/>
      <c r="E244" s="61"/>
      <c r="F244" s="61"/>
      <c r="G244" s="58"/>
      <c r="H244" s="58"/>
      <c r="I244" s="58"/>
      <c r="J244" s="10"/>
      <c r="K244" s="64"/>
      <c r="L244" s="12"/>
    </row>
    <row r="245" spans="1:29" x14ac:dyDescent="0.35">
      <c r="A245" s="1"/>
      <c r="B245" s="1"/>
      <c r="C245" s="1"/>
      <c r="D245" s="2"/>
      <c r="E245" s="2"/>
      <c r="F245" s="2"/>
      <c r="G245" s="1"/>
      <c r="H245" s="1"/>
      <c r="I245" s="1"/>
      <c r="J245" s="3"/>
      <c r="K245" s="4"/>
      <c r="M245" s="6"/>
      <c r="N245" s="1"/>
      <c r="O245" s="1"/>
      <c r="P245" s="1"/>
      <c r="Q245" s="3"/>
      <c r="R245" s="4"/>
      <c r="S245" s="3"/>
      <c r="T245" s="3"/>
      <c r="U245" s="1"/>
      <c r="V245" s="1"/>
      <c r="W245" s="4"/>
      <c r="X245" s="3"/>
      <c r="Y245" s="4"/>
      <c r="Z245" s="3"/>
      <c r="AA245" s="314" t="s">
        <v>0</v>
      </c>
      <c r="AB245" s="314"/>
    </row>
    <row r="246" spans="1:29" x14ac:dyDescent="0.35">
      <c r="A246" s="315" t="s">
        <v>1</v>
      </c>
      <c r="B246" s="315"/>
      <c r="C246" s="315"/>
      <c r="D246" s="315"/>
      <c r="E246" s="315"/>
      <c r="F246" s="315"/>
      <c r="G246" s="315"/>
      <c r="H246" s="315"/>
      <c r="I246" s="315"/>
      <c r="J246" s="315"/>
      <c r="K246" s="315"/>
      <c r="L246" s="315"/>
      <c r="M246" s="315"/>
      <c r="N246" s="315"/>
      <c r="O246" s="315"/>
      <c r="P246" s="315"/>
      <c r="Q246" s="315"/>
      <c r="R246" s="315"/>
      <c r="S246" s="315"/>
      <c r="T246" s="315"/>
      <c r="U246" s="315"/>
      <c r="V246" s="315"/>
      <c r="W246" s="315"/>
      <c r="X246" s="315"/>
      <c r="Y246" s="315"/>
      <c r="Z246" s="315"/>
      <c r="AA246" s="315"/>
      <c r="AB246" s="315"/>
    </row>
    <row r="247" spans="1:29" x14ac:dyDescent="0.35">
      <c r="A247" s="315" t="str">
        <f>A224</f>
        <v>เทศบาลตำบลนาบอน</v>
      </c>
      <c r="B247" s="315"/>
      <c r="C247" s="315"/>
      <c r="D247" s="315"/>
      <c r="E247" s="315"/>
      <c r="F247" s="315"/>
      <c r="G247" s="315"/>
      <c r="H247" s="315"/>
      <c r="I247" s="315"/>
      <c r="J247" s="315"/>
      <c r="K247" s="315"/>
      <c r="L247" s="315"/>
      <c r="M247" s="315"/>
      <c r="N247" s="315"/>
      <c r="O247" s="315"/>
      <c r="P247" s="315"/>
      <c r="Q247" s="315"/>
      <c r="R247" s="315"/>
      <c r="S247" s="315"/>
      <c r="T247" s="315"/>
      <c r="U247" s="315"/>
      <c r="V247" s="315"/>
      <c r="W247" s="315"/>
      <c r="X247" s="315"/>
      <c r="Y247" s="315"/>
      <c r="Z247" s="315"/>
      <c r="AA247" s="315"/>
      <c r="AB247" s="315"/>
    </row>
    <row r="248" spans="1:29" x14ac:dyDescent="0.35">
      <c r="A248" s="8" t="s">
        <v>70</v>
      </c>
      <c r="B248" s="8"/>
      <c r="C248" s="8"/>
      <c r="D248" s="9"/>
      <c r="E248" s="9"/>
      <c r="F248" s="9"/>
      <c r="G248" s="8"/>
      <c r="H248" s="8"/>
      <c r="I248" s="8"/>
      <c r="J248" s="10"/>
      <c r="K248" s="11"/>
      <c r="L248" s="12"/>
      <c r="M248" s="13"/>
      <c r="N248" s="8"/>
      <c r="O248" s="8"/>
      <c r="P248" s="8"/>
      <c r="Q248" s="10"/>
      <c r="R248" s="11"/>
      <c r="S248" s="10"/>
      <c r="T248" s="10"/>
      <c r="U248" s="8"/>
      <c r="V248" s="8"/>
      <c r="W248" s="11"/>
      <c r="X248" s="10"/>
      <c r="Y248" s="11"/>
      <c r="Z248" s="10"/>
      <c r="AA248" s="11"/>
      <c r="AB248" s="14"/>
    </row>
    <row r="249" spans="1:29" x14ac:dyDescent="0.35">
      <c r="A249" s="288" t="s">
        <v>4</v>
      </c>
      <c r="B249" s="316"/>
      <c r="C249" s="316"/>
      <c r="D249" s="316"/>
      <c r="E249" s="316"/>
      <c r="F249" s="316"/>
      <c r="G249" s="316"/>
      <c r="H249" s="316"/>
      <c r="I249" s="316"/>
      <c r="J249" s="316"/>
      <c r="K249" s="316"/>
      <c r="L249" s="289"/>
      <c r="M249" s="288" t="s">
        <v>5</v>
      </c>
      <c r="N249" s="316"/>
      <c r="O249" s="316"/>
      <c r="P249" s="316"/>
      <c r="Q249" s="316"/>
      <c r="R249" s="316"/>
      <c r="S249" s="316"/>
      <c r="T249" s="316"/>
      <c r="U249" s="316"/>
      <c r="V249" s="316"/>
      <c r="W249" s="289"/>
      <c r="X249" s="290" t="s">
        <v>6</v>
      </c>
      <c r="Y249" s="290" t="s">
        <v>7</v>
      </c>
      <c r="Z249" s="290" t="s">
        <v>8</v>
      </c>
      <c r="AA249" s="290" t="s">
        <v>9</v>
      </c>
      <c r="AB249" s="317" t="s">
        <v>10</v>
      </c>
    </row>
    <row r="250" spans="1:29" x14ac:dyDescent="0.35">
      <c r="A250" s="299" t="s">
        <v>11</v>
      </c>
      <c r="B250" s="293" t="s">
        <v>12</v>
      </c>
      <c r="C250" s="293" t="s">
        <v>13</v>
      </c>
      <c r="D250" s="311" t="s">
        <v>14</v>
      </c>
      <c r="E250" s="311" t="s">
        <v>15</v>
      </c>
      <c r="F250" s="312" t="s">
        <v>16</v>
      </c>
      <c r="G250" s="302" t="s">
        <v>17</v>
      </c>
      <c r="H250" s="303"/>
      <c r="I250" s="304"/>
      <c r="J250" s="290" t="s">
        <v>18</v>
      </c>
      <c r="K250" s="290" t="s">
        <v>19</v>
      </c>
      <c r="L250" s="308" t="s">
        <v>20</v>
      </c>
      <c r="M250" s="299" t="s">
        <v>11</v>
      </c>
      <c r="N250" s="293" t="s">
        <v>21</v>
      </c>
      <c r="O250" s="293" t="s">
        <v>22</v>
      </c>
      <c r="P250" s="293" t="s">
        <v>16</v>
      </c>
      <c r="Q250" s="290" t="s">
        <v>23</v>
      </c>
      <c r="R250" s="290" t="s">
        <v>24</v>
      </c>
      <c r="S250" s="290" t="s">
        <v>25</v>
      </c>
      <c r="T250" s="290" t="s">
        <v>26</v>
      </c>
      <c r="U250" s="288" t="s">
        <v>27</v>
      </c>
      <c r="V250" s="289"/>
      <c r="W250" s="290" t="s">
        <v>28</v>
      </c>
      <c r="X250" s="291"/>
      <c r="Y250" s="291"/>
      <c r="Z250" s="291"/>
      <c r="AA250" s="291"/>
      <c r="AB250" s="318"/>
    </row>
    <row r="251" spans="1:29" x14ac:dyDescent="0.35">
      <c r="A251" s="300"/>
      <c r="B251" s="294"/>
      <c r="C251" s="294"/>
      <c r="D251" s="312"/>
      <c r="E251" s="312"/>
      <c r="F251" s="312"/>
      <c r="G251" s="305"/>
      <c r="H251" s="306"/>
      <c r="I251" s="307"/>
      <c r="J251" s="291"/>
      <c r="K251" s="291"/>
      <c r="L251" s="309"/>
      <c r="M251" s="300"/>
      <c r="N251" s="294"/>
      <c r="O251" s="294"/>
      <c r="P251" s="294"/>
      <c r="Q251" s="291"/>
      <c r="R251" s="291"/>
      <c r="S251" s="291"/>
      <c r="T251" s="291"/>
      <c r="U251" s="293" t="s">
        <v>29</v>
      </c>
      <c r="V251" s="296" t="s">
        <v>30</v>
      </c>
      <c r="W251" s="291"/>
      <c r="X251" s="291"/>
      <c r="Y251" s="291"/>
      <c r="Z251" s="291"/>
      <c r="AA251" s="291"/>
      <c r="AB251" s="318"/>
    </row>
    <row r="252" spans="1:29" x14ac:dyDescent="0.35">
      <c r="A252" s="300"/>
      <c r="B252" s="294"/>
      <c r="C252" s="294"/>
      <c r="D252" s="312"/>
      <c r="E252" s="312"/>
      <c r="F252" s="312"/>
      <c r="G252" s="299" t="s">
        <v>31</v>
      </c>
      <c r="H252" s="299" t="s">
        <v>32</v>
      </c>
      <c r="I252" s="299" t="s">
        <v>33</v>
      </c>
      <c r="J252" s="291"/>
      <c r="K252" s="291"/>
      <c r="L252" s="309"/>
      <c r="M252" s="300"/>
      <c r="N252" s="294"/>
      <c r="O252" s="294"/>
      <c r="P252" s="294"/>
      <c r="Q252" s="291"/>
      <c r="R252" s="291"/>
      <c r="S252" s="291"/>
      <c r="T252" s="291"/>
      <c r="U252" s="294"/>
      <c r="V252" s="297"/>
      <c r="W252" s="291"/>
      <c r="X252" s="291"/>
      <c r="Y252" s="291"/>
      <c r="Z252" s="291"/>
      <c r="AA252" s="291"/>
      <c r="AB252" s="318"/>
    </row>
    <row r="253" spans="1:29" x14ac:dyDescent="0.35">
      <c r="A253" s="300"/>
      <c r="B253" s="294"/>
      <c r="C253" s="294"/>
      <c r="D253" s="312"/>
      <c r="E253" s="312"/>
      <c r="F253" s="312"/>
      <c r="G253" s="300"/>
      <c r="H253" s="300"/>
      <c r="I253" s="300"/>
      <c r="J253" s="291"/>
      <c r="K253" s="291"/>
      <c r="L253" s="309"/>
      <c r="M253" s="300"/>
      <c r="N253" s="294"/>
      <c r="O253" s="294"/>
      <c r="P253" s="294"/>
      <c r="Q253" s="291"/>
      <c r="R253" s="291"/>
      <c r="S253" s="291"/>
      <c r="T253" s="291"/>
      <c r="U253" s="294"/>
      <c r="V253" s="297"/>
      <c r="W253" s="291"/>
      <c r="X253" s="291"/>
      <c r="Y253" s="291"/>
      <c r="Z253" s="291"/>
      <c r="AA253" s="291"/>
      <c r="AB253" s="318"/>
    </row>
    <row r="254" spans="1:29" x14ac:dyDescent="0.35">
      <c r="A254" s="301"/>
      <c r="B254" s="295"/>
      <c r="C254" s="295"/>
      <c r="D254" s="313"/>
      <c r="E254" s="313"/>
      <c r="F254" s="313"/>
      <c r="G254" s="301"/>
      <c r="H254" s="301"/>
      <c r="I254" s="301"/>
      <c r="J254" s="292"/>
      <c r="K254" s="292"/>
      <c r="L254" s="310"/>
      <c r="M254" s="301"/>
      <c r="N254" s="295"/>
      <c r="O254" s="295"/>
      <c r="P254" s="295"/>
      <c r="Q254" s="292"/>
      <c r="R254" s="292"/>
      <c r="S254" s="292"/>
      <c r="T254" s="292"/>
      <c r="U254" s="295"/>
      <c r="V254" s="298"/>
      <c r="W254" s="292"/>
      <c r="X254" s="292"/>
      <c r="Y254" s="292"/>
      <c r="Z254" s="292"/>
      <c r="AA254" s="292"/>
      <c r="AB254" s="319"/>
    </row>
    <row r="255" spans="1:29" x14ac:dyDescent="0.35">
      <c r="A255" s="15">
        <v>1</v>
      </c>
      <c r="B255" s="16" t="str">
        <f>[1]ภดส3!B312</f>
        <v>โฉนด</v>
      </c>
      <c r="C255" s="16">
        <f>[1]ภดส3!E312</f>
        <v>2600</v>
      </c>
      <c r="D255" s="17">
        <f>[1]ภดส3!C312</f>
        <v>5719</v>
      </c>
      <c r="E255" s="17" t="str">
        <f>[1]ภดส3!F312</f>
        <v>ม.11 ต.นาบอน</v>
      </c>
      <c r="F255" s="18" t="s">
        <v>47</v>
      </c>
      <c r="G255" s="16">
        <f>[1]ภดส3!G312</f>
        <v>0</v>
      </c>
      <c r="H255" s="16">
        <f>[1]ภดส3!H312</f>
        <v>0</v>
      </c>
      <c r="I255" s="16">
        <f>[1]ภดส3!I312</f>
        <v>48</v>
      </c>
      <c r="J255" s="19">
        <f>G255*400+H255*100+I255</f>
        <v>48</v>
      </c>
      <c r="K255" s="123">
        <v>3050</v>
      </c>
      <c r="L255" s="19">
        <f>J255*K255</f>
        <v>146400</v>
      </c>
      <c r="M255" s="21">
        <v>1</v>
      </c>
      <c r="N255" s="21" t="s">
        <v>48</v>
      </c>
      <c r="O255" s="21" t="s">
        <v>52</v>
      </c>
      <c r="P255" s="21">
        <v>3</v>
      </c>
      <c r="Q255" s="22">
        <v>200</v>
      </c>
      <c r="R255" s="23">
        <v>100</v>
      </c>
      <c r="S255" s="22">
        <v>7450</v>
      </c>
      <c r="T255" s="22">
        <f>Q255*S255</f>
        <v>1490000</v>
      </c>
      <c r="U255" s="21">
        <v>70</v>
      </c>
      <c r="V255" s="21">
        <v>85</v>
      </c>
      <c r="W255" s="23">
        <f>T255-T255*85/100</f>
        <v>223500</v>
      </c>
      <c r="X255" s="22">
        <f>L255/2+W255</f>
        <v>296700</v>
      </c>
      <c r="Y255" s="23">
        <f>X255*100/100</f>
        <v>296700</v>
      </c>
      <c r="Z255" s="22"/>
      <c r="AA255" s="24"/>
      <c r="AB255" s="25"/>
      <c r="AC255" s="26"/>
    </row>
    <row r="256" spans="1:29" x14ac:dyDescent="0.35">
      <c r="A256" s="15"/>
      <c r="B256" s="16"/>
      <c r="C256" s="16"/>
      <c r="D256" s="17"/>
      <c r="E256" s="17"/>
      <c r="F256" s="28"/>
      <c r="G256" s="16"/>
      <c r="H256" s="16"/>
      <c r="I256" s="16"/>
      <c r="J256" s="19"/>
      <c r="K256" s="69"/>
      <c r="L256" s="19"/>
      <c r="M256" s="30"/>
      <c r="N256" s="30" t="s">
        <v>35</v>
      </c>
      <c r="O256" s="31" t="s">
        <v>52</v>
      </c>
      <c r="P256" s="31">
        <v>3</v>
      </c>
      <c r="Q256" s="32">
        <v>100</v>
      </c>
      <c r="R256" s="23">
        <f>Q256*100/Q255</f>
        <v>50</v>
      </c>
      <c r="S256" s="32"/>
      <c r="T256" s="22"/>
      <c r="U256" s="31"/>
      <c r="V256" s="31"/>
      <c r="W256" s="23"/>
      <c r="X256" s="22"/>
      <c r="Y256" s="23">
        <f>Y255*R256/100</f>
        <v>148350</v>
      </c>
      <c r="Z256" s="22">
        <v>0</v>
      </c>
      <c r="AA256" s="24">
        <f>Y256-Z256</f>
        <v>148350</v>
      </c>
      <c r="AB256" s="25">
        <v>0.3</v>
      </c>
      <c r="AC256" s="26">
        <f>AA256*AB256/100</f>
        <v>445.05</v>
      </c>
    </row>
    <row r="257" spans="1:29" x14ac:dyDescent="0.35">
      <c r="A257" s="15"/>
      <c r="B257" s="16"/>
      <c r="C257" s="16"/>
      <c r="D257" s="17"/>
      <c r="E257" s="17"/>
      <c r="F257" s="28"/>
      <c r="G257" s="16"/>
      <c r="H257" s="16"/>
      <c r="I257" s="16"/>
      <c r="J257" s="19"/>
      <c r="K257" s="69"/>
      <c r="L257" s="19"/>
      <c r="M257" s="30"/>
      <c r="N257" s="33" t="s">
        <v>36</v>
      </c>
      <c r="O257" s="31" t="s">
        <v>52</v>
      </c>
      <c r="P257" s="67">
        <v>2</v>
      </c>
      <c r="Q257" s="124">
        <v>100</v>
      </c>
      <c r="R257" s="23">
        <f>Q257*100/Q255</f>
        <v>50</v>
      </c>
      <c r="S257" s="124"/>
      <c r="T257" s="22"/>
      <c r="U257" s="67"/>
      <c r="V257" s="67"/>
      <c r="W257" s="23"/>
      <c r="X257" s="22"/>
      <c r="Y257" s="23">
        <f>Y255*R257/100</f>
        <v>148350</v>
      </c>
      <c r="Z257" s="22">
        <v>50000000</v>
      </c>
      <c r="AA257" s="24">
        <v>0</v>
      </c>
      <c r="AB257" s="25">
        <v>0.02</v>
      </c>
      <c r="AC257" s="26">
        <f>AA257*AB257/100</f>
        <v>0</v>
      </c>
    </row>
    <row r="258" spans="1:29" x14ac:dyDescent="0.35">
      <c r="A258" s="15"/>
      <c r="B258" s="16"/>
      <c r="C258" s="16"/>
      <c r="D258" s="17"/>
      <c r="E258" s="17"/>
      <c r="F258" s="28"/>
      <c r="G258" s="16"/>
      <c r="H258" s="16"/>
      <c r="I258" s="16"/>
      <c r="J258" s="19"/>
      <c r="K258" s="69"/>
      <c r="L258" s="19"/>
      <c r="M258" s="30">
        <v>2</v>
      </c>
      <c r="N258" s="33" t="str">
        <f>N255</f>
        <v>ตึกแถว 2 ชั้น</v>
      </c>
      <c r="O258" s="31" t="s">
        <v>52</v>
      </c>
      <c r="P258" s="67">
        <v>3</v>
      </c>
      <c r="Q258" s="124">
        <v>200</v>
      </c>
      <c r="R258" s="23">
        <v>100</v>
      </c>
      <c r="S258" s="124">
        <v>7450</v>
      </c>
      <c r="T258" s="22">
        <f>Q258*S258</f>
        <v>1490000</v>
      </c>
      <c r="U258" s="67">
        <v>70</v>
      </c>
      <c r="V258" s="67">
        <v>85</v>
      </c>
      <c r="W258" s="23">
        <f>T258-T258*85/100</f>
        <v>223500</v>
      </c>
      <c r="X258" s="22">
        <f>L255/2+W258</f>
        <v>296700</v>
      </c>
      <c r="Y258" s="23">
        <f>X258*R258/100</f>
        <v>296700</v>
      </c>
      <c r="Z258" s="22">
        <v>0</v>
      </c>
      <c r="AA258" s="24">
        <f>Y258-Z258</f>
        <v>296700</v>
      </c>
      <c r="AB258" s="25">
        <v>0.3</v>
      </c>
      <c r="AC258" s="26">
        <f>AA258*AB258/100</f>
        <v>890.1</v>
      </c>
    </row>
    <row r="259" spans="1:29" x14ac:dyDescent="0.35">
      <c r="A259" s="15"/>
      <c r="B259" s="16"/>
      <c r="C259" s="16"/>
      <c r="D259" s="17"/>
      <c r="E259" s="17"/>
      <c r="F259" s="28"/>
      <c r="G259" s="16"/>
      <c r="H259" s="16"/>
      <c r="I259" s="16"/>
      <c r="J259" s="19"/>
      <c r="K259" s="69"/>
      <c r="L259" s="19"/>
      <c r="M259" s="30">
        <v>3</v>
      </c>
      <c r="N259" s="33" t="str">
        <f>N258</f>
        <v>ตึกแถว 2 ชั้น</v>
      </c>
      <c r="O259" s="31" t="s">
        <v>52</v>
      </c>
      <c r="P259" s="67">
        <v>3</v>
      </c>
      <c r="Q259" s="124">
        <v>200</v>
      </c>
      <c r="R259" s="23">
        <v>100</v>
      </c>
      <c r="S259" s="124">
        <v>7450</v>
      </c>
      <c r="T259" s="22">
        <f>Q259*S259</f>
        <v>1490000</v>
      </c>
      <c r="U259" s="67">
        <v>70</v>
      </c>
      <c r="V259" s="67">
        <v>85</v>
      </c>
      <c r="W259" s="23">
        <f>T259-T259*85/100</f>
        <v>223500</v>
      </c>
      <c r="X259" s="22">
        <f>L256/2+W259</f>
        <v>223500</v>
      </c>
      <c r="Y259" s="23">
        <f>X259*100/100</f>
        <v>223500</v>
      </c>
      <c r="Z259" s="22">
        <v>0</v>
      </c>
      <c r="AA259" s="24">
        <f>Y259-Z259</f>
        <v>223500</v>
      </c>
      <c r="AB259" s="25">
        <v>0.3</v>
      </c>
      <c r="AC259" s="26">
        <f>AA259*AB259/100</f>
        <v>670.5</v>
      </c>
    </row>
    <row r="260" spans="1:29" x14ac:dyDescent="0.35">
      <c r="A260" s="15"/>
      <c r="B260" s="16"/>
      <c r="C260" s="16"/>
      <c r="D260" s="17"/>
      <c r="E260" s="17"/>
      <c r="F260" s="28"/>
      <c r="G260" s="16"/>
      <c r="H260" s="16"/>
      <c r="I260" s="16"/>
      <c r="J260" s="19"/>
      <c r="K260" s="69"/>
      <c r="L260" s="19"/>
      <c r="M260" s="30">
        <v>4</v>
      </c>
      <c r="N260" s="33" t="str">
        <f>N259</f>
        <v>ตึกแถว 2 ชั้น</v>
      </c>
      <c r="O260" s="31" t="s">
        <v>52</v>
      </c>
      <c r="P260" s="67">
        <v>3</v>
      </c>
      <c r="Q260" s="34">
        <v>200</v>
      </c>
      <c r="R260" s="23">
        <v>100</v>
      </c>
      <c r="S260" s="34">
        <v>7450</v>
      </c>
      <c r="T260" s="22">
        <f>Q260*S260</f>
        <v>1490000</v>
      </c>
      <c r="U260" s="67">
        <v>70</v>
      </c>
      <c r="V260" s="67">
        <v>85</v>
      </c>
      <c r="W260" s="23">
        <f>T260-T260*85/100</f>
        <v>223500</v>
      </c>
      <c r="X260" s="22">
        <f>L257/2+W260</f>
        <v>223500</v>
      </c>
      <c r="Y260" s="23">
        <f>X260*100/100</f>
        <v>223500</v>
      </c>
      <c r="Z260" s="22">
        <v>0</v>
      </c>
      <c r="AA260" s="24">
        <f>Y260-Z260</f>
        <v>223500</v>
      </c>
      <c r="AB260" s="25">
        <v>0.3</v>
      </c>
      <c r="AC260" s="26">
        <f>AA260*AB260/100</f>
        <v>670.5</v>
      </c>
    </row>
    <row r="261" spans="1:29" x14ac:dyDescent="0.35">
      <c r="A261" s="36"/>
      <c r="B261" s="30"/>
      <c r="C261" s="30"/>
      <c r="D261" s="37"/>
      <c r="E261" s="37"/>
      <c r="F261" s="37"/>
      <c r="G261" s="38"/>
      <c r="H261" s="38"/>
      <c r="I261" s="38"/>
      <c r="J261" s="39"/>
      <c r="K261" s="24"/>
      <c r="L261" s="35"/>
      <c r="M261" s="30"/>
      <c r="N261" s="33"/>
      <c r="O261" s="40"/>
      <c r="P261" s="30"/>
      <c r="Q261" s="42"/>
      <c r="R261" s="118"/>
      <c r="S261" s="39"/>
      <c r="T261" s="42"/>
      <c r="U261" s="43"/>
      <c r="V261" s="43"/>
      <c r="W261" s="44"/>
      <c r="X261" s="39"/>
      <c r="Y261" s="44"/>
      <c r="Z261" s="39"/>
      <c r="AA261" s="44"/>
      <c r="AB261" s="46"/>
      <c r="AC261" s="5">
        <f>SUM(AC256:AC260)</f>
        <v>2676.15</v>
      </c>
    </row>
    <row r="262" spans="1:29" x14ac:dyDescent="0.35">
      <c r="A262" s="47"/>
      <c r="B262" s="47"/>
      <c r="C262" s="47"/>
      <c r="D262" s="48"/>
      <c r="E262" s="48"/>
      <c r="F262" s="48"/>
      <c r="G262" s="47"/>
      <c r="H262" s="47"/>
      <c r="I262" s="47"/>
      <c r="J262" s="49"/>
      <c r="K262" s="50"/>
      <c r="L262" s="51"/>
      <c r="M262" s="52"/>
      <c r="N262" s="52"/>
      <c r="O262" s="52"/>
      <c r="P262" s="52"/>
      <c r="Q262" s="49"/>
      <c r="R262" s="50"/>
      <c r="S262" s="49"/>
      <c r="T262" s="49"/>
      <c r="U262" s="52"/>
      <c r="V262" s="52"/>
      <c r="W262" s="50"/>
      <c r="X262" s="49"/>
      <c r="Y262" s="50"/>
      <c r="Z262" s="49"/>
      <c r="AA262" s="50"/>
      <c r="AB262" s="53"/>
    </row>
    <row r="263" spans="1:29" x14ac:dyDescent="0.35">
      <c r="A263" s="1"/>
      <c r="B263" s="1"/>
      <c r="C263" s="1"/>
      <c r="D263" s="2"/>
      <c r="E263" s="2"/>
      <c r="F263" s="2"/>
      <c r="G263" s="1"/>
      <c r="H263" s="1"/>
      <c r="I263" s="1"/>
      <c r="J263" s="3"/>
      <c r="K263" s="4"/>
      <c r="M263" s="6"/>
      <c r="N263" s="1"/>
      <c r="O263" s="1"/>
      <c r="P263" s="1"/>
      <c r="Q263" s="3"/>
      <c r="R263" s="4"/>
      <c r="S263" s="3"/>
      <c r="T263" s="3"/>
      <c r="U263" s="1"/>
      <c r="V263" s="1"/>
      <c r="W263" s="4"/>
      <c r="X263" s="3"/>
      <c r="Y263" s="4"/>
      <c r="Z263" s="3"/>
      <c r="AA263" s="4"/>
      <c r="AB263" s="55"/>
    </row>
    <row r="264" spans="1:29" x14ac:dyDescent="0.35">
      <c r="A264" s="8"/>
      <c r="B264" s="8" t="s">
        <v>37</v>
      </c>
      <c r="C264" s="8"/>
      <c r="D264" s="9" t="s">
        <v>38</v>
      </c>
      <c r="E264" s="9"/>
      <c r="F264" s="9"/>
      <c r="G264" s="56"/>
      <c r="H264" s="8" t="s">
        <v>39</v>
      </c>
      <c r="I264" s="8"/>
      <c r="J264" s="57"/>
      <c r="K264" s="10"/>
      <c r="L264" s="8"/>
      <c r="M264" s="13"/>
      <c r="N264" s="1"/>
      <c r="O264" s="1"/>
      <c r="P264" s="1"/>
      <c r="Q264" s="3"/>
      <c r="R264" s="4"/>
      <c r="S264" s="3"/>
      <c r="T264" s="3"/>
      <c r="U264" s="1"/>
      <c r="V264" s="1"/>
      <c r="W264" s="4"/>
      <c r="X264" s="3"/>
      <c r="Y264" s="4"/>
      <c r="Z264" s="3"/>
      <c r="AA264" s="4"/>
      <c r="AB264" s="55"/>
    </row>
    <row r="265" spans="1:29" x14ac:dyDescent="0.35">
      <c r="A265" s="8"/>
      <c r="B265" s="8"/>
      <c r="C265" s="8"/>
      <c r="D265" s="9"/>
      <c r="E265" s="9"/>
      <c r="F265" s="9"/>
      <c r="G265" s="56"/>
      <c r="H265" s="8" t="s">
        <v>40</v>
      </c>
      <c r="I265" s="8"/>
      <c r="J265" s="57"/>
      <c r="K265" s="10"/>
      <c r="L265" s="8"/>
      <c r="M265" s="13"/>
      <c r="N265" s="1"/>
      <c r="O265" s="1"/>
      <c r="P265" s="1"/>
      <c r="Q265" s="3"/>
      <c r="R265" s="4"/>
      <c r="S265" s="3"/>
      <c r="T265" s="3"/>
      <c r="U265" s="1"/>
      <c r="V265" s="1"/>
      <c r="W265" s="4"/>
      <c r="X265" s="3"/>
      <c r="Y265" s="4"/>
      <c r="Z265" s="3"/>
      <c r="AA265" s="4"/>
      <c r="AB265" s="55"/>
    </row>
    <row r="266" spans="1:29" x14ac:dyDescent="0.35">
      <c r="A266" s="8"/>
      <c r="B266" s="8"/>
      <c r="C266" s="8"/>
      <c r="D266" s="9"/>
      <c r="E266" s="9"/>
      <c r="F266" s="9"/>
      <c r="G266" s="56"/>
      <c r="H266" s="8" t="s">
        <v>41</v>
      </c>
      <c r="I266" s="8"/>
      <c r="J266" s="57"/>
      <c r="K266" s="10"/>
      <c r="L266" s="8"/>
      <c r="M266" s="13"/>
      <c r="N266" s="1"/>
      <c r="O266" s="1"/>
      <c r="P266" s="8"/>
      <c r="Q266" s="3"/>
      <c r="R266" s="4"/>
      <c r="S266" s="3"/>
      <c r="T266" s="3"/>
      <c r="U266" s="1"/>
      <c r="V266" s="1"/>
      <c r="W266" s="4"/>
      <c r="X266" s="3"/>
      <c r="Y266" s="11"/>
      <c r="Z266" s="10"/>
      <c r="AA266" s="11"/>
      <c r="AB266" s="14"/>
    </row>
    <row r="267" spans="1:29" x14ac:dyDescent="0.35">
      <c r="A267" s="8"/>
      <c r="B267" s="8"/>
      <c r="C267" s="8"/>
      <c r="D267" s="9"/>
      <c r="E267" s="9"/>
      <c r="F267" s="9"/>
      <c r="G267" s="56"/>
      <c r="H267" s="8" t="s">
        <v>42</v>
      </c>
      <c r="I267" s="58"/>
      <c r="J267" s="59"/>
      <c r="K267" s="12"/>
      <c r="L267" s="58"/>
      <c r="M267" s="60"/>
      <c r="N267" s="1"/>
      <c r="O267" s="1"/>
      <c r="P267" s="8"/>
      <c r="Q267" s="3"/>
      <c r="R267" s="4"/>
      <c r="S267" s="3"/>
      <c r="T267" s="3"/>
      <c r="U267" s="1"/>
      <c r="V267" s="1"/>
      <c r="W267" s="4"/>
      <c r="X267" s="3"/>
      <c r="Y267" s="11"/>
      <c r="Z267" s="10"/>
      <c r="AA267" s="11"/>
      <c r="AB267" s="14"/>
    </row>
    <row r="268" spans="1:29" x14ac:dyDescent="0.35">
      <c r="A268" s="58"/>
      <c r="B268" s="58"/>
      <c r="C268" s="58"/>
      <c r="D268" s="61"/>
      <c r="E268" s="61"/>
      <c r="F268" s="61"/>
      <c r="G268" s="58"/>
      <c r="H268" s="58" t="s">
        <v>43</v>
      </c>
      <c r="I268" s="58"/>
      <c r="J268" s="59"/>
      <c r="K268" s="12"/>
      <c r="L268" s="58"/>
      <c r="M268" s="60"/>
    </row>
    <row r="269" spans="1:29" x14ac:dyDescent="0.35">
      <c r="A269" s="58"/>
      <c r="B269" s="58"/>
      <c r="C269" s="58"/>
      <c r="D269" s="61"/>
      <c r="E269" s="61"/>
      <c r="F269" s="61"/>
      <c r="G269" s="58"/>
      <c r="H269" s="58"/>
      <c r="I269" s="58"/>
      <c r="J269" s="10"/>
      <c r="K269" s="64"/>
      <c r="L269" s="12"/>
    </row>
    <row r="270" spans="1:29" x14ac:dyDescent="0.35">
      <c r="A270" s="1"/>
      <c r="B270" s="1"/>
      <c r="C270" s="1"/>
      <c r="D270" s="2"/>
      <c r="E270" s="2"/>
      <c r="F270" s="2"/>
      <c r="G270" s="1"/>
      <c r="H270" s="1"/>
      <c r="I270" s="1"/>
      <c r="J270" s="3"/>
      <c r="K270" s="4"/>
      <c r="M270" s="6"/>
      <c r="N270" s="1"/>
      <c r="O270" s="1"/>
      <c r="P270" s="1"/>
      <c r="Q270" s="3"/>
      <c r="R270" s="4"/>
      <c r="S270" s="3"/>
      <c r="T270" s="3"/>
      <c r="U270" s="1"/>
      <c r="V270" s="1"/>
      <c r="W270" s="4"/>
      <c r="X270" s="3"/>
      <c r="Y270" s="4"/>
      <c r="Z270" s="3"/>
      <c r="AA270" s="314" t="s">
        <v>0</v>
      </c>
      <c r="AB270" s="314"/>
    </row>
    <row r="271" spans="1:29" x14ac:dyDescent="0.35">
      <c r="A271" s="315" t="s">
        <v>1</v>
      </c>
      <c r="B271" s="315"/>
      <c r="C271" s="315"/>
      <c r="D271" s="315"/>
      <c r="E271" s="315"/>
      <c r="F271" s="315"/>
      <c r="G271" s="315"/>
      <c r="H271" s="315"/>
      <c r="I271" s="315"/>
      <c r="J271" s="315"/>
      <c r="K271" s="315"/>
      <c r="L271" s="315"/>
      <c r="M271" s="315"/>
      <c r="N271" s="315"/>
      <c r="O271" s="315"/>
      <c r="P271" s="315"/>
      <c r="Q271" s="315"/>
      <c r="R271" s="315"/>
      <c r="S271" s="315"/>
      <c r="T271" s="315"/>
      <c r="U271" s="315"/>
      <c r="V271" s="315"/>
      <c r="W271" s="315"/>
      <c r="X271" s="315"/>
      <c r="Y271" s="315"/>
      <c r="Z271" s="315"/>
      <c r="AA271" s="315"/>
      <c r="AB271" s="315"/>
    </row>
    <row r="272" spans="1:29" x14ac:dyDescent="0.35">
      <c r="A272" s="315" t="str">
        <f>A247</f>
        <v>เทศบาลตำบลนาบอน</v>
      </c>
      <c r="B272" s="315"/>
      <c r="C272" s="315"/>
      <c r="D272" s="315"/>
      <c r="E272" s="315"/>
      <c r="F272" s="315"/>
      <c r="G272" s="315"/>
      <c r="H272" s="315"/>
      <c r="I272" s="315"/>
      <c r="J272" s="315"/>
      <c r="K272" s="315"/>
      <c r="L272" s="315"/>
      <c r="M272" s="315"/>
      <c r="N272" s="315"/>
      <c r="O272" s="315"/>
      <c r="P272" s="315"/>
      <c r="Q272" s="315"/>
      <c r="R272" s="315"/>
      <c r="S272" s="315"/>
      <c r="T272" s="315"/>
      <c r="U272" s="315"/>
      <c r="V272" s="315"/>
      <c r="W272" s="315"/>
      <c r="X272" s="315"/>
      <c r="Y272" s="315"/>
      <c r="Z272" s="315"/>
      <c r="AA272" s="315"/>
      <c r="AB272" s="315"/>
    </row>
    <row r="273" spans="1:29" x14ac:dyDescent="0.35">
      <c r="A273" s="8" t="s">
        <v>71</v>
      </c>
      <c r="B273" s="8"/>
      <c r="C273" s="8"/>
      <c r="D273" s="9"/>
      <c r="E273" s="9"/>
      <c r="F273" s="9"/>
      <c r="G273" s="8"/>
      <c r="H273" s="8"/>
      <c r="I273" s="8"/>
      <c r="J273" s="10"/>
      <c r="K273" s="11"/>
      <c r="L273" s="12"/>
      <c r="M273" s="13"/>
      <c r="N273" s="8"/>
      <c r="O273" s="8"/>
      <c r="P273" s="8"/>
      <c r="Q273" s="10"/>
      <c r="R273" s="11"/>
      <c r="S273" s="10"/>
      <c r="T273" s="10"/>
      <c r="U273" s="8"/>
      <c r="V273" s="8"/>
      <c r="W273" s="11"/>
      <c r="X273" s="10"/>
      <c r="Y273" s="11"/>
      <c r="Z273" s="10"/>
      <c r="AA273" s="11"/>
      <c r="AB273" s="14"/>
    </row>
    <row r="274" spans="1:29" x14ac:dyDescent="0.35">
      <c r="A274" s="288" t="s">
        <v>4</v>
      </c>
      <c r="B274" s="316"/>
      <c r="C274" s="316"/>
      <c r="D274" s="316"/>
      <c r="E274" s="316"/>
      <c r="F274" s="316"/>
      <c r="G274" s="316"/>
      <c r="H274" s="316"/>
      <c r="I274" s="316"/>
      <c r="J274" s="316"/>
      <c r="K274" s="316"/>
      <c r="L274" s="289"/>
      <c r="M274" s="288" t="s">
        <v>5</v>
      </c>
      <c r="N274" s="316"/>
      <c r="O274" s="316"/>
      <c r="P274" s="316"/>
      <c r="Q274" s="316"/>
      <c r="R274" s="316"/>
      <c r="S274" s="316"/>
      <c r="T274" s="316"/>
      <c r="U274" s="316"/>
      <c r="V274" s="316"/>
      <c r="W274" s="289"/>
      <c r="X274" s="290" t="s">
        <v>6</v>
      </c>
      <c r="Y274" s="290" t="s">
        <v>7</v>
      </c>
      <c r="Z274" s="290" t="s">
        <v>8</v>
      </c>
      <c r="AA274" s="290" t="s">
        <v>9</v>
      </c>
      <c r="AB274" s="317" t="s">
        <v>10</v>
      </c>
    </row>
    <row r="275" spans="1:29" x14ac:dyDescent="0.35">
      <c r="A275" s="299" t="s">
        <v>11</v>
      </c>
      <c r="B275" s="293" t="s">
        <v>12</v>
      </c>
      <c r="C275" s="293" t="s">
        <v>13</v>
      </c>
      <c r="D275" s="311" t="s">
        <v>14</v>
      </c>
      <c r="E275" s="311" t="s">
        <v>15</v>
      </c>
      <c r="F275" s="312" t="s">
        <v>16</v>
      </c>
      <c r="G275" s="302" t="s">
        <v>17</v>
      </c>
      <c r="H275" s="303"/>
      <c r="I275" s="304"/>
      <c r="J275" s="290" t="s">
        <v>18</v>
      </c>
      <c r="K275" s="290" t="s">
        <v>19</v>
      </c>
      <c r="L275" s="308" t="s">
        <v>20</v>
      </c>
      <c r="M275" s="299" t="s">
        <v>11</v>
      </c>
      <c r="N275" s="293" t="s">
        <v>21</v>
      </c>
      <c r="O275" s="293" t="s">
        <v>22</v>
      </c>
      <c r="P275" s="293" t="s">
        <v>16</v>
      </c>
      <c r="Q275" s="290" t="s">
        <v>23</v>
      </c>
      <c r="R275" s="290" t="s">
        <v>24</v>
      </c>
      <c r="S275" s="290" t="s">
        <v>25</v>
      </c>
      <c r="T275" s="290" t="s">
        <v>26</v>
      </c>
      <c r="U275" s="288" t="s">
        <v>27</v>
      </c>
      <c r="V275" s="289"/>
      <c r="W275" s="290" t="s">
        <v>28</v>
      </c>
      <c r="X275" s="291"/>
      <c r="Y275" s="291"/>
      <c r="Z275" s="291"/>
      <c r="AA275" s="291"/>
      <c r="AB275" s="318"/>
    </row>
    <row r="276" spans="1:29" x14ac:dyDescent="0.35">
      <c r="A276" s="300"/>
      <c r="B276" s="294"/>
      <c r="C276" s="294"/>
      <c r="D276" s="312"/>
      <c r="E276" s="312"/>
      <c r="F276" s="312"/>
      <c r="G276" s="305"/>
      <c r="H276" s="306"/>
      <c r="I276" s="307"/>
      <c r="J276" s="291"/>
      <c r="K276" s="291"/>
      <c r="L276" s="309"/>
      <c r="M276" s="300"/>
      <c r="N276" s="294"/>
      <c r="O276" s="294"/>
      <c r="P276" s="294"/>
      <c r="Q276" s="291"/>
      <c r="R276" s="291"/>
      <c r="S276" s="291"/>
      <c r="T276" s="291"/>
      <c r="U276" s="293" t="s">
        <v>29</v>
      </c>
      <c r="V276" s="296" t="s">
        <v>30</v>
      </c>
      <c r="W276" s="291"/>
      <c r="X276" s="291"/>
      <c r="Y276" s="291"/>
      <c r="Z276" s="291"/>
      <c r="AA276" s="291"/>
      <c r="AB276" s="318"/>
    </row>
    <row r="277" spans="1:29" x14ac:dyDescent="0.35">
      <c r="A277" s="300"/>
      <c r="B277" s="294"/>
      <c r="C277" s="294"/>
      <c r="D277" s="312"/>
      <c r="E277" s="312"/>
      <c r="F277" s="312"/>
      <c r="G277" s="299" t="s">
        <v>31</v>
      </c>
      <c r="H277" s="299" t="s">
        <v>32</v>
      </c>
      <c r="I277" s="299" t="s">
        <v>33</v>
      </c>
      <c r="J277" s="291"/>
      <c r="K277" s="291"/>
      <c r="L277" s="309"/>
      <c r="M277" s="300"/>
      <c r="N277" s="294"/>
      <c r="O277" s="294"/>
      <c r="P277" s="294"/>
      <c r="Q277" s="291"/>
      <c r="R277" s="291"/>
      <c r="S277" s="291"/>
      <c r="T277" s="291"/>
      <c r="U277" s="294"/>
      <c r="V277" s="297"/>
      <c r="W277" s="291"/>
      <c r="X277" s="291"/>
      <c r="Y277" s="291"/>
      <c r="Z277" s="291"/>
      <c r="AA277" s="291"/>
      <c r="AB277" s="318"/>
    </row>
    <row r="278" spans="1:29" x14ac:dyDescent="0.35">
      <c r="A278" s="300"/>
      <c r="B278" s="294"/>
      <c r="C278" s="294"/>
      <c r="D278" s="312"/>
      <c r="E278" s="312"/>
      <c r="F278" s="312"/>
      <c r="G278" s="300"/>
      <c r="H278" s="300"/>
      <c r="I278" s="300"/>
      <c r="J278" s="291"/>
      <c r="K278" s="291"/>
      <c r="L278" s="309"/>
      <c r="M278" s="300"/>
      <c r="N278" s="294"/>
      <c r="O278" s="294"/>
      <c r="P278" s="294"/>
      <c r="Q278" s="291"/>
      <c r="R278" s="291"/>
      <c r="S278" s="291"/>
      <c r="T278" s="291"/>
      <c r="U278" s="294"/>
      <c r="V278" s="297"/>
      <c r="W278" s="291"/>
      <c r="X278" s="291"/>
      <c r="Y278" s="291"/>
      <c r="Z278" s="291"/>
      <c r="AA278" s="291"/>
      <c r="AB278" s="318"/>
    </row>
    <row r="279" spans="1:29" x14ac:dyDescent="0.35">
      <c r="A279" s="301"/>
      <c r="B279" s="295"/>
      <c r="C279" s="295"/>
      <c r="D279" s="313"/>
      <c r="E279" s="313"/>
      <c r="F279" s="313"/>
      <c r="G279" s="301"/>
      <c r="H279" s="301"/>
      <c r="I279" s="301"/>
      <c r="J279" s="292"/>
      <c r="K279" s="292"/>
      <c r="L279" s="310"/>
      <c r="M279" s="301"/>
      <c r="N279" s="295"/>
      <c r="O279" s="295"/>
      <c r="P279" s="295"/>
      <c r="Q279" s="292"/>
      <c r="R279" s="292"/>
      <c r="S279" s="292"/>
      <c r="T279" s="292"/>
      <c r="U279" s="295"/>
      <c r="V279" s="298"/>
      <c r="W279" s="292"/>
      <c r="X279" s="292"/>
      <c r="Y279" s="292"/>
      <c r="Z279" s="292"/>
      <c r="AA279" s="292"/>
      <c r="AB279" s="319"/>
    </row>
    <row r="280" spans="1:29" x14ac:dyDescent="0.35">
      <c r="A280" s="15">
        <v>1</v>
      </c>
      <c r="B280" s="16" t="str">
        <f>[1]ภดส3!B366</f>
        <v>โฉนด</v>
      </c>
      <c r="C280" s="16">
        <f>[1]ภดส3!E366</f>
        <v>3615</v>
      </c>
      <c r="D280" s="17">
        <f>[1]ภดส3!C366</f>
        <v>5734</v>
      </c>
      <c r="E280" s="17" t="str">
        <f>[1]ภดส3!F366</f>
        <v>ม.11 ต.นาบอน</v>
      </c>
      <c r="F280" s="18" t="s">
        <v>47</v>
      </c>
      <c r="G280" s="16">
        <f>[1]ภดส3!G366</f>
        <v>0</v>
      </c>
      <c r="H280" s="16">
        <f>[1]ภดส3!H366</f>
        <v>0</v>
      </c>
      <c r="I280" s="16">
        <f>[1]ภดส3!I366</f>
        <v>20</v>
      </c>
      <c r="J280" s="19">
        <f>G280*400+H280*100+I280</f>
        <v>20</v>
      </c>
      <c r="K280" s="120">
        <v>3050</v>
      </c>
      <c r="L280" s="19">
        <f>J280*K280</f>
        <v>61000</v>
      </c>
      <c r="M280" s="21">
        <v>1</v>
      </c>
      <c r="N280" s="21" t="s">
        <v>72</v>
      </c>
      <c r="O280" s="21" t="s">
        <v>49</v>
      </c>
      <c r="P280" s="21">
        <v>3</v>
      </c>
      <c r="Q280" s="22">
        <v>240</v>
      </c>
      <c r="R280" s="23">
        <v>100</v>
      </c>
      <c r="S280" s="22">
        <v>7450</v>
      </c>
      <c r="T280" s="22">
        <f>Q280*S280</f>
        <v>1788000</v>
      </c>
      <c r="U280" s="21">
        <v>40</v>
      </c>
      <c r="V280" s="21">
        <v>70</v>
      </c>
      <c r="W280" s="23">
        <f>T280-T280*70/100</f>
        <v>536400</v>
      </c>
      <c r="X280" s="22">
        <f>L280+W280</f>
        <v>597400</v>
      </c>
      <c r="Y280" s="23">
        <f>X280*R280/100</f>
        <v>597400</v>
      </c>
      <c r="Z280" s="22"/>
      <c r="AA280" s="24"/>
      <c r="AB280" s="25"/>
      <c r="AC280" s="26"/>
    </row>
    <row r="281" spans="1:29" x14ac:dyDescent="0.35">
      <c r="A281" s="15"/>
      <c r="B281" s="16"/>
      <c r="C281" s="16"/>
      <c r="D281" s="17"/>
      <c r="E281" s="17"/>
      <c r="F281" s="28"/>
      <c r="G281" s="16"/>
      <c r="H281" s="16"/>
      <c r="I281" s="16"/>
      <c r="J281" s="19"/>
      <c r="K281" s="90"/>
      <c r="L281" s="19"/>
      <c r="M281" s="30"/>
      <c r="N281" s="30" t="s">
        <v>35</v>
      </c>
      <c r="O281" s="31" t="s">
        <v>49</v>
      </c>
      <c r="P281" s="31">
        <v>3</v>
      </c>
      <c r="Q281" s="32">
        <v>80</v>
      </c>
      <c r="R281" s="23">
        <f>Q281*100/Q280</f>
        <v>33.333333333333336</v>
      </c>
      <c r="S281" s="32"/>
      <c r="T281" s="22"/>
      <c r="U281" s="21"/>
      <c r="V281" s="31"/>
      <c r="W281" s="23"/>
      <c r="X281" s="22"/>
      <c r="Y281" s="23">
        <f>Y280*33.33/100</f>
        <v>199113.42</v>
      </c>
      <c r="Z281" s="22">
        <v>0</v>
      </c>
      <c r="AA281" s="24">
        <f>Y281+Z281</f>
        <v>199113.42</v>
      </c>
      <c r="AB281" s="25">
        <v>0.3</v>
      </c>
      <c r="AC281" s="26">
        <f>AA281*AB281/100</f>
        <v>597.34025999999994</v>
      </c>
    </row>
    <row r="282" spans="1:29" x14ac:dyDescent="0.35">
      <c r="A282" s="36"/>
      <c r="B282" s="30"/>
      <c r="C282" s="30"/>
      <c r="D282" s="17"/>
      <c r="E282" s="37"/>
      <c r="F282" s="37"/>
      <c r="G282" s="38"/>
      <c r="H282" s="38"/>
      <c r="I282" s="38"/>
      <c r="J282" s="39"/>
      <c r="K282" s="24"/>
      <c r="L282" s="35"/>
      <c r="M282" s="30"/>
      <c r="N282" s="33" t="s">
        <v>73</v>
      </c>
      <c r="O282" s="31" t="s">
        <v>49</v>
      </c>
      <c r="P282" s="31">
        <v>2</v>
      </c>
      <c r="Q282" s="32">
        <v>160</v>
      </c>
      <c r="R282" s="41">
        <f>Q282*100/Q280</f>
        <v>66.666666666666671</v>
      </c>
      <c r="S282" s="39"/>
      <c r="T282" s="42"/>
      <c r="U282" s="43"/>
      <c r="V282" s="43"/>
      <c r="W282" s="44"/>
      <c r="X282" s="39"/>
      <c r="Y282" s="44">
        <f>Y280*R282/100</f>
        <v>398266.66666666674</v>
      </c>
      <c r="Z282" s="39">
        <v>50000000</v>
      </c>
      <c r="AA282" s="24">
        <v>0</v>
      </c>
      <c r="AB282" s="46">
        <v>0.02</v>
      </c>
      <c r="AC282" s="26">
        <f>AA282*AB282/100</f>
        <v>0</v>
      </c>
    </row>
    <row r="283" spans="1:29" x14ac:dyDescent="0.35">
      <c r="A283" s="103">
        <v>2</v>
      </c>
      <c r="B283" s="40" t="str">
        <f>[1]ภดส3!B367</f>
        <v>โฉนด</v>
      </c>
      <c r="C283" s="40">
        <f>[1]ภดส3!E367</f>
        <v>3616</v>
      </c>
      <c r="D283" s="17">
        <f>[1]ภดส3!C367</f>
        <v>5735</v>
      </c>
      <c r="E283" s="104" t="s">
        <v>67</v>
      </c>
      <c r="F283" s="105" t="s">
        <v>47</v>
      </c>
      <c r="G283" s="106">
        <f>[1]ภดส3!G367</f>
        <v>0</v>
      </c>
      <c r="H283" s="106">
        <f>[1]ภดส3!H367</f>
        <v>0</v>
      </c>
      <c r="I283" s="106">
        <f>[1]ภดส3!I367</f>
        <v>18</v>
      </c>
      <c r="J283" s="107">
        <f>[1]ภดส3!J367</f>
        <v>18</v>
      </c>
      <c r="K283" s="24">
        <v>3050</v>
      </c>
      <c r="L283" s="35">
        <f>J283*K283</f>
        <v>54900</v>
      </c>
      <c r="M283" s="40">
        <v>2</v>
      </c>
      <c r="N283" s="72" t="s">
        <v>74</v>
      </c>
      <c r="O283" s="91" t="s">
        <v>49</v>
      </c>
      <c r="P283" s="91">
        <v>3</v>
      </c>
      <c r="Q283" s="108">
        <v>70</v>
      </c>
      <c r="R283" s="109">
        <v>100</v>
      </c>
      <c r="S283" s="107">
        <v>7450</v>
      </c>
      <c r="T283" s="110">
        <f>Q283*S283</f>
        <v>521500</v>
      </c>
      <c r="U283" s="125">
        <v>40</v>
      </c>
      <c r="V283" s="125">
        <v>70</v>
      </c>
      <c r="W283" s="112">
        <f>T283-T283*70/100</f>
        <v>156450</v>
      </c>
      <c r="X283" s="107">
        <f>L283+W283</f>
        <v>211350</v>
      </c>
      <c r="Y283" s="112">
        <f>X283*R283/100</f>
        <v>211350</v>
      </c>
      <c r="Z283" s="107">
        <v>0</v>
      </c>
      <c r="AA283" s="99">
        <f>Y283-Z283</f>
        <v>211350</v>
      </c>
      <c r="AB283" s="115">
        <v>0.3</v>
      </c>
      <c r="AC283" s="26">
        <f>AA283*AB283/100</f>
        <v>634.04999999999995</v>
      </c>
    </row>
    <row r="284" spans="1:29" x14ac:dyDescent="0.35">
      <c r="A284" s="103"/>
      <c r="B284" s="40"/>
      <c r="C284" s="40"/>
      <c r="D284" s="104"/>
      <c r="E284" s="104"/>
      <c r="F284" s="104"/>
      <c r="G284" s="106"/>
      <c r="H284" s="106"/>
      <c r="I284" s="106"/>
      <c r="J284" s="107"/>
      <c r="K284" s="24"/>
      <c r="L284" s="35"/>
      <c r="M284" s="40"/>
      <c r="N284" s="72"/>
      <c r="O284" s="91"/>
      <c r="P284" s="91"/>
      <c r="Q284" s="108"/>
      <c r="R284" s="109"/>
      <c r="S284" s="107"/>
      <c r="T284" s="110"/>
      <c r="U284" s="111"/>
      <c r="V284" s="111"/>
      <c r="W284" s="112"/>
      <c r="X284" s="107"/>
      <c r="Y284" s="112"/>
      <c r="Z284" s="107"/>
      <c r="AA284" s="99"/>
      <c r="AB284" s="115"/>
      <c r="AC284" s="26">
        <f>SUM(AC281:AC283)</f>
        <v>1231.3902599999999</v>
      </c>
    </row>
    <row r="285" spans="1:29" x14ac:dyDescent="0.35">
      <c r="A285" s="103"/>
      <c r="B285" s="40"/>
      <c r="C285" s="40"/>
      <c r="D285" s="104"/>
      <c r="E285" s="104"/>
      <c r="F285" s="104"/>
      <c r="G285" s="106"/>
      <c r="H285" s="106"/>
      <c r="I285" s="106"/>
      <c r="J285" s="107"/>
      <c r="K285" s="24"/>
      <c r="L285" s="35"/>
      <c r="M285" s="40"/>
      <c r="O285" s="91"/>
      <c r="P285" s="91"/>
      <c r="Q285" s="108"/>
      <c r="R285" s="109"/>
      <c r="S285" s="107"/>
      <c r="T285" s="110"/>
      <c r="U285" s="111"/>
      <c r="V285" s="111"/>
      <c r="W285" s="112"/>
      <c r="X285" s="107"/>
      <c r="Y285" s="112"/>
      <c r="Z285" s="107"/>
      <c r="AA285" s="99"/>
      <c r="AB285" s="115"/>
      <c r="AC285" s="26"/>
    </row>
    <row r="286" spans="1:29" x14ac:dyDescent="0.35">
      <c r="A286" s="47"/>
      <c r="B286" s="47"/>
      <c r="C286" s="47"/>
      <c r="D286" s="48"/>
      <c r="E286" s="48"/>
      <c r="F286" s="48"/>
      <c r="G286" s="47"/>
      <c r="H286" s="47"/>
      <c r="I286" s="47"/>
      <c r="J286" s="49"/>
      <c r="K286" s="50"/>
      <c r="L286" s="51"/>
      <c r="M286" s="52"/>
      <c r="N286" s="52"/>
      <c r="O286" s="52"/>
      <c r="P286" s="52"/>
      <c r="Q286" s="49"/>
      <c r="R286" s="50"/>
      <c r="S286" s="49"/>
      <c r="T286" s="49"/>
      <c r="U286" s="52"/>
      <c r="V286" s="52"/>
      <c r="W286" s="50"/>
      <c r="X286" s="49"/>
      <c r="Y286" s="50"/>
      <c r="Z286" s="49"/>
      <c r="AA286" s="50"/>
      <c r="AB286" s="53"/>
    </row>
    <row r="287" spans="1:29" x14ac:dyDescent="0.35">
      <c r="A287" s="1"/>
      <c r="B287" s="1"/>
      <c r="C287" s="1"/>
      <c r="D287" s="2"/>
      <c r="E287" s="2"/>
      <c r="F287" s="2"/>
      <c r="G287" s="1"/>
      <c r="H287" s="1"/>
      <c r="I287" s="1"/>
      <c r="J287" s="3"/>
      <c r="K287" s="4"/>
      <c r="M287" s="6"/>
      <c r="N287" s="1"/>
      <c r="O287" s="1"/>
      <c r="P287" s="1"/>
      <c r="Q287" s="3"/>
      <c r="R287" s="4"/>
      <c r="S287" s="3"/>
      <c r="T287" s="3"/>
      <c r="U287" s="1"/>
      <c r="V287" s="1"/>
      <c r="W287" s="4"/>
      <c r="X287" s="3"/>
      <c r="Y287" s="4"/>
      <c r="Z287" s="3"/>
      <c r="AA287" s="4"/>
      <c r="AB287" s="55"/>
    </row>
    <row r="288" spans="1:29" x14ac:dyDescent="0.35">
      <c r="A288" s="8"/>
      <c r="B288" s="8" t="s">
        <v>37</v>
      </c>
      <c r="C288" s="8"/>
      <c r="D288" s="9" t="s">
        <v>38</v>
      </c>
      <c r="E288" s="9"/>
      <c r="F288" s="9"/>
      <c r="G288" s="56"/>
      <c r="H288" s="8" t="s">
        <v>39</v>
      </c>
      <c r="I288" s="8"/>
      <c r="J288" s="57"/>
      <c r="K288" s="10"/>
      <c r="L288" s="8"/>
      <c r="M288" s="13"/>
      <c r="N288" s="1"/>
      <c r="O288" s="1"/>
      <c r="P288" s="1"/>
      <c r="Q288" s="3"/>
      <c r="R288" s="4"/>
      <c r="S288" s="3"/>
      <c r="T288" s="3"/>
      <c r="U288" s="1"/>
      <c r="V288" s="1"/>
      <c r="W288" s="4"/>
      <c r="X288" s="3"/>
      <c r="Y288" s="4"/>
      <c r="Z288" s="3"/>
      <c r="AA288" s="4"/>
      <c r="AB288" s="55"/>
    </row>
    <row r="289" spans="1:29" x14ac:dyDescent="0.35">
      <c r="A289" s="8"/>
      <c r="B289" s="8"/>
      <c r="C289" s="8"/>
      <c r="D289" s="9"/>
      <c r="E289" s="9"/>
      <c r="F289" s="9"/>
      <c r="G289" s="56"/>
      <c r="H289" s="8" t="s">
        <v>40</v>
      </c>
      <c r="I289" s="8"/>
      <c r="J289" s="57"/>
      <c r="K289" s="10"/>
      <c r="L289" s="8"/>
      <c r="M289" s="13"/>
      <c r="N289" s="1"/>
      <c r="O289" s="1"/>
      <c r="P289" s="1"/>
      <c r="Q289" s="3"/>
      <c r="R289" s="4"/>
      <c r="S289" s="3"/>
      <c r="T289" s="3"/>
      <c r="U289" s="1"/>
      <c r="V289" s="1"/>
      <c r="W289" s="4"/>
      <c r="X289" s="3"/>
      <c r="Y289" s="4"/>
      <c r="Z289" s="3"/>
      <c r="AA289" s="4"/>
      <c r="AB289" s="55"/>
    </row>
    <row r="290" spans="1:29" x14ac:dyDescent="0.35">
      <c r="A290" s="8"/>
      <c r="B290" s="8"/>
      <c r="C290" s="8"/>
      <c r="D290" s="9"/>
      <c r="E290" s="9"/>
      <c r="F290" s="9"/>
      <c r="G290" s="56"/>
      <c r="H290" s="8" t="s">
        <v>41</v>
      </c>
      <c r="I290" s="8"/>
      <c r="J290" s="57"/>
      <c r="K290" s="10"/>
      <c r="L290" s="8"/>
      <c r="M290" s="13"/>
      <c r="N290" s="1"/>
      <c r="O290" s="1"/>
      <c r="P290" s="8"/>
      <c r="Q290" s="3"/>
      <c r="R290" s="4"/>
      <c r="S290" s="3"/>
      <c r="T290" s="3"/>
      <c r="U290" s="1"/>
      <c r="V290" s="1"/>
      <c r="W290" s="4"/>
      <c r="X290" s="3"/>
      <c r="Y290" s="11"/>
      <c r="Z290" s="10"/>
      <c r="AA290" s="11"/>
      <c r="AB290" s="14"/>
    </row>
    <row r="291" spans="1:29" x14ac:dyDescent="0.35">
      <c r="A291" s="8"/>
      <c r="B291" s="8"/>
      <c r="C291" s="8"/>
      <c r="D291" s="9"/>
      <c r="E291" s="9"/>
      <c r="F291" s="9"/>
      <c r="G291" s="56"/>
      <c r="H291" s="8" t="s">
        <v>42</v>
      </c>
      <c r="I291" s="58"/>
      <c r="J291" s="59"/>
      <c r="K291" s="12"/>
      <c r="L291" s="58"/>
      <c r="M291" s="60"/>
      <c r="N291" s="1"/>
      <c r="O291" s="1"/>
      <c r="P291" s="8"/>
      <c r="Q291" s="3"/>
      <c r="R291" s="4"/>
      <c r="S291" s="3"/>
      <c r="T291" s="3"/>
      <c r="U291" s="1"/>
      <c r="V291" s="1"/>
      <c r="W291" s="4"/>
      <c r="X291" s="3"/>
      <c r="Y291" s="11"/>
      <c r="Z291" s="10"/>
      <c r="AA291" s="11"/>
      <c r="AB291" s="14"/>
    </row>
    <row r="292" spans="1:29" x14ac:dyDescent="0.35">
      <c r="A292" s="58"/>
      <c r="B292" s="58"/>
      <c r="C292" s="58"/>
      <c r="D292" s="61"/>
      <c r="E292" s="61"/>
      <c r="F292" s="61"/>
      <c r="G292" s="58"/>
      <c r="H292" s="58" t="s">
        <v>43</v>
      </c>
      <c r="I292" s="58"/>
      <c r="J292" s="59"/>
      <c r="K292" s="12"/>
      <c r="L292" s="58"/>
      <c r="M292" s="60"/>
    </row>
    <row r="293" spans="1:29" x14ac:dyDescent="0.35">
      <c r="A293" s="58"/>
      <c r="B293" s="58"/>
      <c r="C293" s="58"/>
      <c r="D293" s="61"/>
      <c r="E293" s="61"/>
      <c r="F293" s="61"/>
      <c r="G293" s="58"/>
      <c r="H293" s="58"/>
      <c r="I293" s="58"/>
      <c r="J293" s="10"/>
      <c r="K293" s="64"/>
      <c r="L293" s="12"/>
    </row>
    <row r="294" spans="1:29" x14ac:dyDescent="0.35">
      <c r="A294" s="1"/>
      <c r="B294" s="1"/>
      <c r="C294" s="1"/>
      <c r="D294" s="2"/>
      <c r="E294" s="2"/>
      <c r="F294" s="2"/>
      <c r="G294" s="1"/>
      <c r="H294" s="1"/>
      <c r="I294" s="1"/>
      <c r="J294" s="3"/>
      <c r="K294" s="4"/>
      <c r="M294" s="6"/>
      <c r="N294" s="1"/>
      <c r="O294" s="1"/>
      <c r="P294" s="1"/>
      <c r="Q294" s="3"/>
      <c r="R294" s="4"/>
      <c r="S294" s="3"/>
      <c r="T294" s="3"/>
      <c r="U294" s="1"/>
      <c r="V294" s="1"/>
      <c r="W294" s="4"/>
      <c r="X294" s="3"/>
      <c r="Y294" s="4"/>
      <c r="Z294" s="3"/>
      <c r="AA294" s="314" t="s">
        <v>0</v>
      </c>
      <c r="AB294" s="314"/>
    </row>
    <row r="295" spans="1:29" x14ac:dyDescent="0.35">
      <c r="A295" s="315" t="s">
        <v>1</v>
      </c>
      <c r="B295" s="315"/>
      <c r="C295" s="315"/>
      <c r="D295" s="315"/>
      <c r="E295" s="315"/>
      <c r="F295" s="315"/>
      <c r="G295" s="315"/>
      <c r="H295" s="315"/>
      <c r="I295" s="315"/>
      <c r="J295" s="315"/>
      <c r="K295" s="315"/>
      <c r="L295" s="315"/>
      <c r="M295" s="315"/>
      <c r="N295" s="315"/>
      <c r="O295" s="315"/>
      <c r="P295" s="315"/>
      <c r="Q295" s="315"/>
      <c r="R295" s="315"/>
      <c r="S295" s="315"/>
      <c r="T295" s="315"/>
      <c r="U295" s="315"/>
      <c r="V295" s="315"/>
      <c r="W295" s="315"/>
      <c r="X295" s="315"/>
      <c r="Y295" s="315"/>
      <c r="Z295" s="315"/>
      <c r="AA295" s="315"/>
      <c r="AB295" s="315"/>
    </row>
    <row r="296" spans="1:29" x14ac:dyDescent="0.35">
      <c r="A296" s="315" t="str">
        <f>A272</f>
        <v>เทศบาลตำบลนาบอน</v>
      </c>
      <c r="B296" s="315"/>
      <c r="C296" s="315"/>
      <c r="D296" s="315"/>
      <c r="E296" s="315"/>
      <c r="F296" s="315"/>
      <c r="G296" s="315"/>
      <c r="H296" s="315"/>
      <c r="I296" s="315"/>
      <c r="J296" s="315"/>
      <c r="K296" s="315"/>
      <c r="L296" s="315"/>
      <c r="M296" s="315"/>
      <c r="N296" s="315"/>
      <c r="O296" s="315"/>
      <c r="P296" s="315"/>
      <c r="Q296" s="315"/>
      <c r="R296" s="315"/>
      <c r="S296" s="315"/>
      <c r="T296" s="315"/>
      <c r="U296" s="315"/>
      <c r="V296" s="315"/>
      <c r="W296" s="315"/>
      <c r="X296" s="315"/>
      <c r="Y296" s="315"/>
      <c r="Z296" s="315"/>
      <c r="AA296" s="315"/>
      <c r="AB296" s="315"/>
    </row>
    <row r="297" spans="1:29" x14ac:dyDescent="0.35">
      <c r="A297" s="8" t="s">
        <v>75</v>
      </c>
      <c r="B297" s="8"/>
      <c r="C297" s="8"/>
      <c r="D297" s="9"/>
      <c r="E297" s="9"/>
      <c r="F297" s="9"/>
      <c r="G297" s="8"/>
      <c r="H297" s="8"/>
      <c r="I297" s="8"/>
      <c r="J297" s="10"/>
      <c r="K297" s="11"/>
      <c r="L297" s="12"/>
      <c r="M297" s="13"/>
      <c r="N297" s="8"/>
      <c r="O297" s="8"/>
      <c r="P297" s="8"/>
      <c r="Q297" s="10"/>
      <c r="R297" s="11"/>
      <c r="S297" s="10"/>
      <c r="T297" s="10"/>
      <c r="U297" s="8"/>
      <c r="V297" s="8"/>
      <c r="W297" s="11"/>
      <c r="X297" s="10"/>
      <c r="Y297" s="11"/>
      <c r="Z297" s="10"/>
      <c r="AA297" s="11"/>
      <c r="AB297" s="14"/>
    </row>
    <row r="298" spans="1:29" x14ac:dyDescent="0.35">
      <c r="A298" s="288" t="s">
        <v>4</v>
      </c>
      <c r="B298" s="316"/>
      <c r="C298" s="316"/>
      <c r="D298" s="316"/>
      <c r="E298" s="316"/>
      <c r="F298" s="316"/>
      <c r="G298" s="316"/>
      <c r="H298" s="316"/>
      <c r="I298" s="316"/>
      <c r="J298" s="316"/>
      <c r="K298" s="316"/>
      <c r="L298" s="289"/>
      <c r="M298" s="288" t="s">
        <v>5</v>
      </c>
      <c r="N298" s="316"/>
      <c r="O298" s="316"/>
      <c r="P298" s="316"/>
      <c r="Q298" s="316"/>
      <c r="R298" s="316"/>
      <c r="S298" s="316"/>
      <c r="T298" s="316"/>
      <c r="U298" s="316"/>
      <c r="V298" s="316"/>
      <c r="W298" s="289"/>
      <c r="X298" s="290" t="s">
        <v>6</v>
      </c>
      <c r="Y298" s="290" t="s">
        <v>7</v>
      </c>
      <c r="Z298" s="290" t="s">
        <v>8</v>
      </c>
      <c r="AA298" s="290" t="s">
        <v>9</v>
      </c>
      <c r="AB298" s="317" t="s">
        <v>10</v>
      </c>
    </row>
    <row r="299" spans="1:29" x14ac:dyDescent="0.35">
      <c r="A299" s="299" t="s">
        <v>11</v>
      </c>
      <c r="B299" s="293" t="s">
        <v>12</v>
      </c>
      <c r="C299" s="293" t="s">
        <v>13</v>
      </c>
      <c r="D299" s="311" t="s">
        <v>14</v>
      </c>
      <c r="E299" s="311" t="s">
        <v>15</v>
      </c>
      <c r="F299" s="312" t="s">
        <v>16</v>
      </c>
      <c r="G299" s="302" t="s">
        <v>17</v>
      </c>
      <c r="H299" s="303"/>
      <c r="I299" s="304"/>
      <c r="J299" s="290" t="s">
        <v>18</v>
      </c>
      <c r="K299" s="290" t="s">
        <v>19</v>
      </c>
      <c r="L299" s="308" t="s">
        <v>20</v>
      </c>
      <c r="M299" s="299" t="s">
        <v>11</v>
      </c>
      <c r="N299" s="293" t="s">
        <v>21</v>
      </c>
      <c r="O299" s="293" t="s">
        <v>22</v>
      </c>
      <c r="P299" s="293" t="s">
        <v>16</v>
      </c>
      <c r="Q299" s="290" t="s">
        <v>23</v>
      </c>
      <c r="R299" s="290" t="s">
        <v>24</v>
      </c>
      <c r="S299" s="290" t="s">
        <v>25</v>
      </c>
      <c r="T299" s="290" t="s">
        <v>26</v>
      </c>
      <c r="U299" s="288" t="s">
        <v>27</v>
      </c>
      <c r="V299" s="289"/>
      <c r="W299" s="290" t="s">
        <v>28</v>
      </c>
      <c r="X299" s="291"/>
      <c r="Y299" s="291"/>
      <c r="Z299" s="291"/>
      <c r="AA299" s="291"/>
      <c r="AB299" s="318"/>
    </row>
    <row r="300" spans="1:29" x14ac:dyDescent="0.35">
      <c r="A300" s="300"/>
      <c r="B300" s="294"/>
      <c r="C300" s="294"/>
      <c r="D300" s="312"/>
      <c r="E300" s="312"/>
      <c r="F300" s="312"/>
      <c r="G300" s="305"/>
      <c r="H300" s="306"/>
      <c r="I300" s="307"/>
      <c r="J300" s="291"/>
      <c r="K300" s="291"/>
      <c r="L300" s="309"/>
      <c r="M300" s="300"/>
      <c r="N300" s="294"/>
      <c r="O300" s="294"/>
      <c r="P300" s="294"/>
      <c r="Q300" s="291"/>
      <c r="R300" s="291"/>
      <c r="S300" s="291"/>
      <c r="T300" s="291"/>
      <c r="U300" s="293" t="s">
        <v>29</v>
      </c>
      <c r="V300" s="296" t="s">
        <v>30</v>
      </c>
      <c r="W300" s="291"/>
      <c r="X300" s="291"/>
      <c r="Y300" s="291"/>
      <c r="Z300" s="291"/>
      <c r="AA300" s="291"/>
      <c r="AB300" s="318"/>
    </row>
    <row r="301" spans="1:29" x14ac:dyDescent="0.35">
      <c r="A301" s="300"/>
      <c r="B301" s="294"/>
      <c r="C301" s="294"/>
      <c r="D301" s="312"/>
      <c r="E301" s="312"/>
      <c r="F301" s="312"/>
      <c r="G301" s="299" t="s">
        <v>31</v>
      </c>
      <c r="H301" s="299" t="s">
        <v>32</v>
      </c>
      <c r="I301" s="299" t="s">
        <v>33</v>
      </c>
      <c r="J301" s="291"/>
      <c r="K301" s="291"/>
      <c r="L301" s="309"/>
      <c r="M301" s="300"/>
      <c r="N301" s="294"/>
      <c r="O301" s="294"/>
      <c r="P301" s="294"/>
      <c r="Q301" s="291"/>
      <c r="R301" s="291"/>
      <c r="S301" s="291"/>
      <c r="T301" s="291"/>
      <c r="U301" s="294"/>
      <c r="V301" s="297"/>
      <c r="W301" s="291"/>
      <c r="X301" s="291"/>
      <c r="Y301" s="291"/>
      <c r="Z301" s="291"/>
      <c r="AA301" s="291"/>
      <c r="AB301" s="318"/>
    </row>
    <row r="302" spans="1:29" x14ac:dyDescent="0.35">
      <c r="A302" s="300"/>
      <c r="B302" s="294"/>
      <c r="C302" s="294"/>
      <c r="D302" s="312"/>
      <c r="E302" s="312"/>
      <c r="F302" s="312"/>
      <c r="G302" s="300"/>
      <c r="H302" s="300"/>
      <c r="I302" s="300"/>
      <c r="J302" s="291"/>
      <c r="K302" s="291"/>
      <c r="L302" s="309"/>
      <c r="M302" s="300"/>
      <c r="N302" s="294"/>
      <c r="O302" s="294"/>
      <c r="P302" s="294"/>
      <c r="Q302" s="291"/>
      <c r="R302" s="291"/>
      <c r="S302" s="291"/>
      <c r="T302" s="291"/>
      <c r="U302" s="294"/>
      <c r="V302" s="297"/>
      <c r="W302" s="291"/>
      <c r="X302" s="291"/>
      <c r="Y302" s="291"/>
      <c r="Z302" s="291"/>
      <c r="AA302" s="291"/>
      <c r="AB302" s="318"/>
    </row>
    <row r="303" spans="1:29" x14ac:dyDescent="0.35">
      <c r="A303" s="301"/>
      <c r="B303" s="295"/>
      <c r="C303" s="295"/>
      <c r="D303" s="313"/>
      <c r="E303" s="313"/>
      <c r="F303" s="313"/>
      <c r="G303" s="301"/>
      <c r="H303" s="301"/>
      <c r="I303" s="301"/>
      <c r="J303" s="292"/>
      <c r="K303" s="292"/>
      <c r="L303" s="310"/>
      <c r="M303" s="301"/>
      <c r="N303" s="295"/>
      <c r="O303" s="295"/>
      <c r="P303" s="295"/>
      <c r="Q303" s="292"/>
      <c r="R303" s="292"/>
      <c r="S303" s="292"/>
      <c r="T303" s="292"/>
      <c r="U303" s="295"/>
      <c r="V303" s="298"/>
      <c r="W303" s="292"/>
      <c r="X303" s="292"/>
      <c r="Y303" s="292"/>
      <c r="Z303" s="292"/>
      <c r="AA303" s="292"/>
      <c r="AB303" s="319"/>
    </row>
    <row r="304" spans="1:29" x14ac:dyDescent="0.35">
      <c r="A304" s="15">
        <v>1</v>
      </c>
      <c r="B304" s="16" t="str">
        <f>[1]ภดส3!B393</f>
        <v>โฉนด</v>
      </c>
      <c r="C304" s="16">
        <f>[1]ภดส3!E393</f>
        <v>3031</v>
      </c>
      <c r="D304" s="17">
        <f>[1]ภดส3!C393</f>
        <v>6475</v>
      </c>
      <c r="E304" s="17" t="str">
        <f>[1]ภดส3!F393</f>
        <v xml:space="preserve"> ม.11 ต.นาบอน</v>
      </c>
      <c r="F304" s="18"/>
      <c r="G304" s="16">
        <f>[1]ภดส3!G393</f>
        <v>0</v>
      </c>
      <c r="H304" s="16">
        <f>[1]ภดส3!H393</f>
        <v>0</v>
      </c>
      <c r="I304" s="16">
        <f>[1]ภดส3!I393</f>
        <v>40.5</v>
      </c>
      <c r="J304" s="19">
        <f>[1]ภดส3!J393</f>
        <v>40.5</v>
      </c>
      <c r="K304" s="120">
        <v>3050</v>
      </c>
      <c r="L304" s="19">
        <f>J304*K304</f>
        <v>123525</v>
      </c>
      <c r="M304" s="21">
        <v>1</v>
      </c>
      <c r="N304" s="21" t="s">
        <v>48</v>
      </c>
      <c r="O304" s="21" t="s">
        <v>49</v>
      </c>
      <c r="P304" s="21">
        <v>2</v>
      </c>
      <c r="Q304" s="22">
        <v>320</v>
      </c>
      <c r="R304" s="23">
        <v>100</v>
      </c>
      <c r="S304" s="22">
        <v>7450</v>
      </c>
      <c r="T304" s="22">
        <f>Q304*S304</f>
        <v>2384000</v>
      </c>
      <c r="U304" s="21">
        <v>45</v>
      </c>
      <c r="V304" s="21">
        <v>76</v>
      </c>
      <c r="W304" s="23">
        <f>T304-T304*76/100</f>
        <v>572160</v>
      </c>
      <c r="X304" s="22">
        <f>L304+W304</f>
        <v>695685</v>
      </c>
      <c r="Y304" s="23">
        <f>L304+X304</f>
        <v>819210</v>
      </c>
      <c r="Z304" s="22">
        <v>50000000</v>
      </c>
      <c r="AA304" s="24">
        <v>0</v>
      </c>
      <c r="AB304" s="25">
        <v>0.02</v>
      </c>
      <c r="AC304" s="26">
        <f>AA304*AB304/100</f>
        <v>0</v>
      </c>
    </row>
    <row r="305" spans="1:29" x14ac:dyDescent="0.35">
      <c r="A305" s="36">
        <v>2</v>
      </c>
      <c r="B305" s="30"/>
      <c r="C305" s="30"/>
      <c r="D305" s="37"/>
      <c r="E305" s="37"/>
      <c r="F305" s="37"/>
      <c r="G305" s="38"/>
      <c r="H305" s="38"/>
      <c r="I305" s="38"/>
      <c r="J305" s="39"/>
      <c r="K305" s="24"/>
      <c r="L305" s="35"/>
      <c r="M305" s="31">
        <v>2</v>
      </c>
      <c r="N305" s="33" t="s">
        <v>48</v>
      </c>
      <c r="O305" s="91" t="s">
        <v>56</v>
      </c>
      <c r="P305" s="31">
        <v>3</v>
      </c>
      <c r="Q305" s="32">
        <v>200</v>
      </c>
      <c r="R305" s="41">
        <v>100</v>
      </c>
      <c r="S305" s="75">
        <v>6200</v>
      </c>
      <c r="T305" s="42">
        <f>Q305*S305</f>
        <v>1240000</v>
      </c>
      <c r="U305" s="126">
        <v>2</v>
      </c>
      <c r="V305" s="126">
        <v>4</v>
      </c>
      <c r="W305" s="44">
        <f>T305-T305*V305/100</f>
        <v>1190400</v>
      </c>
      <c r="X305" s="39">
        <f>L305+W305</f>
        <v>1190400</v>
      </c>
      <c r="Y305" s="44">
        <f>X305*100/100</f>
        <v>1190400</v>
      </c>
      <c r="Z305" s="39">
        <v>0</v>
      </c>
      <c r="AA305" s="44">
        <f>Y305-Z305</f>
        <v>1190400</v>
      </c>
      <c r="AB305" s="46">
        <v>0.3</v>
      </c>
      <c r="AC305" s="26">
        <f>AA305*AB305/100</f>
        <v>3571.2</v>
      </c>
    </row>
    <row r="306" spans="1:29" x14ac:dyDescent="0.35">
      <c r="A306" s="47"/>
      <c r="B306" s="47"/>
      <c r="C306" s="47"/>
      <c r="D306" s="48"/>
      <c r="E306" s="48"/>
      <c r="F306" s="48"/>
      <c r="G306" s="47"/>
      <c r="H306" s="47"/>
      <c r="I306" s="47"/>
      <c r="J306" s="49"/>
      <c r="K306" s="50"/>
      <c r="L306" s="51"/>
      <c r="M306" s="52"/>
      <c r="N306" s="52"/>
      <c r="O306" s="52"/>
      <c r="P306" s="52"/>
      <c r="Q306" s="49"/>
      <c r="R306" s="50"/>
      <c r="S306" s="49"/>
      <c r="T306" s="49"/>
      <c r="U306" s="52"/>
      <c r="V306" s="52"/>
      <c r="W306" s="50"/>
      <c r="X306" s="49"/>
      <c r="Y306" s="50"/>
      <c r="Z306" s="49"/>
      <c r="AA306" s="50"/>
      <c r="AB306" s="53"/>
    </row>
    <row r="307" spans="1:29" x14ac:dyDescent="0.35">
      <c r="A307" s="1"/>
      <c r="B307" s="1"/>
      <c r="C307" s="1"/>
      <c r="D307" s="2"/>
      <c r="E307" s="2"/>
      <c r="F307" s="2"/>
      <c r="G307" s="1"/>
      <c r="H307" s="1"/>
      <c r="I307" s="1"/>
      <c r="J307" s="3"/>
      <c r="K307" s="4"/>
      <c r="M307" s="6"/>
      <c r="N307" s="1"/>
      <c r="O307" s="1"/>
      <c r="P307" s="1"/>
      <c r="Q307" s="3"/>
      <c r="R307" s="4"/>
      <c r="S307" s="3"/>
      <c r="T307" s="3"/>
      <c r="U307" s="1"/>
      <c r="V307" s="1"/>
      <c r="W307" s="4"/>
      <c r="X307" s="3"/>
      <c r="Y307" s="4"/>
      <c r="Z307" s="3"/>
      <c r="AA307" s="4"/>
      <c r="AB307" s="55"/>
    </row>
    <row r="308" spans="1:29" x14ac:dyDescent="0.35">
      <c r="A308" s="8"/>
      <c r="B308" s="8" t="s">
        <v>37</v>
      </c>
      <c r="C308" s="8"/>
      <c r="D308" s="9" t="s">
        <v>38</v>
      </c>
      <c r="E308" s="9"/>
      <c r="F308" s="9"/>
      <c r="G308" s="56"/>
      <c r="H308" s="8" t="s">
        <v>39</v>
      </c>
      <c r="I308" s="8"/>
      <c r="J308" s="57"/>
      <c r="K308" s="10"/>
      <c r="L308" s="8"/>
      <c r="M308" s="13"/>
      <c r="N308" s="1"/>
      <c r="O308" s="1"/>
      <c r="P308" s="1"/>
      <c r="Q308" s="3"/>
      <c r="R308" s="4"/>
      <c r="S308" s="3"/>
      <c r="T308" s="3"/>
      <c r="U308" s="1"/>
      <c r="V308" s="1"/>
      <c r="W308" s="4"/>
      <c r="X308" s="3"/>
      <c r="Y308" s="4"/>
      <c r="Z308" s="3"/>
      <c r="AA308" s="4"/>
      <c r="AB308" s="55"/>
    </row>
    <row r="309" spans="1:29" x14ac:dyDescent="0.35">
      <c r="A309" s="8"/>
      <c r="B309" s="8"/>
      <c r="C309" s="8"/>
      <c r="D309" s="9"/>
      <c r="E309" s="9"/>
      <c r="F309" s="9"/>
      <c r="G309" s="56"/>
      <c r="H309" s="8" t="s">
        <v>40</v>
      </c>
      <c r="I309" s="8"/>
      <c r="J309" s="57"/>
      <c r="K309" s="10"/>
      <c r="L309" s="8"/>
      <c r="M309" s="13"/>
      <c r="N309" s="1"/>
      <c r="O309" s="1"/>
      <c r="P309" s="1"/>
      <c r="Q309" s="3"/>
      <c r="R309" s="4"/>
      <c r="S309" s="3"/>
      <c r="T309" s="3"/>
      <c r="U309" s="1"/>
      <c r="V309" s="1"/>
      <c r="W309" s="4"/>
      <c r="X309" s="3"/>
      <c r="Y309" s="4"/>
      <c r="Z309" s="3"/>
      <c r="AA309" s="4"/>
      <c r="AB309" s="55"/>
    </row>
    <row r="310" spans="1:29" x14ac:dyDescent="0.35">
      <c r="A310" s="8"/>
      <c r="B310" s="8"/>
      <c r="C310" s="8"/>
      <c r="D310" s="9"/>
      <c r="E310" s="9"/>
      <c r="F310" s="9"/>
      <c r="G310" s="56"/>
      <c r="H310" s="8" t="s">
        <v>41</v>
      </c>
      <c r="I310" s="8"/>
      <c r="J310" s="57"/>
      <c r="K310" s="10"/>
      <c r="L310" s="8"/>
      <c r="M310" s="13"/>
      <c r="N310" s="1"/>
      <c r="O310" s="1"/>
      <c r="P310" s="8"/>
      <c r="Q310" s="3"/>
      <c r="R310" s="4"/>
      <c r="S310" s="3"/>
      <c r="T310" s="3"/>
      <c r="U310" s="1"/>
      <c r="V310" s="1"/>
      <c r="W310" s="4"/>
      <c r="X310" s="3"/>
      <c r="Y310" s="11"/>
      <c r="Z310" s="10"/>
      <c r="AA310" s="11"/>
      <c r="AB310" s="14"/>
    </row>
    <row r="311" spans="1:29" x14ac:dyDescent="0.35">
      <c r="A311" s="8"/>
      <c r="B311" s="8"/>
      <c r="C311" s="8"/>
      <c r="D311" s="9"/>
      <c r="E311" s="9"/>
      <c r="F311" s="9"/>
      <c r="G311" s="56"/>
      <c r="H311" s="8" t="s">
        <v>42</v>
      </c>
      <c r="I311" s="58"/>
      <c r="J311" s="59"/>
      <c r="K311" s="12"/>
      <c r="L311" s="58"/>
      <c r="M311" s="60"/>
      <c r="N311" s="1"/>
      <c r="O311" s="1"/>
      <c r="P311" s="8"/>
      <c r="Q311" s="3"/>
      <c r="R311" s="4"/>
      <c r="S311" s="3"/>
      <c r="T311" s="3"/>
      <c r="U311" s="1"/>
      <c r="V311" s="1"/>
      <c r="W311" s="4"/>
      <c r="X311" s="3"/>
      <c r="Y311" s="11"/>
      <c r="Z311" s="10"/>
      <c r="AA311" s="11"/>
      <c r="AB311" s="14"/>
    </row>
    <row r="312" spans="1:29" x14ac:dyDescent="0.35">
      <c r="A312" s="58"/>
      <c r="B312" s="58"/>
      <c r="C312" s="58"/>
      <c r="D312" s="61"/>
      <c r="E312" s="61"/>
      <c r="F312" s="61"/>
      <c r="G312" s="58"/>
      <c r="H312" s="58" t="s">
        <v>43</v>
      </c>
      <c r="I312" s="58"/>
      <c r="J312" s="59"/>
      <c r="K312" s="12"/>
      <c r="L312" s="58"/>
      <c r="M312" s="60"/>
    </row>
    <row r="313" spans="1:29" x14ac:dyDescent="0.35">
      <c r="A313" s="58"/>
      <c r="B313" s="58"/>
      <c r="C313" s="58"/>
      <c r="D313" s="61"/>
      <c r="E313" s="61"/>
      <c r="F313" s="61"/>
      <c r="G313" s="58"/>
      <c r="H313" s="58"/>
      <c r="I313" s="58"/>
      <c r="J313" s="10"/>
      <c r="K313" s="64"/>
      <c r="L313" s="12"/>
    </row>
    <row r="314" spans="1:29" x14ac:dyDescent="0.35">
      <c r="A314" s="1"/>
      <c r="B314" s="1"/>
      <c r="C314" s="1"/>
      <c r="D314" s="2"/>
      <c r="E314" s="2"/>
      <c r="F314" s="2"/>
      <c r="G314" s="1"/>
      <c r="H314" s="1"/>
      <c r="I314" s="1"/>
      <c r="J314" s="3"/>
      <c r="K314" s="4"/>
      <c r="M314" s="6"/>
      <c r="N314" s="1"/>
      <c r="O314" s="1"/>
      <c r="P314" s="1"/>
      <c r="Q314" s="3"/>
      <c r="R314" s="4"/>
      <c r="S314" s="3"/>
      <c r="T314" s="3"/>
      <c r="U314" s="1"/>
      <c r="V314" s="1"/>
      <c r="W314" s="4"/>
      <c r="X314" s="3"/>
      <c r="Y314" s="4"/>
      <c r="Z314" s="3"/>
      <c r="AA314" s="314" t="s">
        <v>0</v>
      </c>
      <c r="AB314" s="314"/>
    </row>
    <row r="315" spans="1:29" x14ac:dyDescent="0.35">
      <c r="A315" s="315" t="s">
        <v>1</v>
      </c>
      <c r="B315" s="315"/>
      <c r="C315" s="315"/>
      <c r="D315" s="315"/>
      <c r="E315" s="315"/>
      <c r="F315" s="315"/>
      <c r="G315" s="315"/>
      <c r="H315" s="315"/>
      <c r="I315" s="315"/>
      <c r="J315" s="315"/>
      <c r="K315" s="315"/>
      <c r="L315" s="315"/>
      <c r="M315" s="315"/>
      <c r="N315" s="315"/>
      <c r="O315" s="315"/>
      <c r="P315" s="315"/>
      <c r="Q315" s="315"/>
      <c r="R315" s="315"/>
      <c r="S315" s="315"/>
      <c r="T315" s="315"/>
      <c r="U315" s="315"/>
      <c r="V315" s="315"/>
      <c r="W315" s="315"/>
      <c r="X315" s="315"/>
      <c r="Y315" s="315"/>
      <c r="Z315" s="315"/>
      <c r="AA315" s="315"/>
      <c r="AB315" s="315"/>
    </row>
    <row r="316" spans="1:29" x14ac:dyDescent="0.35">
      <c r="A316" s="315" t="str">
        <f>A296</f>
        <v>เทศบาลตำบลนาบอน</v>
      </c>
      <c r="B316" s="315"/>
      <c r="C316" s="315"/>
      <c r="D316" s="315"/>
      <c r="E316" s="315"/>
      <c r="F316" s="315"/>
      <c r="G316" s="315"/>
      <c r="H316" s="315"/>
      <c r="I316" s="315"/>
      <c r="J316" s="315"/>
      <c r="K316" s="315"/>
      <c r="L316" s="315"/>
      <c r="M316" s="315"/>
      <c r="N316" s="315"/>
      <c r="O316" s="315"/>
      <c r="P316" s="315"/>
      <c r="Q316" s="315"/>
      <c r="R316" s="315"/>
      <c r="S316" s="315"/>
      <c r="T316" s="315"/>
      <c r="U316" s="315"/>
      <c r="V316" s="315"/>
      <c r="W316" s="315"/>
      <c r="X316" s="315"/>
      <c r="Y316" s="315"/>
      <c r="Z316" s="315"/>
      <c r="AA316" s="315"/>
      <c r="AB316" s="315"/>
    </row>
    <row r="317" spans="1:29" x14ac:dyDescent="0.35">
      <c r="A317" s="8" t="s">
        <v>76</v>
      </c>
      <c r="B317" s="8"/>
      <c r="C317" s="8"/>
      <c r="D317" s="9"/>
      <c r="E317" s="9"/>
      <c r="F317" s="9"/>
      <c r="G317" s="8"/>
      <c r="H317" s="8"/>
      <c r="I317" s="8"/>
      <c r="J317" s="10"/>
      <c r="K317" s="11"/>
      <c r="L317" s="12"/>
      <c r="M317" s="13"/>
      <c r="N317" s="8"/>
      <c r="O317" s="8"/>
      <c r="P317" s="8"/>
      <c r="Q317" s="10"/>
      <c r="R317" s="11"/>
      <c r="S317" s="10"/>
      <c r="T317" s="10"/>
      <c r="U317" s="8"/>
      <c r="V317" s="8"/>
      <c r="W317" s="11"/>
      <c r="X317" s="10"/>
      <c r="Y317" s="11"/>
      <c r="Z317" s="10"/>
      <c r="AA317" s="11"/>
      <c r="AB317" s="14"/>
    </row>
    <row r="318" spans="1:29" x14ac:dyDescent="0.35">
      <c r="A318" s="288" t="s">
        <v>4</v>
      </c>
      <c r="B318" s="316"/>
      <c r="C318" s="316"/>
      <c r="D318" s="316"/>
      <c r="E318" s="316"/>
      <c r="F318" s="316"/>
      <c r="G318" s="316"/>
      <c r="H318" s="316"/>
      <c r="I318" s="316"/>
      <c r="J318" s="316"/>
      <c r="K318" s="316"/>
      <c r="L318" s="289"/>
      <c r="M318" s="288" t="s">
        <v>5</v>
      </c>
      <c r="N318" s="316"/>
      <c r="O318" s="316"/>
      <c r="P318" s="316"/>
      <c r="Q318" s="316"/>
      <c r="R318" s="316"/>
      <c r="S318" s="316"/>
      <c r="T318" s="316"/>
      <c r="U318" s="316"/>
      <c r="V318" s="316"/>
      <c r="W318" s="289"/>
      <c r="X318" s="290" t="s">
        <v>6</v>
      </c>
      <c r="Y318" s="290" t="s">
        <v>7</v>
      </c>
      <c r="Z318" s="290" t="s">
        <v>8</v>
      </c>
      <c r="AA318" s="290" t="s">
        <v>9</v>
      </c>
      <c r="AB318" s="317" t="s">
        <v>10</v>
      </c>
    </row>
    <row r="319" spans="1:29" x14ac:dyDescent="0.35">
      <c r="A319" s="299" t="s">
        <v>11</v>
      </c>
      <c r="B319" s="293" t="s">
        <v>12</v>
      </c>
      <c r="C319" s="293" t="s">
        <v>13</v>
      </c>
      <c r="D319" s="311" t="s">
        <v>14</v>
      </c>
      <c r="E319" s="311" t="s">
        <v>15</v>
      </c>
      <c r="F319" s="312" t="s">
        <v>16</v>
      </c>
      <c r="G319" s="302" t="s">
        <v>17</v>
      </c>
      <c r="H319" s="303"/>
      <c r="I319" s="304"/>
      <c r="J319" s="290" t="s">
        <v>18</v>
      </c>
      <c r="K319" s="290" t="s">
        <v>19</v>
      </c>
      <c r="L319" s="308" t="s">
        <v>20</v>
      </c>
      <c r="M319" s="299" t="s">
        <v>11</v>
      </c>
      <c r="N319" s="293" t="s">
        <v>21</v>
      </c>
      <c r="O319" s="293" t="s">
        <v>22</v>
      </c>
      <c r="P319" s="293" t="s">
        <v>16</v>
      </c>
      <c r="Q319" s="290" t="s">
        <v>23</v>
      </c>
      <c r="R319" s="290" t="s">
        <v>24</v>
      </c>
      <c r="S319" s="290" t="s">
        <v>25</v>
      </c>
      <c r="T319" s="290" t="s">
        <v>26</v>
      </c>
      <c r="U319" s="288" t="s">
        <v>27</v>
      </c>
      <c r="V319" s="289"/>
      <c r="W319" s="290" t="s">
        <v>28</v>
      </c>
      <c r="X319" s="291"/>
      <c r="Y319" s="291"/>
      <c r="Z319" s="291"/>
      <c r="AA319" s="291"/>
      <c r="AB319" s="318"/>
    </row>
    <row r="320" spans="1:29" x14ac:dyDescent="0.35">
      <c r="A320" s="300"/>
      <c r="B320" s="294"/>
      <c r="C320" s="294"/>
      <c r="D320" s="312"/>
      <c r="E320" s="312"/>
      <c r="F320" s="312"/>
      <c r="G320" s="305"/>
      <c r="H320" s="306"/>
      <c r="I320" s="307"/>
      <c r="J320" s="291"/>
      <c r="K320" s="291"/>
      <c r="L320" s="309"/>
      <c r="M320" s="300"/>
      <c r="N320" s="294"/>
      <c r="O320" s="294"/>
      <c r="P320" s="294"/>
      <c r="Q320" s="291"/>
      <c r="R320" s="291"/>
      <c r="S320" s="291"/>
      <c r="T320" s="291"/>
      <c r="U320" s="293" t="s">
        <v>29</v>
      </c>
      <c r="V320" s="296" t="s">
        <v>30</v>
      </c>
      <c r="W320" s="291"/>
      <c r="X320" s="291"/>
      <c r="Y320" s="291"/>
      <c r="Z320" s="291"/>
      <c r="AA320" s="291"/>
      <c r="AB320" s="318"/>
    </row>
    <row r="321" spans="1:29" x14ac:dyDescent="0.35">
      <c r="A321" s="300"/>
      <c r="B321" s="294"/>
      <c r="C321" s="294"/>
      <c r="D321" s="312"/>
      <c r="E321" s="312"/>
      <c r="F321" s="312"/>
      <c r="G321" s="299" t="s">
        <v>31</v>
      </c>
      <c r="H321" s="299" t="s">
        <v>32</v>
      </c>
      <c r="I321" s="299" t="s">
        <v>33</v>
      </c>
      <c r="J321" s="291"/>
      <c r="K321" s="291"/>
      <c r="L321" s="309"/>
      <c r="M321" s="300"/>
      <c r="N321" s="294"/>
      <c r="O321" s="294"/>
      <c r="P321" s="294"/>
      <c r="Q321" s="291"/>
      <c r="R321" s="291"/>
      <c r="S321" s="291"/>
      <c r="T321" s="291"/>
      <c r="U321" s="294"/>
      <c r="V321" s="297"/>
      <c r="W321" s="291"/>
      <c r="X321" s="291"/>
      <c r="Y321" s="291"/>
      <c r="Z321" s="291"/>
      <c r="AA321" s="291"/>
      <c r="AB321" s="318"/>
    </row>
    <row r="322" spans="1:29" x14ac:dyDescent="0.35">
      <c r="A322" s="300"/>
      <c r="B322" s="294"/>
      <c r="C322" s="294"/>
      <c r="D322" s="312"/>
      <c r="E322" s="312"/>
      <c r="F322" s="312"/>
      <c r="G322" s="300"/>
      <c r="H322" s="300"/>
      <c r="I322" s="300"/>
      <c r="J322" s="291"/>
      <c r="K322" s="291"/>
      <c r="L322" s="309"/>
      <c r="M322" s="300"/>
      <c r="N322" s="294"/>
      <c r="O322" s="294"/>
      <c r="P322" s="294"/>
      <c r="Q322" s="291"/>
      <c r="R322" s="291"/>
      <c r="S322" s="291"/>
      <c r="T322" s="291"/>
      <c r="U322" s="294"/>
      <c r="V322" s="297"/>
      <c r="W322" s="291"/>
      <c r="X322" s="291"/>
      <c r="Y322" s="291"/>
      <c r="Z322" s="291"/>
      <c r="AA322" s="291"/>
      <c r="AB322" s="318"/>
    </row>
    <row r="323" spans="1:29" x14ac:dyDescent="0.35">
      <c r="A323" s="301"/>
      <c r="B323" s="295"/>
      <c r="C323" s="295"/>
      <c r="D323" s="313"/>
      <c r="E323" s="313"/>
      <c r="F323" s="313"/>
      <c r="G323" s="301"/>
      <c r="H323" s="301"/>
      <c r="I323" s="301"/>
      <c r="J323" s="292"/>
      <c r="K323" s="292"/>
      <c r="L323" s="310"/>
      <c r="M323" s="301"/>
      <c r="N323" s="295"/>
      <c r="O323" s="295"/>
      <c r="P323" s="295"/>
      <c r="Q323" s="292"/>
      <c r="R323" s="292"/>
      <c r="S323" s="292"/>
      <c r="T323" s="292"/>
      <c r="U323" s="295"/>
      <c r="V323" s="298"/>
      <c r="W323" s="292"/>
      <c r="X323" s="292"/>
      <c r="Y323" s="292"/>
      <c r="Z323" s="292"/>
      <c r="AA323" s="292"/>
      <c r="AB323" s="319"/>
    </row>
    <row r="324" spans="1:29" x14ac:dyDescent="0.35">
      <c r="A324" s="15">
        <v>1</v>
      </c>
      <c r="B324" s="16" t="str">
        <f>[1]ภดส3!B420</f>
        <v>โฉนด</v>
      </c>
      <c r="C324" s="16">
        <f>[1]ภดส3!E420</f>
        <v>2628</v>
      </c>
      <c r="D324" s="17">
        <f>[1]ภดส3!C420</f>
        <v>5747</v>
      </c>
      <c r="E324" s="17" t="str">
        <f>[1]ภดส3!F420</f>
        <v>ม.11 ต.นาบอน</v>
      </c>
      <c r="F324" s="18" t="s">
        <v>47</v>
      </c>
      <c r="G324" s="16">
        <f>[1]ภดส3!G420</f>
        <v>0</v>
      </c>
      <c r="H324" s="16">
        <f>[1]ภดส3!H420</f>
        <v>0</v>
      </c>
      <c r="I324" s="16">
        <f>[1]ภดส3!I420</f>
        <v>22</v>
      </c>
      <c r="J324" s="19">
        <f>G324*400+H324*100+I324</f>
        <v>22</v>
      </c>
      <c r="K324" s="120">
        <v>3050</v>
      </c>
      <c r="L324" s="19">
        <f>J324*K324</f>
        <v>67100</v>
      </c>
      <c r="M324" s="21">
        <v>1</v>
      </c>
      <c r="N324" s="21" t="s">
        <v>72</v>
      </c>
      <c r="O324" s="21" t="s">
        <v>49</v>
      </c>
      <c r="P324" s="21">
        <v>3</v>
      </c>
      <c r="Q324" s="22">
        <v>240</v>
      </c>
      <c r="R324" s="23">
        <v>100</v>
      </c>
      <c r="S324" s="22">
        <v>7450</v>
      </c>
      <c r="T324" s="22">
        <f>Q324*S324</f>
        <v>1788000</v>
      </c>
      <c r="U324" s="21">
        <v>10</v>
      </c>
      <c r="V324" s="21">
        <v>10</v>
      </c>
      <c r="W324" s="23">
        <f>T324-T324*10/100</f>
        <v>1609200</v>
      </c>
      <c r="X324" s="22">
        <f>L324+W324</f>
        <v>1676300</v>
      </c>
      <c r="Y324" s="23">
        <f>X324*R324/100</f>
        <v>1676300</v>
      </c>
      <c r="Z324" s="22"/>
      <c r="AA324" s="24"/>
      <c r="AB324" s="25"/>
      <c r="AC324" s="26"/>
    </row>
    <row r="325" spans="1:29" x14ac:dyDescent="0.35">
      <c r="A325" s="36"/>
      <c r="B325" s="30"/>
      <c r="C325" s="30"/>
      <c r="D325" s="37"/>
      <c r="E325" s="37"/>
      <c r="F325" s="37"/>
      <c r="G325" s="38"/>
      <c r="H325" s="38"/>
      <c r="I325" s="38"/>
      <c r="J325" s="39"/>
      <c r="K325" s="24"/>
      <c r="L325" s="35"/>
      <c r="M325" s="30"/>
      <c r="N325" s="33" t="s">
        <v>35</v>
      </c>
      <c r="O325" s="91" t="s">
        <v>49</v>
      </c>
      <c r="P325" s="31">
        <v>3</v>
      </c>
      <c r="Q325" s="32">
        <v>50</v>
      </c>
      <c r="R325" s="41">
        <f>Q325*100/Q324</f>
        <v>20.833333333333332</v>
      </c>
      <c r="S325" s="75">
        <v>7450</v>
      </c>
      <c r="T325" s="42"/>
      <c r="U325" s="43"/>
      <c r="V325" s="43"/>
      <c r="W325" s="44"/>
      <c r="X325" s="39"/>
      <c r="Y325" s="44">
        <f>Y324*R325/100</f>
        <v>349229.16666666663</v>
      </c>
      <c r="Z325" s="39">
        <v>0</v>
      </c>
      <c r="AA325" s="44">
        <f>Y325-Z325</f>
        <v>349229.16666666663</v>
      </c>
      <c r="AB325" s="46">
        <v>0.3</v>
      </c>
      <c r="AC325" s="5">
        <f>AA325*AB325/100</f>
        <v>1047.6874999999998</v>
      </c>
    </row>
    <row r="326" spans="1:29" x14ac:dyDescent="0.35">
      <c r="A326" s="103"/>
      <c r="B326" s="40"/>
      <c r="C326" s="40"/>
      <c r="D326" s="104"/>
      <c r="E326" s="104"/>
      <c r="F326" s="104"/>
      <c r="G326" s="106"/>
      <c r="H326" s="106"/>
      <c r="I326" s="106"/>
      <c r="J326" s="107"/>
      <c r="K326" s="99"/>
      <c r="L326" s="116"/>
      <c r="M326" s="40"/>
      <c r="N326" s="33" t="s">
        <v>35</v>
      </c>
      <c r="O326" s="91" t="s">
        <v>49</v>
      </c>
      <c r="P326" s="91">
        <v>2</v>
      </c>
      <c r="Q326" s="108">
        <v>30</v>
      </c>
      <c r="R326" s="109">
        <f>Q326*100/Q324</f>
        <v>12.5</v>
      </c>
      <c r="S326" s="113">
        <v>7450</v>
      </c>
      <c r="T326" s="110"/>
      <c r="U326" s="111"/>
      <c r="V326" s="111"/>
      <c r="W326" s="112"/>
      <c r="X326" s="107"/>
      <c r="Y326" s="112">
        <f>Y324*R326/100</f>
        <v>209537.5</v>
      </c>
      <c r="Z326" s="107">
        <v>50000000</v>
      </c>
      <c r="AA326" s="112">
        <v>0</v>
      </c>
      <c r="AB326" s="115">
        <v>0.02</v>
      </c>
      <c r="AC326" s="5">
        <f>AA326*AB326/100</f>
        <v>0</v>
      </c>
    </row>
    <row r="327" spans="1:29" x14ac:dyDescent="0.35">
      <c r="A327" s="103"/>
      <c r="B327" s="40"/>
      <c r="C327" s="40"/>
      <c r="D327" s="104"/>
      <c r="E327" s="104"/>
      <c r="F327" s="104"/>
      <c r="G327" s="106"/>
      <c r="H327" s="106"/>
      <c r="I327" s="106"/>
      <c r="J327" s="107"/>
      <c r="K327" s="99"/>
      <c r="L327" s="116"/>
      <c r="M327" s="40"/>
      <c r="N327" s="72" t="s">
        <v>77</v>
      </c>
      <c r="O327" s="91" t="s">
        <v>49</v>
      </c>
      <c r="P327" s="91">
        <v>2</v>
      </c>
      <c r="Q327" s="108">
        <v>160</v>
      </c>
      <c r="R327" s="109">
        <f>Q327*100/Q324</f>
        <v>66.666666666666671</v>
      </c>
      <c r="S327" s="113">
        <v>7450</v>
      </c>
      <c r="T327" s="110"/>
      <c r="U327" s="111"/>
      <c r="V327" s="111"/>
      <c r="W327" s="112"/>
      <c r="X327" s="107"/>
      <c r="Y327" s="112">
        <f>Y324*R327/100</f>
        <v>1117533.3333333335</v>
      </c>
      <c r="Z327" s="107">
        <v>0</v>
      </c>
      <c r="AA327" s="112">
        <v>0</v>
      </c>
      <c r="AB327" s="115">
        <v>0.02</v>
      </c>
      <c r="AC327" s="5">
        <f>AA327*AB327/100</f>
        <v>0</v>
      </c>
    </row>
    <row r="328" spans="1:29" x14ac:dyDescent="0.35">
      <c r="A328" s="47"/>
      <c r="B328" s="47"/>
      <c r="C328" s="47"/>
      <c r="D328" s="48"/>
      <c r="E328" s="48"/>
      <c r="F328" s="48"/>
      <c r="G328" s="47"/>
      <c r="H328" s="47"/>
      <c r="I328" s="47"/>
      <c r="J328" s="49"/>
      <c r="K328" s="50"/>
      <c r="L328" s="51"/>
      <c r="M328" s="52"/>
      <c r="N328" s="52"/>
      <c r="O328" s="52"/>
      <c r="P328" s="52"/>
      <c r="Q328" s="49"/>
      <c r="R328" s="50"/>
      <c r="S328" s="49"/>
      <c r="T328" s="49"/>
      <c r="U328" s="52"/>
      <c r="V328" s="52"/>
      <c r="W328" s="50"/>
      <c r="X328" s="49"/>
      <c r="Y328" s="50"/>
      <c r="Z328" s="49"/>
      <c r="AA328" s="50"/>
      <c r="AB328" s="53"/>
      <c r="AC328" s="5">
        <f>SUM(AC325:AC327)</f>
        <v>1047.6874999999998</v>
      </c>
    </row>
    <row r="329" spans="1:29" x14ac:dyDescent="0.35">
      <c r="A329" s="1"/>
      <c r="B329" s="1"/>
      <c r="C329" s="1"/>
      <c r="D329" s="2"/>
      <c r="E329" s="2"/>
      <c r="F329" s="2"/>
      <c r="G329" s="1"/>
      <c r="H329" s="1"/>
      <c r="I329" s="1"/>
      <c r="J329" s="3"/>
      <c r="K329" s="4"/>
      <c r="M329" s="6"/>
      <c r="N329" s="1"/>
      <c r="O329" s="1"/>
      <c r="P329" s="1"/>
      <c r="Q329" s="3"/>
      <c r="R329" s="4"/>
      <c r="S329" s="3"/>
      <c r="T329" s="3"/>
      <c r="U329" s="1"/>
      <c r="V329" s="1"/>
      <c r="W329" s="4"/>
      <c r="X329" s="3"/>
      <c r="Y329" s="4"/>
      <c r="Z329" s="3"/>
      <c r="AA329" s="4"/>
      <c r="AB329" s="55"/>
    </row>
    <row r="330" spans="1:29" x14ac:dyDescent="0.35">
      <c r="A330" s="8"/>
      <c r="B330" s="8" t="s">
        <v>37</v>
      </c>
      <c r="C330" s="8"/>
      <c r="D330" s="9" t="s">
        <v>38</v>
      </c>
      <c r="E330" s="9"/>
      <c r="F330" s="9"/>
      <c r="G330" s="56"/>
      <c r="H330" s="8" t="s">
        <v>39</v>
      </c>
      <c r="I330" s="8"/>
      <c r="J330" s="57"/>
      <c r="K330" s="10"/>
      <c r="L330" s="8"/>
      <c r="M330" s="13"/>
      <c r="N330" s="1"/>
      <c r="O330" s="1"/>
      <c r="P330" s="1"/>
      <c r="Q330" s="3"/>
      <c r="R330" s="4"/>
      <c r="S330" s="3"/>
      <c r="T330" s="3"/>
      <c r="U330" s="1"/>
      <c r="V330" s="1"/>
      <c r="W330" s="4"/>
      <c r="X330" s="3"/>
      <c r="Y330" s="4"/>
      <c r="Z330" s="3"/>
      <c r="AA330" s="4"/>
      <c r="AB330" s="55"/>
    </row>
    <row r="331" spans="1:29" x14ac:dyDescent="0.35">
      <c r="A331" s="8"/>
      <c r="B331" s="8"/>
      <c r="C331" s="8"/>
      <c r="D331" s="9"/>
      <c r="E331" s="9"/>
      <c r="F331" s="9"/>
      <c r="G331" s="56"/>
      <c r="H331" s="8" t="s">
        <v>40</v>
      </c>
      <c r="I331" s="8"/>
      <c r="J331" s="57"/>
      <c r="K331" s="10"/>
      <c r="L331" s="8"/>
      <c r="M331" s="13"/>
      <c r="N331" s="1"/>
      <c r="O331" s="1"/>
      <c r="P331" s="1"/>
      <c r="Q331" s="3"/>
      <c r="R331" s="4"/>
      <c r="S331" s="3"/>
      <c r="T331" s="3"/>
      <c r="U331" s="1"/>
      <c r="V331" s="1"/>
      <c r="W331" s="4"/>
      <c r="X331" s="3"/>
      <c r="Y331" s="4"/>
      <c r="Z331" s="3"/>
      <c r="AA331" s="4"/>
      <c r="AB331" s="55"/>
    </row>
    <row r="332" spans="1:29" x14ac:dyDescent="0.35">
      <c r="A332" s="8"/>
      <c r="B332" s="8"/>
      <c r="C332" s="8"/>
      <c r="D332" s="9"/>
      <c r="E332" s="9"/>
      <c r="F332" s="9"/>
      <c r="G332" s="56"/>
      <c r="H332" s="8" t="s">
        <v>41</v>
      </c>
      <c r="I332" s="8"/>
      <c r="J332" s="57"/>
      <c r="K332" s="10"/>
      <c r="L332" s="8"/>
      <c r="M332" s="13"/>
      <c r="N332" s="1"/>
      <c r="O332" s="1"/>
      <c r="P332" s="8"/>
      <c r="Q332" s="3"/>
      <c r="R332" s="4"/>
      <c r="S332" s="3"/>
      <c r="T332" s="3"/>
      <c r="U332" s="1"/>
      <c r="V332" s="1"/>
      <c r="W332" s="4"/>
      <c r="X332" s="3"/>
      <c r="Y332" s="11"/>
      <c r="Z332" s="10"/>
      <c r="AA332" s="11"/>
      <c r="AB332" s="14"/>
    </row>
    <row r="333" spans="1:29" x14ac:dyDescent="0.35">
      <c r="A333" s="8"/>
      <c r="B333" s="8"/>
      <c r="C333" s="8"/>
      <c r="D333" s="9"/>
      <c r="E333" s="9"/>
      <c r="F333" s="9"/>
      <c r="G333" s="56"/>
      <c r="H333" s="8" t="s">
        <v>42</v>
      </c>
      <c r="I333" s="58"/>
      <c r="J333" s="59"/>
      <c r="K333" s="12"/>
      <c r="L333" s="58"/>
      <c r="M333" s="60"/>
      <c r="N333" s="1"/>
      <c r="O333" s="1"/>
      <c r="P333" s="8"/>
      <c r="Q333" s="3"/>
      <c r="R333" s="4"/>
      <c r="S333" s="3"/>
      <c r="T333" s="3"/>
      <c r="U333" s="1"/>
      <c r="V333" s="1"/>
      <c r="W333" s="4"/>
      <c r="X333" s="3"/>
      <c r="Y333" s="11"/>
      <c r="Z333" s="10"/>
      <c r="AA333" s="11"/>
      <c r="AB333" s="14"/>
    </row>
    <row r="334" spans="1:29" x14ac:dyDescent="0.35">
      <c r="A334" s="58"/>
      <c r="B334" s="58"/>
      <c r="C334" s="58"/>
      <c r="D334" s="61"/>
      <c r="E334" s="61"/>
      <c r="F334" s="61"/>
      <c r="G334" s="58"/>
      <c r="H334" s="58" t="s">
        <v>43</v>
      </c>
      <c r="I334" s="58"/>
      <c r="J334" s="59"/>
      <c r="K334" s="12"/>
      <c r="L334" s="58"/>
      <c r="M334" s="60"/>
    </row>
    <row r="335" spans="1:29" x14ac:dyDescent="0.35">
      <c r="A335" s="58"/>
      <c r="B335" s="58"/>
      <c r="C335" s="58"/>
      <c r="D335" s="61"/>
      <c r="E335" s="61"/>
      <c r="F335" s="61"/>
      <c r="G335" s="58"/>
      <c r="H335" s="58"/>
      <c r="I335" s="58"/>
      <c r="J335" s="10"/>
      <c r="K335" s="64"/>
      <c r="L335" s="12"/>
    </row>
    <row r="336" spans="1:29" x14ac:dyDescent="0.35">
      <c r="A336" s="1"/>
      <c r="B336" s="1"/>
      <c r="C336" s="1"/>
      <c r="D336" s="2"/>
      <c r="E336" s="2"/>
      <c r="F336" s="2"/>
      <c r="G336" s="1"/>
      <c r="H336" s="1"/>
      <c r="I336" s="1"/>
      <c r="J336" s="3"/>
      <c r="K336" s="4"/>
      <c r="M336" s="6"/>
      <c r="N336" s="1"/>
      <c r="O336" s="1"/>
      <c r="P336" s="1"/>
      <c r="Q336" s="3"/>
      <c r="R336" s="4"/>
      <c r="S336" s="3"/>
      <c r="T336" s="3"/>
      <c r="U336" s="1"/>
      <c r="V336" s="1"/>
      <c r="W336" s="4"/>
      <c r="X336" s="3"/>
      <c r="Y336" s="4"/>
      <c r="Z336" s="3"/>
      <c r="AA336" s="314" t="s">
        <v>0</v>
      </c>
      <c r="AB336" s="314"/>
    </row>
    <row r="337" spans="1:29" x14ac:dyDescent="0.35">
      <c r="A337" s="315" t="s">
        <v>1</v>
      </c>
      <c r="B337" s="315"/>
      <c r="C337" s="315"/>
      <c r="D337" s="315"/>
      <c r="E337" s="315"/>
      <c r="F337" s="315"/>
      <c r="G337" s="315"/>
      <c r="H337" s="315"/>
      <c r="I337" s="315"/>
      <c r="J337" s="315"/>
      <c r="K337" s="315"/>
      <c r="L337" s="315"/>
      <c r="M337" s="315"/>
      <c r="N337" s="315"/>
      <c r="O337" s="315"/>
      <c r="P337" s="315"/>
      <c r="Q337" s="315"/>
      <c r="R337" s="315"/>
      <c r="S337" s="315"/>
      <c r="T337" s="315"/>
      <c r="U337" s="315"/>
      <c r="V337" s="315"/>
      <c r="W337" s="315"/>
      <c r="X337" s="315"/>
      <c r="Y337" s="315"/>
      <c r="Z337" s="315"/>
      <c r="AA337" s="315"/>
      <c r="AB337" s="315"/>
    </row>
    <row r="338" spans="1:29" x14ac:dyDescent="0.35">
      <c r="A338" s="315" t="str">
        <f>A316</f>
        <v>เทศบาลตำบลนาบอน</v>
      </c>
      <c r="B338" s="315"/>
      <c r="C338" s="315"/>
      <c r="D338" s="315"/>
      <c r="E338" s="315"/>
      <c r="F338" s="315"/>
      <c r="G338" s="315"/>
      <c r="H338" s="315"/>
      <c r="I338" s="315"/>
      <c r="J338" s="315"/>
      <c r="K338" s="315"/>
      <c r="L338" s="315"/>
      <c r="M338" s="315"/>
      <c r="N338" s="315"/>
      <c r="O338" s="315"/>
      <c r="P338" s="315"/>
      <c r="Q338" s="315"/>
      <c r="R338" s="315"/>
      <c r="S338" s="315"/>
      <c r="T338" s="315"/>
      <c r="U338" s="315"/>
      <c r="V338" s="315"/>
      <c r="W338" s="315"/>
      <c r="X338" s="315"/>
      <c r="Y338" s="315"/>
      <c r="Z338" s="315"/>
      <c r="AA338" s="315"/>
      <c r="AB338" s="315"/>
    </row>
    <row r="339" spans="1:29" x14ac:dyDescent="0.35">
      <c r="A339" s="8" t="s">
        <v>78</v>
      </c>
      <c r="B339" s="8"/>
      <c r="C339" s="8"/>
      <c r="D339" s="9"/>
      <c r="E339" s="9"/>
      <c r="F339" s="9"/>
      <c r="G339" s="8"/>
      <c r="H339" s="8"/>
      <c r="I339" s="8"/>
      <c r="J339" s="10"/>
      <c r="K339" s="11"/>
      <c r="L339" s="12"/>
      <c r="M339" s="13"/>
      <c r="N339" s="8"/>
      <c r="O339" s="8"/>
      <c r="P339" s="8"/>
      <c r="Q339" s="10"/>
      <c r="R339" s="11"/>
      <c r="S339" s="10"/>
      <c r="T339" s="10"/>
      <c r="U339" s="8"/>
      <c r="V339" s="8"/>
      <c r="W339" s="11"/>
      <c r="X339" s="10"/>
      <c r="Y339" s="11"/>
      <c r="Z339" s="10"/>
      <c r="AA339" s="11"/>
      <c r="AB339" s="14"/>
    </row>
    <row r="340" spans="1:29" x14ac:dyDescent="0.35">
      <c r="A340" s="288" t="s">
        <v>4</v>
      </c>
      <c r="B340" s="316"/>
      <c r="C340" s="316"/>
      <c r="D340" s="316"/>
      <c r="E340" s="316"/>
      <c r="F340" s="316"/>
      <c r="G340" s="316"/>
      <c r="H340" s="316"/>
      <c r="I340" s="316"/>
      <c r="J340" s="316"/>
      <c r="K340" s="316"/>
      <c r="L340" s="289"/>
      <c r="M340" s="288" t="s">
        <v>5</v>
      </c>
      <c r="N340" s="316"/>
      <c r="O340" s="316"/>
      <c r="P340" s="316"/>
      <c r="Q340" s="316"/>
      <c r="R340" s="316"/>
      <c r="S340" s="316"/>
      <c r="T340" s="316"/>
      <c r="U340" s="316"/>
      <c r="V340" s="316"/>
      <c r="W340" s="289"/>
      <c r="X340" s="290" t="s">
        <v>6</v>
      </c>
      <c r="Y340" s="290" t="s">
        <v>7</v>
      </c>
      <c r="Z340" s="290" t="s">
        <v>8</v>
      </c>
      <c r="AA340" s="290" t="s">
        <v>9</v>
      </c>
      <c r="AB340" s="317" t="s">
        <v>10</v>
      </c>
    </row>
    <row r="341" spans="1:29" x14ac:dyDescent="0.35">
      <c r="A341" s="299" t="s">
        <v>11</v>
      </c>
      <c r="B341" s="293" t="s">
        <v>12</v>
      </c>
      <c r="C341" s="293" t="s">
        <v>13</v>
      </c>
      <c r="D341" s="311" t="s">
        <v>14</v>
      </c>
      <c r="E341" s="311" t="s">
        <v>15</v>
      </c>
      <c r="F341" s="312" t="s">
        <v>16</v>
      </c>
      <c r="G341" s="302" t="s">
        <v>17</v>
      </c>
      <c r="H341" s="303"/>
      <c r="I341" s="304"/>
      <c r="J341" s="290" t="s">
        <v>18</v>
      </c>
      <c r="K341" s="290" t="s">
        <v>19</v>
      </c>
      <c r="L341" s="308" t="s">
        <v>20</v>
      </c>
      <c r="M341" s="299" t="s">
        <v>11</v>
      </c>
      <c r="N341" s="293" t="s">
        <v>21</v>
      </c>
      <c r="O341" s="293" t="s">
        <v>22</v>
      </c>
      <c r="P341" s="293" t="s">
        <v>16</v>
      </c>
      <c r="Q341" s="290" t="s">
        <v>23</v>
      </c>
      <c r="R341" s="290" t="s">
        <v>24</v>
      </c>
      <c r="S341" s="290" t="s">
        <v>25</v>
      </c>
      <c r="T341" s="290" t="s">
        <v>26</v>
      </c>
      <c r="U341" s="288" t="s">
        <v>27</v>
      </c>
      <c r="V341" s="289"/>
      <c r="W341" s="290" t="s">
        <v>28</v>
      </c>
      <c r="X341" s="291"/>
      <c r="Y341" s="291"/>
      <c r="Z341" s="291"/>
      <c r="AA341" s="291"/>
      <c r="AB341" s="318"/>
    </row>
    <row r="342" spans="1:29" x14ac:dyDescent="0.35">
      <c r="A342" s="300"/>
      <c r="B342" s="294"/>
      <c r="C342" s="294"/>
      <c r="D342" s="312"/>
      <c r="E342" s="312"/>
      <c r="F342" s="312"/>
      <c r="G342" s="305"/>
      <c r="H342" s="306"/>
      <c r="I342" s="307"/>
      <c r="J342" s="291"/>
      <c r="K342" s="291"/>
      <c r="L342" s="309"/>
      <c r="M342" s="300"/>
      <c r="N342" s="294"/>
      <c r="O342" s="294"/>
      <c r="P342" s="294"/>
      <c r="Q342" s="291"/>
      <c r="R342" s="291"/>
      <c r="S342" s="291"/>
      <c r="T342" s="291"/>
      <c r="U342" s="293" t="s">
        <v>29</v>
      </c>
      <c r="V342" s="296" t="s">
        <v>30</v>
      </c>
      <c r="W342" s="291"/>
      <c r="X342" s="291"/>
      <c r="Y342" s="291"/>
      <c r="Z342" s="291"/>
      <c r="AA342" s="291"/>
      <c r="AB342" s="318"/>
    </row>
    <row r="343" spans="1:29" x14ac:dyDescent="0.35">
      <c r="A343" s="300"/>
      <c r="B343" s="294"/>
      <c r="C343" s="294"/>
      <c r="D343" s="312"/>
      <c r="E343" s="312"/>
      <c r="F343" s="312"/>
      <c r="G343" s="299" t="s">
        <v>31</v>
      </c>
      <c r="H343" s="299" t="s">
        <v>32</v>
      </c>
      <c r="I343" s="299" t="s">
        <v>33</v>
      </c>
      <c r="J343" s="291"/>
      <c r="K343" s="291"/>
      <c r="L343" s="309"/>
      <c r="M343" s="300"/>
      <c r="N343" s="294"/>
      <c r="O343" s="294"/>
      <c r="P343" s="294"/>
      <c r="Q343" s="291"/>
      <c r="R343" s="291"/>
      <c r="S343" s="291"/>
      <c r="T343" s="291"/>
      <c r="U343" s="294"/>
      <c r="V343" s="297"/>
      <c r="W343" s="291"/>
      <c r="X343" s="291"/>
      <c r="Y343" s="291"/>
      <c r="Z343" s="291"/>
      <c r="AA343" s="291"/>
      <c r="AB343" s="318"/>
    </row>
    <row r="344" spans="1:29" x14ac:dyDescent="0.35">
      <c r="A344" s="300"/>
      <c r="B344" s="294"/>
      <c r="C344" s="294"/>
      <c r="D344" s="312"/>
      <c r="E344" s="312"/>
      <c r="F344" s="312"/>
      <c r="G344" s="300"/>
      <c r="H344" s="300"/>
      <c r="I344" s="300"/>
      <c r="J344" s="291"/>
      <c r="K344" s="291"/>
      <c r="L344" s="309"/>
      <c r="M344" s="300"/>
      <c r="N344" s="294"/>
      <c r="O344" s="294"/>
      <c r="P344" s="294"/>
      <c r="Q344" s="291"/>
      <c r="R344" s="291"/>
      <c r="S344" s="291"/>
      <c r="T344" s="291"/>
      <c r="U344" s="294"/>
      <c r="V344" s="297"/>
      <c r="W344" s="291"/>
      <c r="X344" s="291"/>
      <c r="Y344" s="291"/>
      <c r="Z344" s="291"/>
      <c r="AA344" s="291"/>
      <c r="AB344" s="318"/>
    </row>
    <row r="345" spans="1:29" x14ac:dyDescent="0.35">
      <c r="A345" s="301"/>
      <c r="B345" s="295"/>
      <c r="C345" s="295"/>
      <c r="D345" s="313"/>
      <c r="E345" s="313"/>
      <c r="F345" s="313"/>
      <c r="G345" s="301"/>
      <c r="H345" s="301"/>
      <c r="I345" s="301"/>
      <c r="J345" s="292"/>
      <c r="K345" s="292"/>
      <c r="L345" s="310"/>
      <c r="M345" s="301"/>
      <c r="N345" s="295"/>
      <c r="O345" s="295"/>
      <c r="P345" s="295"/>
      <c r="Q345" s="292"/>
      <c r="R345" s="292"/>
      <c r="S345" s="292"/>
      <c r="T345" s="292"/>
      <c r="U345" s="295"/>
      <c r="V345" s="298"/>
      <c r="W345" s="292"/>
      <c r="X345" s="292"/>
      <c r="Y345" s="292"/>
      <c r="Z345" s="292"/>
      <c r="AA345" s="292"/>
      <c r="AB345" s="319"/>
    </row>
    <row r="346" spans="1:29" x14ac:dyDescent="0.35">
      <c r="A346" s="15">
        <v>1</v>
      </c>
      <c r="B346" s="16" t="str">
        <f>[1]ภดส3!B447</f>
        <v>โฉนด</v>
      </c>
      <c r="C346" s="16">
        <f>[1]ภดส3!E447</f>
        <v>2629</v>
      </c>
      <c r="D346" s="17">
        <f>[1]ภดส3!C447</f>
        <v>5748</v>
      </c>
      <c r="E346" s="17" t="str">
        <f>[1]ภดส3!F447</f>
        <v xml:space="preserve"> ม.11 ต.นาบอน</v>
      </c>
      <c r="F346" s="18" t="s">
        <v>47</v>
      </c>
      <c r="G346" s="16">
        <f>[1]ภดส3!G447</f>
        <v>0</v>
      </c>
      <c r="H346" s="16">
        <f>[1]ภดส3!H447</f>
        <v>0</v>
      </c>
      <c r="I346" s="16">
        <f>[1]ภดส3!I447</f>
        <v>22</v>
      </c>
      <c r="J346" s="19">
        <f>G346*400+H346*100+I346</f>
        <v>22</v>
      </c>
      <c r="K346" s="120">
        <v>3050</v>
      </c>
      <c r="L346" s="19">
        <f>J346*K346</f>
        <v>67100</v>
      </c>
      <c r="M346" s="21">
        <v>1</v>
      </c>
      <c r="N346" s="21" t="s">
        <v>48</v>
      </c>
      <c r="O346" s="21" t="s">
        <v>49</v>
      </c>
      <c r="P346" s="21">
        <v>3</v>
      </c>
      <c r="Q346" s="22">
        <v>176</v>
      </c>
      <c r="R346" s="23">
        <v>100</v>
      </c>
      <c r="S346" s="22">
        <v>7450</v>
      </c>
      <c r="T346" s="22">
        <f>Q346*S346</f>
        <v>1311200</v>
      </c>
      <c r="U346" s="21">
        <v>70</v>
      </c>
      <c r="V346" s="21">
        <v>76</v>
      </c>
      <c r="W346" s="23">
        <f>T346-T346*76/100</f>
        <v>314688</v>
      </c>
      <c r="X346" s="22">
        <f>L346+W346</f>
        <v>381788</v>
      </c>
      <c r="Y346" s="23">
        <f>X346*R346/100</f>
        <v>381788</v>
      </c>
      <c r="Z346" s="22"/>
      <c r="AA346" s="24"/>
      <c r="AB346" s="25"/>
      <c r="AC346" s="26"/>
    </row>
    <row r="347" spans="1:29" x14ac:dyDescent="0.35">
      <c r="A347" s="15"/>
      <c r="B347" s="16"/>
      <c r="C347" s="16"/>
      <c r="D347" s="17"/>
      <c r="E347" s="17"/>
      <c r="F347" s="18"/>
      <c r="G347" s="16"/>
      <c r="H347" s="16"/>
      <c r="I347" s="16"/>
      <c r="J347" s="19"/>
      <c r="K347" s="127"/>
      <c r="L347" s="19"/>
      <c r="M347" s="21"/>
      <c r="N347" s="21" t="s">
        <v>35</v>
      </c>
      <c r="O347" s="21" t="s">
        <v>49</v>
      </c>
      <c r="P347" s="21">
        <v>3</v>
      </c>
      <c r="Q347" s="22">
        <v>50</v>
      </c>
      <c r="R347" s="23">
        <f>Q347*R346/Q346</f>
        <v>28.40909090909091</v>
      </c>
      <c r="S347" s="22"/>
      <c r="T347" s="22"/>
      <c r="U347" s="21"/>
      <c r="V347" s="21"/>
      <c r="W347" s="23"/>
      <c r="X347" s="22"/>
      <c r="Y347" s="23">
        <f>Y346*R347/100</f>
        <v>108462.5</v>
      </c>
      <c r="Z347" s="22">
        <v>0</v>
      </c>
      <c r="AA347" s="24">
        <f>Y347-Z347</f>
        <v>108462.5</v>
      </c>
      <c r="AB347" s="25">
        <v>0.3</v>
      </c>
      <c r="AC347" s="26">
        <f>AA347*AB347/100</f>
        <v>325.38749999999999</v>
      </c>
    </row>
    <row r="348" spans="1:29" x14ac:dyDescent="0.35">
      <c r="A348" s="15"/>
      <c r="B348" s="16"/>
      <c r="C348" s="16"/>
      <c r="D348" s="17"/>
      <c r="E348" s="17"/>
      <c r="F348" s="18"/>
      <c r="G348" s="16"/>
      <c r="H348" s="16"/>
      <c r="I348" s="16"/>
      <c r="J348" s="19"/>
      <c r="K348" s="127"/>
      <c r="L348" s="19"/>
      <c r="M348" s="21"/>
      <c r="N348" s="21" t="s">
        <v>35</v>
      </c>
      <c r="O348" s="21" t="s">
        <v>49</v>
      </c>
      <c r="P348" s="21">
        <v>2</v>
      </c>
      <c r="Q348" s="22">
        <v>38</v>
      </c>
      <c r="R348" s="23">
        <f>Q348*R346/Q346</f>
        <v>21.59090909090909</v>
      </c>
      <c r="S348" s="22"/>
      <c r="T348" s="22"/>
      <c r="U348" s="21"/>
      <c r="V348" s="21"/>
      <c r="W348" s="23"/>
      <c r="X348" s="22"/>
      <c r="Y348" s="23">
        <f>Y346*R348/100</f>
        <v>82431.5</v>
      </c>
      <c r="Z348" s="22">
        <v>50000000</v>
      </c>
      <c r="AA348" s="24">
        <v>0</v>
      </c>
      <c r="AB348" s="25">
        <v>0.02</v>
      </c>
      <c r="AC348" s="26">
        <f>AA348*AB348/100</f>
        <v>0</v>
      </c>
    </row>
    <row r="349" spans="1:29" x14ac:dyDescent="0.35">
      <c r="A349" s="15"/>
      <c r="B349" s="16"/>
      <c r="C349" s="16"/>
      <c r="D349" s="17"/>
      <c r="E349" s="17"/>
      <c r="F349" s="18"/>
      <c r="G349" s="16"/>
      <c r="H349" s="16"/>
      <c r="I349" s="16"/>
      <c r="J349" s="19"/>
      <c r="K349" s="127"/>
      <c r="L349" s="19"/>
      <c r="M349" s="21"/>
      <c r="N349" s="21" t="s">
        <v>36</v>
      </c>
      <c r="O349" s="21" t="s">
        <v>49</v>
      </c>
      <c r="P349" s="21">
        <v>2</v>
      </c>
      <c r="Q349" s="22">
        <v>88</v>
      </c>
      <c r="R349" s="23">
        <f>Q349*R346/Q346</f>
        <v>50</v>
      </c>
      <c r="S349" s="22"/>
      <c r="T349" s="22"/>
      <c r="U349" s="21"/>
      <c r="V349" s="21"/>
      <c r="W349" s="23"/>
      <c r="X349" s="22"/>
      <c r="Y349" s="23">
        <f>Y346*R349/100</f>
        <v>190894</v>
      </c>
      <c r="Z349" s="22">
        <v>0</v>
      </c>
      <c r="AA349" s="24">
        <v>0</v>
      </c>
      <c r="AB349" s="25">
        <v>0.02</v>
      </c>
      <c r="AC349" s="26">
        <f>AA349*AB349/100</f>
        <v>0</v>
      </c>
    </row>
    <row r="350" spans="1:29" x14ac:dyDescent="0.35">
      <c r="A350" s="15">
        <v>2</v>
      </c>
      <c r="B350" s="16" t="str">
        <f>[1]ภดส3!B448</f>
        <v>โฉนด</v>
      </c>
      <c r="C350" s="16">
        <f>[1]ภดส3!E448</f>
        <v>3002</v>
      </c>
      <c r="D350" s="17">
        <f>[1]ภดส3!C448</f>
        <v>6346</v>
      </c>
      <c r="E350" s="17" t="str">
        <f>[1]ภดส3!F448</f>
        <v>ม.2 ต.นาบอน</v>
      </c>
      <c r="F350" s="28" t="s">
        <v>47</v>
      </c>
      <c r="G350" s="16">
        <f>[1]ภดส3!G448</f>
        <v>0</v>
      </c>
      <c r="H350" s="16">
        <f>[1]ภดส3!H448</f>
        <v>0</v>
      </c>
      <c r="I350" s="16">
        <f>[1]ภดส3!J448</f>
        <v>24</v>
      </c>
      <c r="J350" s="19">
        <f t="shared" ref="J350:J355" si="1">G350*400+H350*100+I350</f>
        <v>24</v>
      </c>
      <c r="K350" s="127">
        <v>3050</v>
      </c>
      <c r="L350" s="19">
        <f t="shared" ref="L350:L355" si="2">J350*K350</f>
        <v>73200</v>
      </c>
      <c r="M350" s="30">
        <v>2</v>
      </c>
      <c r="N350" s="30" t="s">
        <v>79</v>
      </c>
      <c r="O350" s="31" t="s">
        <v>49</v>
      </c>
      <c r="P350" s="31">
        <v>3</v>
      </c>
      <c r="Q350" s="32">
        <v>290</v>
      </c>
      <c r="R350" s="23">
        <v>100</v>
      </c>
      <c r="S350" s="42">
        <v>6750</v>
      </c>
      <c r="T350" s="22">
        <f>Q350*S350</f>
        <v>1957500</v>
      </c>
      <c r="U350" s="31">
        <v>15</v>
      </c>
      <c r="V350" s="31">
        <v>20</v>
      </c>
      <c r="W350" s="23">
        <f>T350-T350*V350/100</f>
        <v>1566000</v>
      </c>
      <c r="X350" s="22">
        <f>L350+L351+L352+W350</f>
        <v>1788650</v>
      </c>
      <c r="Y350" s="23">
        <f>X350*R350/100</f>
        <v>1788650</v>
      </c>
      <c r="Z350" s="22">
        <v>0</v>
      </c>
      <c r="AA350" s="24">
        <f>Y350-Z350</f>
        <v>1788650</v>
      </c>
      <c r="AB350" s="25">
        <v>0.02</v>
      </c>
      <c r="AC350" s="26">
        <f>AA350*AB350/100</f>
        <v>357.73</v>
      </c>
    </row>
    <row r="351" spans="1:29" x14ac:dyDescent="0.35">
      <c r="A351" s="15">
        <v>3</v>
      </c>
      <c r="B351" s="16" t="str">
        <f>[1]ภดส3!B449</f>
        <v>โฉนด</v>
      </c>
      <c r="C351" s="16">
        <f>[1]ภดส3!E449</f>
        <v>3001</v>
      </c>
      <c r="D351" s="17">
        <f>[1]ภดส3!C449</f>
        <v>6345</v>
      </c>
      <c r="E351" s="17" t="str">
        <f>[1]ภดส3!F449</f>
        <v>ม.2 ต.นาบอน</v>
      </c>
      <c r="F351" s="28" t="s">
        <v>47</v>
      </c>
      <c r="G351" s="16">
        <f>[1]ภดส3!G449</f>
        <v>0</v>
      </c>
      <c r="H351" s="16">
        <f>[1]ภดส3!H449</f>
        <v>0</v>
      </c>
      <c r="I351" s="16">
        <f>[1]ภดส3!J449</f>
        <v>25</v>
      </c>
      <c r="J351" s="19">
        <f t="shared" si="1"/>
        <v>25</v>
      </c>
      <c r="K351" s="127">
        <v>3050</v>
      </c>
      <c r="L351" s="19">
        <f t="shared" si="2"/>
        <v>76250</v>
      </c>
      <c r="M351" s="30"/>
      <c r="N351" s="33"/>
      <c r="O351" s="33"/>
      <c r="P351" s="33"/>
      <c r="Q351" s="66"/>
      <c r="R351" s="23"/>
      <c r="S351" s="66"/>
      <c r="T351" s="22"/>
      <c r="U351" s="33"/>
      <c r="V351" s="33"/>
      <c r="W351" s="23"/>
      <c r="X351" s="22"/>
      <c r="Y351" s="23"/>
      <c r="Z351" s="22"/>
      <c r="AA351" s="24"/>
      <c r="AB351" s="25"/>
      <c r="AC351" s="26"/>
    </row>
    <row r="352" spans="1:29" x14ac:dyDescent="0.35">
      <c r="A352" s="15">
        <v>4</v>
      </c>
      <c r="B352" s="16" t="str">
        <f>[1]ภดส3!B450</f>
        <v>โฉนด</v>
      </c>
      <c r="C352" s="16">
        <f>[1]ภดส3!E450</f>
        <v>3000</v>
      </c>
      <c r="D352" s="17">
        <f>[1]ภดส3!C450</f>
        <v>6344</v>
      </c>
      <c r="E352" s="17" t="str">
        <f>[1]ภดส3!F450</f>
        <v>ม.2 ต.นาบอน</v>
      </c>
      <c r="F352" s="28" t="s">
        <v>47</v>
      </c>
      <c r="G352" s="16">
        <f>[1]ภดส3!G450</f>
        <v>0</v>
      </c>
      <c r="H352" s="16">
        <f>[1]ภดส3!H450</f>
        <v>0</v>
      </c>
      <c r="I352" s="16">
        <f>[1]ภดส3!J450</f>
        <v>24</v>
      </c>
      <c r="J352" s="19">
        <f t="shared" si="1"/>
        <v>24</v>
      </c>
      <c r="K352" s="127">
        <v>3050</v>
      </c>
      <c r="L352" s="19">
        <f t="shared" si="2"/>
        <v>73200</v>
      </c>
      <c r="M352" s="30"/>
      <c r="N352" s="33"/>
      <c r="O352" s="33"/>
      <c r="P352" s="33"/>
      <c r="Q352" s="66"/>
      <c r="R352" s="23"/>
      <c r="S352" s="66"/>
      <c r="T352" s="22"/>
      <c r="U352" s="33"/>
      <c r="V352" s="33"/>
      <c r="W352" s="23"/>
      <c r="X352" s="22"/>
      <c r="Y352" s="23"/>
      <c r="Z352" s="22"/>
      <c r="AA352" s="24"/>
      <c r="AB352" s="25"/>
      <c r="AC352" s="26"/>
    </row>
    <row r="353" spans="1:29" x14ac:dyDescent="0.35">
      <c r="A353" s="15">
        <v>5</v>
      </c>
      <c r="B353" s="16" t="str">
        <f>[1]ภดส3!B451</f>
        <v>โฉนด</v>
      </c>
      <c r="C353" s="16">
        <f>[1]ภดส3!E451</f>
        <v>3568</v>
      </c>
      <c r="D353" s="17">
        <f>[1]ภดส3!C451</f>
        <v>7512</v>
      </c>
      <c r="E353" s="17" t="str">
        <f>[1]ภดส3!F451</f>
        <v>ม.2 ต.นาบอน</v>
      </c>
      <c r="F353" s="28" t="s">
        <v>45</v>
      </c>
      <c r="G353" s="16">
        <f>[1]ภดส3!G451</f>
        <v>0</v>
      </c>
      <c r="H353" s="16">
        <f>[1]ภดส3!H451</f>
        <v>0</v>
      </c>
      <c r="I353" s="16">
        <f>[1]ภดส3!J451</f>
        <v>24</v>
      </c>
      <c r="J353" s="19">
        <f t="shared" si="1"/>
        <v>24</v>
      </c>
      <c r="K353" s="127">
        <v>150</v>
      </c>
      <c r="L353" s="19">
        <f t="shared" si="2"/>
        <v>3600</v>
      </c>
      <c r="M353" s="30"/>
      <c r="N353" s="33"/>
      <c r="O353" s="33"/>
      <c r="P353" s="33"/>
      <c r="Q353" s="35"/>
      <c r="R353" s="23"/>
      <c r="S353" s="35"/>
      <c r="T353" s="22"/>
      <c r="U353" s="33"/>
      <c r="V353" s="33"/>
      <c r="W353" s="23"/>
      <c r="X353" s="22"/>
      <c r="Y353" s="23">
        <f>L353</f>
        <v>3600</v>
      </c>
      <c r="Z353" s="22">
        <v>0</v>
      </c>
      <c r="AA353" s="24">
        <f>Y353-Z353</f>
        <v>3600</v>
      </c>
      <c r="AB353" s="25">
        <v>0.3</v>
      </c>
      <c r="AC353" s="26">
        <f>AA353*AB353/100</f>
        <v>10.8</v>
      </c>
    </row>
    <row r="354" spans="1:29" x14ac:dyDescent="0.35">
      <c r="A354" s="15">
        <v>6</v>
      </c>
      <c r="B354" s="16" t="str">
        <f>[1]ภดส3!B452</f>
        <v>โฉนด</v>
      </c>
      <c r="C354" s="16">
        <f>[1]ภดส3!E452</f>
        <v>2630</v>
      </c>
      <c r="D354" s="17">
        <f>[1]ภดส3!C452</f>
        <v>7549</v>
      </c>
      <c r="E354" s="17" t="str">
        <f>[1]ภดส3!F452</f>
        <v>ม.11 ต.นาบอน</v>
      </c>
      <c r="F354" s="28" t="s">
        <v>80</v>
      </c>
      <c r="G354" s="16">
        <f>[1]ภดส3!G452</f>
        <v>0</v>
      </c>
      <c r="H354" s="16">
        <f>[1]ภดส3!H452</f>
        <v>0</v>
      </c>
      <c r="I354" s="16">
        <f>[1]ภดส3!J452</f>
        <v>24</v>
      </c>
      <c r="J354" s="19">
        <f t="shared" si="1"/>
        <v>24</v>
      </c>
      <c r="K354" s="127">
        <v>3050</v>
      </c>
      <c r="L354" s="19">
        <f t="shared" si="2"/>
        <v>73200</v>
      </c>
      <c r="M354" s="30">
        <v>3</v>
      </c>
      <c r="N354" s="33" t="str">
        <f>N346</f>
        <v>ตึกแถว 2 ชั้น</v>
      </c>
      <c r="O354" s="71" t="str">
        <f>O346</f>
        <v>ตึก</v>
      </c>
      <c r="P354" s="67">
        <v>3</v>
      </c>
      <c r="Q354" s="128">
        <v>180</v>
      </c>
      <c r="R354" s="23">
        <v>100</v>
      </c>
      <c r="S354" s="35">
        <v>7450</v>
      </c>
      <c r="T354" s="22">
        <f>Q354*S354</f>
        <v>1341000</v>
      </c>
      <c r="U354" s="67">
        <v>70</v>
      </c>
      <c r="V354" s="67">
        <v>76</v>
      </c>
      <c r="W354" s="23">
        <f>T354-T354*V354/100</f>
        <v>321840</v>
      </c>
      <c r="X354" s="22">
        <f>L354+W354</f>
        <v>395040</v>
      </c>
      <c r="Y354" s="23">
        <f>X354*R354/100</f>
        <v>395040</v>
      </c>
      <c r="Z354" s="22">
        <v>0</v>
      </c>
      <c r="AA354" s="24">
        <f>Y354-Z354</f>
        <v>395040</v>
      </c>
      <c r="AB354" s="25">
        <v>0.02</v>
      </c>
      <c r="AC354" s="26">
        <f>AA354*AB354/100</f>
        <v>79.007999999999996</v>
      </c>
    </row>
    <row r="355" spans="1:29" x14ac:dyDescent="0.35">
      <c r="A355" s="15">
        <v>7</v>
      </c>
      <c r="B355" s="16" t="str">
        <f>[1]ภดส3!B453</f>
        <v>โฉนด</v>
      </c>
      <c r="C355" s="16">
        <f>[1]ภดส3!E453</f>
        <v>3569</v>
      </c>
      <c r="D355" s="17">
        <f>[1]ภดส3!C453</f>
        <v>7513</v>
      </c>
      <c r="E355" s="17" t="str">
        <f>[1]ภดส3!F453</f>
        <v>ม.2 ต.นาบอน</v>
      </c>
      <c r="F355" s="28" t="s">
        <v>45</v>
      </c>
      <c r="G355" s="16">
        <f>[1]ภดส3!G453</f>
        <v>0</v>
      </c>
      <c r="H355" s="16">
        <f>[1]ภดส3!H453</f>
        <v>0</v>
      </c>
      <c r="I355" s="16">
        <f>[1]ภดส3!J453</f>
        <v>24</v>
      </c>
      <c r="J355" s="19">
        <f t="shared" si="1"/>
        <v>24</v>
      </c>
      <c r="K355" s="127">
        <v>150</v>
      </c>
      <c r="L355" s="19">
        <f t="shared" si="2"/>
        <v>3600</v>
      </c>
      <c r="M355" s="30"/>
      <c r="N355" s="33"/>
      <c r="O355" s="72"/>
      <c r="P355" s="33"/>
      <c r="Q355" s="35"/>
      <c r="R355" s="23"/>
      <c r="S355" s="35"/>
      <c r="T355" s="22"/>
      <c r="U355" s="33"/>
      <c r="V355" s="33"/>
      <c r="W355" s="23"/>
      <c r="X355" s="22"/>
      <c r="Y355" s="23">
        <f>L355</f>
        <v>3600</v>
      </c>
      <c r="Z355" s="22">
        <v>0</v>
      </c>
      <c r="AA355" s="24">
        <f>Y355-Z355</f>
        <v>3600</v>
      </c>
      <c r="AB355" s="25">
        <v>0.3</v>
      </c>
      <c r="AC355" s="26">
        <f>AA355*AB355/100</f>
        <v>10.8</v>
      </c>
    </row>
    <row r="356" spans="1:29" x14ac:dyDescent="0.35">
      <c r="A356" s="15"/>
      <c r="B356" s="16"/>
      <c r="C356" s="16"/>
      <c r="D356" s="17"/>
      <c r="E356" s="17"/>
      <c r="F356" s="28"/>
      <c r="G356" s="16"/>
      <c r="H356" s="16"/>
      <c r="I356" s="16"/>
      <c r="J356" s="19"/>
      <c r="K356" s="127"/>
      <c r="L356" s="19"/>
      <c r="M356" s="30"/>
      <c r="N356" s="33"/>
      <c r="O356" s="40"/>
      <c r="P356" s="30"/>
      <c r="Q356" s="42"/>
      <c r="R356" s="23"/>
      <c r="S356" s="39"/>
      <c r="T356" s="42"/>
      <c r="U356" s="43"/>
      <c r="V356" s="43"/>
      <c r="W356" s="23"/>
      <c r="X356" s="22"/>
      <c r="Y356" s="23"/>
      <c r="Z356" s="22"/>
      <c r="AA356" s="24"/>
      <c r="AB356" s="25"/>
      <c r="AC356" s="26">
        <f>SUM(AC347:AC355)</f>
        <v>783.72550000000001</v>
      </c>
    </row>
    <row r="357" spans="1:29" x14ac:dyDescent="0.35">
      <c r="A357" s="47"/>
      <c r="B357" s="47"/>
      <c r="C357" s="47"/>
      <c r="D357" s="48"/>
      <c r="E357" s="48"/>
      <c r="F357" s="48"/>
      <c r="G357" s="47"/>
      <c r="H357" s="47"/>
      <c r="I357" s="47"/>
      <c r="J357" s="49"/>
      <c r="K357" s="50"/>
      <c r="L357" s="51"/>
      <c r="M357" s="52"/>
      <c r="N357" s="52"/>
      <c r="O357" s="52"/>
      <c r="P357" s="52"/>
      <c r="Q357" s="49"/>
      <c r="R357" s="50"/>
      <c r="S357" s="49"/>
      <c r="T357" s="49"/>
      <c r="U357" s="52"/>
      <c r="V357" s="52"/>
      <c r="W357" s="50"/>
      <c r="X357" s="49"/>
      <c r="Y357" s="50"/>
      <c r="Z357" s="49"/>
      <c r="AA357" s="50"/>
      <c r="AB357" s="53"/>
    </row>
    <row r="358" spans="1:29" x14ac:dyDescent="0.35">
      <c r="A358" s="1"/>
      <c r="B358" s="1"/>
      <c r="C358" s="1"/>
      <c r="D358" s="2"/>
      <c r="E358" s="2"/>
      <c r="F358" s="2"/>
      <c r="G358" s="1"/>
      <c r="H358" s="1"/>
      <c r="I358" s="1"/>
      <c r="J358" s="3"/>
      <c r="K358" s="4"/>
      <c r="M358" s="6"/>
      <c r="N358" s="1"/>
      <c r="O358" s="1"/>
      <c r="P358" s="1"/>
      <c r="Q358" s="3"/>
      <c r="R358" s="4"/>
      <c r="S358" s="3"/>
      <c r="T358" s="3"/>
      <c r="U358" s="1"/>
      <c r="V358" s="1"/>
      <c r="W358" s="4"/>
      <c r="X358" s="3"/>
      <c r="Y358" s="4"/>
      <c r="Z358" s="3"/>
      <c r="AA358" s="4"/>
      <c r="AB358" s="55"/>
    </row>
    <row r="359" spans="1:29" x14ac:dyDescent="0.35">
      <c r="A359" s="8"/>
      <c r="B359" s="8" t="s">
        <v>37</v>
      </c>
      <c r="C359" s="8"/>
      <c r="D359" s="9" t="s">
        <v>38</v>
      </c>
      <c r="E359" s="9"/>
      <c r="F359" s="9"/>
      <c r="G359" s="56"/>
      <c r="H359" s="8" t="s">
        <v>39</v>
      </c>
      <c r="I359" s="8"/>
      <c r="J359" s="57"/>
      <c r="K359" s="10"/>
      <c r="L359" s="8"/>
      <c r="M359" s="13"/>
      <c r="N359" s="1"/>
      <c r="O359" s="1"/>
      <c r="P359" s="1"/>
      <c r="Q359" s="3"/>
      <c r="R359" s="4"/>
      <c r="S359" s="3"/>
      <c r="T359" s="3"/>
      <c r="U359" s="1"/>
      <c r="V359" s="1"/>
      <c r="W359" s="4"/>
      <c r="X359" s="3"/>
      <c r="Y359" s="4"/>
      <c r="Z359" s="3"/>
      <c r="AA359" s="4"/>
      <c r="AB359" s="55"/>
    </row>
    <row r="360" spans="1:29" x14ac:dyDescent="0.35">
      <c r="A360" s="8"/>
      <c r="B360" s="8"/>
      <c r="C360" s="8"/>
      <c r="D360" s="9"/>
      <c r="E360" s="9"/>
      <c r="F360" s="9"/>
      <c r="G360" s="56"/>
      <c r="H360" s="8" t="s">
        <v>40</v>
      </c>
      <c r="I360" s="8"/>
      <c r="J360" s="57"/>
      <c r="K360" s="10"/>
      <c r="L360" s="8"/>
      <c r="M360" s="13"/>
      <c r="N360" s="1"/>
      <c r="O360" s="1"/>
      <c r="P360" s="1"/>
      <c r="Q360" s="3"/>
      <c r="R360" s="4"/>
      <c r="S360" s="3"/>
      <c r="T360" s="3"/>
      <c r="U360" s="1"/>
      <c r="V360" s="1"/>
      <c r="W360" s="4"/>
      <c r="X360" s="3"/>
      <c r="Y360" s="4"/>
      <c r="Z360" s="3"/>
      <c r="AA360" s="4"/>
      <c r="AB360" s="55"/>
    </row>
    <row r="361" spans="1:29" x14ac:dyDescent="0.35">
      <c r="A361" s="8"/>
      <c r="B361" s="8"/>
      <c r="C361" s="8"/>
      <c r="D361" s="9"/>
      <c r="E361" s="9"/>
      <c r="F361" s="9"/>
      <c r="G361" s="56"/>
      <c r="H361" s="8" t="s">
        <v>41</v>
      </c>
      <c r="I361" s="8"/>
      <c r="J361" s="57"/>
      <c r="K361" s="10"/>
      <c r="L361" s="8"/>
      <c r="M361" s="13"/>
      <c r="N361" s="1"/>
      <c r="O361" s="1"/>
      <c r="P361" s="8"/>
      <c r="Q361" s="3"/>
      <c r="R361" s="4"/>
      <c r="S361" s="3"/>
      <c r="T361" s="3"/>
      <c r="U361" s="1"/>
      <c r="V361" s="1"/>
      <c r="W361" s="4"/>
      <c r="X361" s="3"/>
      <c r="Y361" s="11"/>
      <c r="Z361" s="10"/>
      <c r="AA361" s="11"/>
      <c r="AB361" s="14"/>
    </row>
    <row r="362" spans="1:29" x14ac:dyDescent="0.35">
      <c r="A362" s="8"/>
      <c r="B362" s="8"/>
      <c r="C362" s="8"/>
      <c r="D362" s="9"/>
      <c r="E362" s="9"/>
      <c r="F362" s="9"/>
      <c r="G362" s="56"/>
      <c r="H362" s="8" t="s">
        <v>42</v>
      </c>
      <c r="I362" s="58"/>
      <c r="J362" s="59"/>
      <c r="K362" s="12"/>
      <c r="L362" s="58"/>
      <c r="M362" s="60"/>
      <c r="N362" s="1"/>
      <c r="O362" s="1"/>
      <c r="P362" s="8"/>
      <c r="Q362" s="3"/>
      <c r="R362" s="4"/>
      <c r="S362" s="3"/>
      <c r="T362" s="3"/>
      <c r="U362" s="1"/>
      <c r="V362" s="1"/>
      <c r="W362" s="4"/>
      <c r="X362" s="3"/>
      <c r="Y362" s="11"/>
      <c r="Z362" s="10"/>
      <c r="AA362" s="11"/>
      <c r="AB362" s="14"/>
    </row>
    <row r="363" spans="1:29" x14ac:dyDescent="0.35">
      <c r="A363" s="58"/>
      <c r="B363" s="58"/>
      <c r="C363" s="58"/>
      <c r="D363" s="61"/>
      <c r="E363" s="61"/>
      <c r="F363" s="61"/>
      <c r="G363" s="58"/>
      <c r="H363" s="58" t="s">
        <v>43</v>
      </c>
      <c r="I363" s="58"/>
      <c r="J363" s="59"/>
      <c r="K363" s="12"/>
      <c r="L363" s="58"/>
      <c r="M363" s="60"/>
    </row>
    <row r="364" spans="1:29" x14ac:dyDescent="0.35">
      <c r="A364" s="58"/>
      <c r="B364" s="58"/>
      <c r="C364" s="58"/>
      <c r="D364" s="61"/>
      <c r="E364" s="61"/>
      <c r="F364" s="61"/>
      <c r="G364" s="58"/>
      <c r="H364" s="58"/>
      <c r="I364" s="58"/>
      <c r="J364" s="10"/>
      <c r="K364" s="64"/>
      <c r="L364" s="12"/>
    </row>
    <row r="365" spans="1:29" x14ac:dyDescent="0.35">
      <c r="A365" s="1"/>
      <c r="B365" s="1"/>
      <c r="C365" s="1"/>
      <c r="D365" s="2"/>
      <c r="E365" s="2"/>
      <c r="F365" s="2"/>
      <c r="G365" s="1"/>
      <c r="H365" s="1"/>
      <c r="I365" s="1"/>
      <c r="J365" s="3"/>
      <c r="K365" s="4"/>
      <c r="M365" s="6"/>
      <c r="N365" s="1"/>
      <c r="O365" s="1"/>
      <c r="P365" s="1"/>
      <c r="Q365" s="3"/>
      <c r="R365" s="4"/>
      <c r="S365" s="3"/>
      <c r="T365" s="3"/>
      <c r="U365" s="1"/>
      <c r="V365" s="1"/>
      <c r="W365" s="4"/>
      <c r="X365" s="3"/>
      <c r="Y365" s="4"/>
      <c r="Z365" s="3"/>
      <c r="AA365" s="314" t="s">
        <v>0</v>
      </c>
      <c r="AB365" s="314"/>
    </row>
    <row r="366" spans="1:29" x14ac:dyDescent="0.35">
      <c r="A366" s="315" t="s">
        <v>1</v>
      </c>
      <c r="B366" s="315"/>
      <c r="C366" s="315"/>
      <c r="D366" s="315"/>
      <c r="E366" s="315"/>
      <c r="F366" s="315"/>
      <c r="G366" s="315"/>
      <c r="H366" s="315"/>
      <c r="I366" s="315"/>
      <c r="J366" s="315"/>
      <c r="K366" s="315"/>
      <c r="L366" s="315"/>
      <c r="M366" s="315"/>
      <c r="N366" s="315"/>
      <c r="O366" s="315"/>
      <c r="P366" s="315"/>
      <c r="Q366" s="315"/>
      <c r="R366" s="315"/>
      <c r="S366" s="315"/>
      <c r="T366" s="315"/>
      <c r="U366" s="315"/>
      <c r="V366" s="315"/>
      <c r="W366" s="315"/>
      <c r="X366" s="315"/>
      <c r="Y366" s="315"/>
      <c r="Z366" s="315"/>
      <c r="AA366" s="315"/>
      <c r="AB366" s="315"/>
    </row>
    <row r="367" spans="1:29" x14ac:dyDescent="0.35">
      <c r="A367" s="315" t="str">
        <f>A338</f>
        <v>เทศบาลตำบลนาบอน</v>
      </c>
      <c r="B367" s="315"/>
      <c r="C367" s="315"/>
      <c r="D367" s="315"/>
      <c r="E367" s="315"/>
      <c r="F367" s="315"/>
      <c r="G367" s="315"/>
      <c r="H367" s="315"/>
      <c r="I367" s="315"/>
      <c r="J367" s="315"/>
      <c r="K367" s="315"/>
      <c r="L367" s="315"/>
      <c r="M367" s="315"/>
      <c r="N367" s="315"/>
      <c r="O367" s="315"/>
      <c r="P367" s="315"/>
      <c r="Q367" s="315"/>
      <c r="R367" s="315"/>
      <c r="S367" s="315"/>
      <c r="T367" s="315"/>
      <c r="U367" s="315"/>
      <c r="V367" s="315"/>
      <c r="W367" s="315"/>
      <c r="X367" s="315"/>
      <c r="Y367" s="315"/>
      <c r="Z367" s="315"/>
      <c r="AA367" s="315"/>
      <c r="AB367" s="315"/>
    </row>
    <row r="368" spans="1:29" x14ac:dyDescent="0.35">
      <c r="A368" s="8" t="s">
        <v>81</v>
      </c>
      <c r="B368" s="8"/>
      <c r="C368" s="8"/>
      <c r="D368" s="9"/>
      <c r="E368" s="9"/>
      <c r="F368" s="9"/>
      <c r="G368" s="8"/>
      <c r="H368" s="8"/>
      <c r="I368" s="8"/>
      <c r="J368" s="10"/>
      <c r="K368" s="11"/>
      <c r="L368" s="12"/>
      <c r="M368" s="13"/>
      <c r="N368" s="8"/>
      <c r="O368" s="8"/>
      <c r="P368" s="8"/>
      <c r="Q368" s="10"/>
      <c r="R368" s="11"/>
      <c r="S368" s="10"/>
      <c r="T368" s="10"/>
      <c r="U368" s="8"/>
      <c r="V368" s="8"/>
      <c r="W368" s="11"/>
      <c r="X368" s="10"/>
      <c r="Y368" s="11"/>
      <c r="Z368" s="10"/>
      <c r="AA368" s="11"/>
      <c r="AB368" s="14"/>
    </row>
    <row r="369" spans="1:29" x14ac:dyDescent="0.35">
      <c r="A369" s="288" t="s">
        <v>4</v>
      </c>
      <c r="B369" s="316"/>
      <c r="C369" s="316"/>
      <c r="D369" s="316"/>
      <c r="E369" s="316"/>
      <c r="F369" s="316"/>
      <c r="G369" s="316"/>
      <c r="H369" s="316"/>
      <c r="I369" s="316"/>
      <c r="J369" s="316"/>
      <c r="K369" s="316"/>
      <c r="L369" s="289"/>
      <c r="M369" s="288" t="s">
        <v>5</v>
      </c>
      <c r="N369" s="316"/>
      <c r="O369" s="316"/>
      <c r="P369" s="316"/>
      <c r="Q369" s="316"/>
      <c r="R369" s="316"/>
      <c r="S369" s="316"/>
      <c r="T369" s="316"/>
      <c r="U369" s="316"/>
      <c r="V369" s="316"/>
      <c r="W369" s="289"/>
      <c r="X369" s="290" t="s">
        <v>6</v>
      </c>
      <c r="Y369" s="290" t="s">
        <v>7</v>
      </c>
      <c r="Z369" s="290" t="s">
        <v>8</v>
      </c>
      <c r="AA369" s="290" t="s">
        <v>9</v>
      </c>
      <c r="AB369" s="317" t="s">
        <v>10</v>
      </c>
    </row>
    <row r="370" spans="1:29" x14ac:dyDescent="0.35">
      <c r="A370" s="299" t="s">
        <v>11</v>
      </c>
      <c r="B370" s="293" t="s">
        <v>12</v>
      </c>
      <c r="C370" s="293" t="s">
        <v>13</v>
      </c>
      <c r="D370" s="311" t="s">
        <v>14</v>
      </c>
      <c r="E370" s="311" t="s">
        <v>15</v>
      </c>
      <c r="F370" s="312" t="s">
        <v>16</v>
      </c>
      <c r="G370" s="302" t="s">
        <v>17</v>
      </c>
      <c r="H370" s="303"/>
      <c r="I370" s="304"/>
      <c r="J370" s="290" t="s">
        <v>18</v>
      </c>
      <c r="K370" s="290" t="s">
        <v>19</v>
      </c>
      <c r="L370" s="308" t="s">
        <v>20</v>
      </c>
      <c r="M370" s="299" t="s">
        <v>11</v>
      </c>
      <c r="N370" s="293" t="s">
        <v>21</v>
      </c>
      <c r="O370" s="293" t="s">
        <v>22</v>
      </c>
      <c r="P370" s="293" t="s">
        <v>16</v>
      </c>
      <c r="Q370" s="290" t="s">
        <v>23</v>
      </c>
      <c r="R370" s="290" t="s">
        <v>24</v>
      </c>
      <c r="S370" s="290" t="s">
        <v>25</v>
      </c>
      <c r="T370" s="290" t="s">
        <v>26</v>
      </c>
      <c r="U370" s="288" t="s">
        <v>27</v>
      </c>
      <c r="V370" s="289"/>
      <c r="W370" s="290" t="s">
        <v>28</v>
      </c>
      <c r="X370" s="291"/>
      <c r="Y370" s="291"/>
      <c r="Z370" s="291"/>
      <c r="AA370" s="291"/>
      <c r="AB370" s="318"/>
    </row>
    <row r="371" spans="1:29" x14ac:dyDescent="0.35">
      <c r="A371" s="300"/>
      <c r="B371" s="294"/>
      <c r="C371" s="294"/>
      <c r="D371" s="312"/>
      <c r="E371" s="312"/>
      <c r="F371" s="312"/>
      <c r="G371" s="305"/>
      <c r="H371" s="306"/>
      <c r="I371" s="307"/>
      <c r="J371" s="291"/>
      <c r="K371" s="291"/>
      <c r="L371" s="309"/>
      <c r="M371" s="300"/>
      <c r="N371" s="294"/>
      <c r="O371" s="294"/>
      <c r="P371" s="294"/>
      <c r="Q371" s="291"/>
      <c r="R371" s="291"/>
      <c r="S371" s="291"/>
      <c r="T371" s="291"/>
      <c r="U371" s="293" t="s">
        <v>29</v>
      </c>
      <c r="V371" s="296" t="s">
        <v>30</v>
      </c>
      <c r="W371" s="291"/>
      <c r="X371" s="291"/>
      <c r="Y371" s="291"/>
      <c r="Z371" s="291"/>
      <c r="AA371" s="291"/>
      <c r="AB371" s="318"/>
    </row>
    <row r="372" spans="1:29" x14ac:dyDescent="0.35">
      <c r="A372" s="300"/>
      <c r="B372" s="294"/>
      <c r="C372" s="294"/>
      <c r="D372" s="312"/>
      <c r="E372" s="312"/>
      <c r="F372" s="312"/>
      <c r="G372" s="299" t="s">
        <v>31</v>
      </c>
      <c r="H372" s="299" t="s">
        <v>32</v>
      </c>
      <c r="I372" s="299" t="s">
        <v>33</v>
      </c>
      <c r="J372" s="291"/>
      <c r="K372" s="291"/>
      <c r="L372" s="309"/>
      <c r="M372" s="300"/>
      <c r="N372" s="294"/>
      <c r="O372" s="294"/>
      <c r="P372" s="294"/>
      <c r="Q372" s="291"/>
      <c r="R372" s="291"/>
      <c r="S372" s="291"/>
      <c r="T372" s="291"/>
      <c r="U372" s="294"/>
      <c r="V372" s="297"/>
      <c r="W372" s="291"/>
      <c r="X372" s="291"/>
      <c r="Y372" s="291"/>
      <c r="Z372" s="291"/>
      <c r="AA372" s="291"/>
      <c r="AB372" s="318"/>
    </row>
    <row r="373" spans="1:29" x14ac:dyDescent="0.35">
      <c r="A373" s="300"/>
      <c r="B373" s="294"/>
      <c r="C373" s="294"/>
      <c r="D373" s="312"/>
      <c r="E373" s="312"/>
      <c r="F373" s="312"/>
      <c r="G373" s="300"/>
      <c r="H373" s="300"/>
      <c r="I373" s="300"/>
      <c r="J373" s="291"/>
      <c r="K373" s="291"/>
      <c r="L373" s="309"/>
      <c r="M373" s="300"/>
      <c r="N373" s="294"/>
      <c r="O373" s="294"/>
      <c r="P373" s="294"/>
      <c r="Q373" s="291"/>
      <c r="R373" s="291"/>
      <c r="S373" s="291"/>
      <c r="T373" s="291"/>
      <c r="U373" s="294"/>
      <c r="V373" s="297"/>
      <c r="W373" s="291"/>
      <c r="X373" s="291"/>
      <c r="Y373" s="291"/>
      <c r="Z373" s="291"/>
      <c r="AA373" s="291"/>
      <c r="AB373" s="318"/>
    </row>
    <row r="374" spans="1:29" x14ac:dyDescent="0.35">
      <c r="A374" s="301"/>
      <c r="B374" s="295"/>
      <c r="C374" s="295"/>
      <c r="D374" s="313"/>
      <c r="E374" s="313"/>
      <c r="F374" s="313"/>
      <c r="G374" s="301"/>
      <c r="H374" s="301"/>
      <c r="I374" s="301"/>
      <c r="J374" s="292"/>
      <c r="K374" s="292"/>
      <c r="L374" s="310"/>
      <c r="M374" s="301"/>
      <c r="N374" s="295"/>
      <c r="O374" s="295"/>
      <c r="P374" s="295"/>
      <c r="Q374" s="292"/>
      <c r="R374" s="292"/>
      <c r="S374" s="292"/>
      <c r="T374" s="292"/>
      <c r="U374" s="295"/>
      <c r="V374" s="298"/>
      <c r="W374" s="292"/>
      <c r="X374" s="292"/>
      <c r="Y374" s="292"/>
      <c r="Z374" s="292"/>
      <c r="AA374" s="292"/>
      <c r="AB374" s="319"/>
    </row>
    <row r="375" spans="1:29" x14ac:dyDescent="0.35">
      <c r="A375" s="15">
        <v>1</v>
      </c>
      <c r="B375" s="16" t="str">
        <f>[1]ภดส3!B474</f>
        <v>โฉนด</v>
      </c>
      <c r="C375" s="16">
        <f>[1]ภดส3!E474</f>
        <v>2990</v>
      </c>
      <c r="D375" s="17">
        <f>[1]ภดส3!C474</f>
        <v>6334</v>
      </c>
      <c r="E375" s="17" t="str">
        <f>[1]ภดส3!F474</f>
        <v>ม.2 ต.นาบอน</v>
      </c>
      <c r="F375" s="18" t="s">
        <v>47</v>
      </c>
      <c r="G375" s="16">
        <f>[1]ภดส3!G474</f>
        <v>0</v>
      </c>
      <c r="H375" s="16">
        <f>[1]ภดส3!H474</f>
        <v>0</v>
      </c>
      <c r="I375" s="16">
        <f>[1]ภดส3!I474</f>
        <v>25</v>
      </c>
      <c r="J375" s="19">
        <f>[1]ภดส3!J474</f>
        <v>25</v>
      </c>
      <c r="K375" s="121">
        <v>3050</v>
      </c>
      <c r="L375" s="19">
        <f>J375*K375</f>
        <v>76250</v>
      </c>
      <c r="M375" s="21">
        <v>1</v>
      </c>
      <c r="N375" s="21" t="s">
        <v>74</v>
      </c>
      <c r="O375" s="21" t="s">
        <v>49</v>
      </c>
      <c r="P375" s="21">
        <v>3</v>
      </c>
      <c r="Q375" s="22">
        <v>100</v>
      </c>
      <c r="R375" s="23">
        <v>100</v>
      </c>
      <c r="S375" s="22">
        <v>7450</v>
      </c>
      <c r="T375" s="22">
        <f>Q375*S375</f>
        <v>745000</v>
      </c>
      <c r="U375" s="21">
        <v>25</v>
      </c>
      <c r="V375" s="21">
        <v>40</v>
      </c>
      <c r="W375" s="23">
        <f>T375-T375*V375/100</f>
        <v>447000</v>
      </c>
      <c r="X375" s="22">
        <f>L375+W375</f>
        <v>523250</v>
      </c>
      <c r="Y375" s="23">
        <f>X375*R375/100</f>
        <v>523250</v>
      </c>
      <c r="Z375" s="22">
        <v>0</v>
      </c>
      <c r="AA375" s="24">
        <f>Y375-Z375</f>
        <v>523250</v>
      </c>
      <c r="AB375" s="25">
        <v>0.02</v>
      </c>
      <c r="AC375" s="26">
        <f>AA375*AB375/100</f>
        <v>104.65</v>
      </c>
    </row>
    <row r="376" spans="1:29" x14ac:dyDescent="0.35">
      <c r="A376" s="15">
        <v>2</v>
      </c>
      <c r="B376" s="16" t="str">
        <f>[1]ภดส3!B475</f>
        <v>โฉนด</v>
      </c>
      <c r="C376" s="16">
        <f>[1]ภดส3!E475</f>
        <v>2627</v>
      </c>
      <c r="D376" s="17">
        <f>[1]ภดส3!C475</f>
        <v>5746</v>
      </c>
      <c r="E376" s="17" t="str">
        <f>[1]ภดส3!F475</f>
        <v>ม.11 ต.นาบอน</v>
      </c>
      <c r="F376" s="18" t="s">
        <v>47</v>
      </c>
      <c r="G376" s="16">
        <f>[1]ภดส3!G475</f>
        <v>0</v>
      </c>
      <c r="H376" s="16">
        <f>[1]ภดส3!H475</f>
        <v>0</v>
      </c>
      <c r="I376" s="16">
        <f>[1]ภดส3!I475</f>
        <v>24</v>
      </c>
      <c r="J376" s="19">
        <f>[1]ภดส3!J475</f>
        <v>24</v>
      </c>
      <c r="K376" s="129">
        <v>3050</v>
      </c>
      <c r="L376" s="19">
        <f>J376*K376</f>
        <v>73200</v>
      </c>
      <c r="M376" s="21">
        <v>2</v>
      </c>
      <c r="N376" s="21" t="s">
        <v>48</v>
      </c>
      <c r="O376" s="96" t="s">
        <v>52</v>
      </c>
      <c r="P376" s="21">
        <v>3</v>
      </c>
      <c r="Q376" s="22">
        <v>180</v>
      </c>
      <c r="R376" s="23">
        <v>100</v>
      </c>
      <c r="S376" s="22">
        <v>7450</v>
      </c>
      <c r="T376" s="22">
        <f>Q376*S376</f>
        <v>1341000</v>
      </c>
      <c r="U376" s="21">
        <v>70</v>
      </c>
      <c r="V376" s="21">
        <v>85</v>
      </c>
      <c r="W376" s="23">
        <f>T376-T376*V376/100</f>
        <v>201150</v>
      </c>
      <c r="X376" s="22">
        <f>L376+W376</f>
        <v>274350</v>
      </c>
      <c r="Y376" s="23">
        <f>X376*R376/100</f>
        <v>274350</v>
      </c>
      <c r="Z376" s="22"/>
      <c r="AA376" s="24"/>
      <c r="AB376" s="25"/>
      <c r="AC376" s="26"/>
    </row>
    <row r="377" spans="1:29" x14ac:dyDescent="0.35">
      <c r="A377" s="15"/>
      <c r="B377" s="16"/>
      <c r="C377" s="16"/>
      <c r="D377" s="17"/>
      <c r="E377" s="17"/>
      <c r="F377" s="18"/>
      <c r="G377" s="16"/>
      <c r="H377" s="16"/>
      <c r="I377" s="16"/>
      <c r="J377" s="19"/>
      <c r="K377" s="129"/>
      <c r="L377" s="19"/>
      <c r="M377" s="21"/>
      <c r="N377" s="21" t="s">
        <v>35</v>
      </c>
      <c r="O377" s="96"/>
      <c r="P377" s="21"/>
      <c r="Q377" s="22">
        <v>50</v>
      </c>
      <c r="R377" s="23">
        <f>Q377*100/Q376</f>
        <v>27.777777777777779</v>
      </c>
      <c r="S377" s="22"/>
      <c r="T377" s="22"/>
      <c r="U377" s="21"/>
      <c r="V377" s="21"/>
      <c r="W377" s="23"/>
      <c r="X377" s="22"/>
      <c r="Y377" s="23">
        <f>Y376*R377/100</f>
        <v>76208.333333333343</v>
      </c>
      <c r="Z377" s="22">
        <v>0</v>
      </c>
      <c r="AA377" s="24">
        <f>Y377-Z377</f>
        <v>76208.333333333343</v>
      </c>
      <c r="AB377" s="25">
        <v>0.3</v>
      </c>
      <c r="AC377" s="26">
        <f>AA377*AB377/100</f>
        <v>228.62500000000003</v>
      </c>
    </row>
    <row r="378" spans="1:29" x14ac:dyDescent="0.35">
      <c r="A378" s="15"/>
      <c r="B378" s="16"/>
      <c r="C378" s="16"/>
      <c r="D378" s="17"/>
      <c r="E378" s="17"/>
      <c r="F378" s="18"/>
      <c r="G378" s="16"/>
      <c r="H378" s="16"/>
      <c r="I378" s="16"/>
      <c r="J378" s="19"/>
      <c r="K378" s="129"/>
      <c r="L378" s="19"/>
      <c r="M378" s="21"/>
      <c r="N378" s="21" t="s">
        <v>35</v>
      </c>
      <c r="O378" s="96"/>
      <c r="P378" s="21"/>
      <c r="Q378" s="22">
        <v>40</v>
      </c>
      <c r="R378" s="23">
        <f>Q378*100/Q376</f>
        <v>22.222222222222221</v>
      </c>
      <c r="S378" s="22"/>
      <c r="T378" s="22"/>
      <c r="U378" s="21"/>
      <c r="V378" s="21"/>
      <c r="W378" s="23"/>
      <c r="X378" s="22"/>
      <c r="Y378" s="23">
        <f>Y376*R378/100</f>
        <v>60966.666666666657</v>
      </c>
      <c r="Z378" s="22">
        <v>50000000</v>
      </c>
      <c r="AA378" s="24">
        <v>0</v>
      </c>
      <c r="AB378" s="25">
        <v>0.02</v>
      </c>
      <c r="AC378" s="26">
        <f>AA378*AB378/100</f>
        <v>0</v>
      </c>
    </row>
    <row r="379" spans="1:29" x14ac:dyDescent="0.35">
      <c r="A379" s="15"/>
      <c r="B379" s="16"/>
      <c r="C379" s="16"/>
      <c r="D379" s="17"/>
      <c r="E379" s="17"/>
      <c r="F379" s="18"/>
      <c r="G379" s="16"/>
      <c r="H379" s="16"/>
      <c r="I379" s="16"/>
      <c r="J379" s="19"/>
      <c r="K379" s="129"/>
      <c r="L379" s="19"/>
      <c r="M379" s="21"/>
      <c r="N379" s="21" t="s">
        <v>36</v>
      </c>
      <c r="O379" s="96"/>
      <c r="P379" s="21"/>
      <c r="Q379" s="22">
        <v>90</v>
      </c>
      <c r="R379" s="23">
        <f>Q379*100/Q376</f>
        <v>50</v>
      </c>
      <c r="S379" s="22"/>
      <c r="T379" s="22"/>
      <c r="U379" s="21"/>
      <c r="V379" s="21"/>
      <c r="W379" s="23"/>
      <c r="X379" s="22"/>
      <c r="Y379" s="23">
        <f>Y376*R379/100</f>
        <v>137175</v>
      </c>
      <c r="Z379" s="22">
        <v>0</v>
      </c>
      <c r="AA379" s="24">
        <v>0</v>
      </c>
      <c r="AB379" s="25">
        <v>0.02</v>
      </c>
      <c r="AC379" s="26">
        <f>AA379*AB379/100</f>
        <v>0</v>
      </c>
    </row>
    <row r="380" spans="1:29" x14ac:dyDescent="0.35">
      <c r="A380" s="15">
        <v>3</v>
      </c>
      <c r="B380" s="16" t="str">
        <f>[1]ภดส3!B477</f>
        <v>โฉนด</v>
      </c>
      <c r="C380" s="16">
        <f>[1]ภดส3!E477</f>
        <v>2624</v>
      </c>
      <c r="D380" s="17">
        <f>[1]ภดส3!C477</f>
        <v>5743</v>
      </c>
      <c r="E380" s="17" t="str">
        <f>[1]ภดส3!F477</f>
        <v>ม.11 ต.นาบอน</v>
      </c>
      <c r="F380" s="18" t="s">
        <v>47</v>
      </c>
      <c r="G380" s="16">
        <f>[1]ภดส3!G477</f>
        <v>0</v>
      </c>
      <c r="H380" s="16">
        <f>[1]ภดส3!H477</f>
        <v>0</v>
      </c>
      <c r="I380" s="16">
        <f>[1]ภดส3!I477</f>
        <v>24</v>
      </c>
      <c r="J380" s="19">
        <f>[1]ภดส3!J477</f>
        <v>24</v>
      </c>
      <c r="K380" s="129">
        <v>3050</v>
      </c>
      <c r="L380" s="19">
        <f>J380*K380</f>
        <v>73200</v>
      </c>
      <c r="M380" s="21">
        <v>3</v>
      </c>
      <c r="N380" s="21" t="str">
        <f>N376</f>
        <v>ตึกแถว 2 ชั้น</v>
      </c>
      <c r="O380" s="96" t="str">
        <f>O376</f>
        <v>ตึก/ไม้</v>
      </c>
      <c r="P380" s="21">
        <v>3</v>
      </c>
      <c r="Q380" s="22">
        <v>180</v>
      </c>
      <c r="R380" s="23">
        <v>100</v>
      </c>
      <c r="S380" s="22">
        <v>7450</v>
      </c>
      <c r="T380" s="22">
        <f>Q380*S380</f>
        <v>1341000</v>
      </c>
      <c r="U380" s="21">
        <v>70</v>
      </c>
      <c r="V380" s="21">
        <v>85</v>
      </c>
      <c r="W380" s="23">
        <f>T380-T380*V380/100</f>
        <v>201150</v>
      </c>
      <c r="X380" s="22">
        <f>L380+W380</f>
        <v>274350</v>
      </c>
      <c r="Y380" s="23">
        <f>X380*R380/100</f>
        <v>274350</v>
      </c>
      <c r="Z380" s="22">
        <v>0</v>
      </c>
      <c r="AA380" s="24">
        <f>Y380-Z380</f>
        <v>274350</v>
      </c>
      <c r="AB380" s="25">
        <v>0.02</v>
      </c>
      <c r="AC380" s="26">
        <f>AA380*AB380/100</f>
        <v>54.87</v>
      </c>
    </row>
    <row r="381" spans="1:29" x14ac:dyDescent="0.35">
      <c r="A381" s="15">
        <v>4</v>
      </c>
      <c r="B381" s="16" t="str">
        <f>[1]ภดส3!B478</f>
        <v>โฉนด</v>
      </c>
      <c r="C381" s="16">
        <f>[1]ภดส3!E478</f>
        <v>2626</v>
      </c>
      <c r="D381" s="17">
        <f>[1]ภดส3!C478</f>
        <v>5745</v>
      </c>
      <c r="E381" s="17" t="str">
        <f>[1]ภดส3!F478</f>
        <v>ม.11 ต.นาบอน</v>
      </c>
      <c r="F381" s="18" t="s">
        <v>45</v>
      </c>
      <c r="G381" s="16">
        <f>[1]ภดส3!G478</f>
        <v>0</v>
      </c>
      <c r="H381" s="16">
        <f>[1]ภดส3!H478</f>
        <v>0</v>
      </c>
      <c r="I381" s="16">
        <f>[1]ภดส3!I478</f>
        <v>24</v>
      </c>
      <c r="J381" s="19">
        <f>[1]ภดส3!J478</f>
        <v>24</v>
      </c>
      <c r="K381" s="129">
        <v>3050</v>
      </c>
      <c r="L381" s="19">
        <f>J381*K381</f>
        <v>73200</v>
      </c>
      <c r="M381" s="21">
        <v>4</v>
      </c>
      <c r="N381" s="21" t="str">
        <f>N380</f>
        <v>ตึกแถว 2 ชั้น</v>
      </c>
      <c r="O381" s="96" t="str">
        <f>O380</f>
        <v>ตึก/ไม้</v>
      </c>
      <c r="P381" s="21">
        <v>3</v>
      </c>
      <c r="Q381" s="22">
        <v>180</v>
      </c>
      <c r="R381" s="23">
        <v>100</v>
      </c>
      <c r="S381" s="22">
        <v>7450</v>
      </c>
      <c r="T381" s="22">
        <f>Q381*S381</f>
        <v>1341000</v>
      </c>
      <c r="U381" s="21">
        <v>70</v>
      </c>
      <c r="V381" s="21">
        <v>85</v>
      </c>
      <c r="W381" s="23">
        <f>T381-T381*V381/100</f>
        <v>201150</v>
      </c>
      <c r="X381" s="22">
        <f>L381+W381</f>
        <v>274350</v>
      </c>
      <c r="Y381" s="23">
        <f>X381*R381/100</f>
        <v>274350</v>
      </c>
      <c r="Z381" s="22">
        <v>0</v>
      </c>
      <c r="AA381" s="24">
        <f>Y381-Z381</f>
        <v>274350</v>
      </c>
      <c r="AB381" s="25">
        <v>0.02</v>
      </c>
      <c r="AC381" s="26">
        <f>AA381*AB381/100</f>
        <v>54.87</v>
      </c>
    </row>
    <row r="382" spans="1:29" x14ac:dyDescent="0.35">
      <c r="A382" s="36"/>
      <c r="B382" s="30"/>
      <c r="C382" s="30"/>
      <c r="D382" s="37"/>
      <c r="E382" s="37"/>
      <c r="F382" s="37"/>
      <c r="G382" s="38"/>
      <c r="H382" s="38"/>
      <c r="I382" s="38"/>
      <c r="J382" s="39"/>
      <c r="K382" s="24"/>
      <c r="L382" s="35"/>
      <c r="M382" s="30"/>
      <c r="N382" s="33"/>
      <c r="O382" s="40"/>
      <c r="P382" s="30"/>
      <c r="Q382" s="42"/>
      <c r="R382" s="118"/>
      <c r="S382" s="39"/>
      <c r="T382" s="42"/>
      <c r="U382" s="43"/>
      <c r="V382" s="43"/>
      <c r="W382" s="44"/>
      <c r="X382" s="39"/>
      <c r="Y382" s="44"/>
      <c r="Z382" s="39"/>
      <c r="AA382" s="44"/>
      <c r="AB382" s="46"/>
      <c r="AC382" s="5">
        <f>SUM(AC375:AC381)</f>
        <v>443.01500000000004</v>
      </c>
    </row>
    <row r="383" spans="1:29" x14ac:dyDescent="0.35">
      <c r="A383" s="47"/>
      <c r="B383" s="47"/>
      <c r="C383" s="47"/>
      <c r="D383" s="48"/>
      <c r="E383" s="48"/>
      <c r="F383" s="48"/>
      <c r="G383" s="47"/>
      <c r="H383" s="47"/>
      <c r="I383" s="47"/>
      <c r="J383" s="49"/>
      <c r="K383" s="50"/>
      <c r="L383" s="51"/>
      <c r="M383" s="52"/>
      <c r="N383" s="52"/>
      <c r="O383" s="52"/>
      <c r="P383" s="52"/>
      <c r="Q383" s="49"/>
      <c r="R383" s="50"/>
      <c r="S383" s="49"/>
      <c r="T383" s="49"/>
      <c r="U383" s="52"/>
      <c r="V383" s="52"/>
      <c r="W383" s="50"/>
      <c r="X383" s="49"/>
      <c r="Y383" s="50"/>
      <c r="Z383" s="49"/>
      <c r="AA383" s="50"/>
      <c r="AB383" s="53"/>
    </row>
    <row r="384" spans="1:29" x14ac:dyDescent="0.35">
      <c r="A384" s="1"/>
      <c r="B384" s="1"/>
      <c r="C384" s="1"/>
      <c r="D384" s="2"/>
      <c r="E384" s="2"/>
      <c r="F384" s="2"/>
      <c r="G384" s="1"/>
      <c r="H384" s="1"/>
      <c r="I384" s="1"/>
      <c r="J384" s="3"/>
      <c r="K384" s="4"/>
      <c r="M384" s="6"/>
      <c r="N384" s="1"/>
      <c r="O384" s="1"/>
      <c r="P384" s="1"/>
      <c r="Q384" s="3"/>
      <c r="R384" s="4"/>
      <c r="S384" s="3"/>
      <c r="T384" s="3"/>
      <c r="U384" s="1"/>
      <c r="V384" s="1"/>
      <c r="W384" s="4"/>
      <c r="X384" s="3"/>
      <c r="Y384" s="4"/>
      <c r="Z384" s="3"/>
      <c r="AA384" s="4"/>
      <c r="AB384" s="55"/>
    </row>
    <row r="385" spans="1:28" x14ac:dyDescent="0.35">
      <c r="A385" s="8"/>
      <c r="B385" s="8" t="s">
        <v>37</v>
      </c>
      <c r="C385" s="8"/>
      <c r="D385" s="9" t="s">
        <v>38</v>
      </c>
      <c r="E385" s="9"/>
      <c r="F385" s="9"/>
      <c r="G385" s="56"/>
      <c r="H385" s="8" t="s">
        <v>39</v>
      </c>
      <c r="I385" s="8"/>
      <c r="J385" s="57"/>
      <c r="K385" s="10"/>
      <c r="L385" s="8"/>
      <c r="M385" s="13"/>
      <c r="N385" s="1"/>
      <c r="O385" s="1"/>
      <c r="P385" s="1"/>
      <c r="Q385" s="3"/>
      <c r="R385" s="4"/>
      <c r="S385" s="3"/>
      <c r="T385" s="3"/>
      <c r="U385" s="1"/>
      <c r="V385" s="1"/>
      <c r="W385" s="4"/>
      <c r="X385" s="3"/>
      <c r="Y385" s="4"/>
      <c r="Z385" s="3"/>
      <c r="AA385" s="4"/>
      <c r="AB385" s="55"/>
    </row>
    <row r="386" spans="1:28" x14ac:dyDescent="0.35">
      <c r="A386" s="8"/>
      <c r="B386" s="8"/>
      <c r="C386" s="8"/>
      <c r="D386" s="9"/>
      <c r="E386" s="9"/>
      <c r="F386" s="9"/>
      <c r="G386" s="56"/>
      <c r="H386" s="8" t="s">
        <v>40</v>
      </c>
      <c r="I386" s="8"/>
      <c r="J386" s="57"/>
      <c r="K386" s="10"/>
      <c r="L386" s="8"/>
      <c r="M386" s="13"/>
      <c r="N386" s="1"/>
      <c r="O386" s="1"/>
      <c r="P386" s="1"/>
      <c r="Q386" s="3"/>
      <c r="R386" s="4"/>
      <c r="S386" s="3"/>
      <c r="T386" s="3"/>
      <c r="U386" s="1"/>
      <c r="V386" s="1"/>
      <c r="W386" s="4"/>
      <c r="X386" s="3"/>
      <c r="Y386" s="4"/>
      <c r="Z386" s="3"/>
      <c r="AA386" s="4"/>
      <c r="AB386" s="55"/>
    </row>
    <row r="387" spans="1:28" x14ac:dyDescent="0.35">
      <c r="A387" s="8"/>
      <c r="B387" s="8"/>
      <c r="C387" s="8"/>
      <c r="D387" s="9"/>
      <c r="E387" s="9"/>
      <c r="F387" s="9"/>
      <c r="G387" s="56"/>
      <c r="H387" s="8" t="s">
        <v>41</v>
      </c>
      <c r="I387" s="8"/>
      <c r="J387" s="57"/>
      <c r="K387" s="10"/>
      <c r="L387" s="8"/>
      <c r="M387" s="13"/>
      <c r="N387" s="1"/>
      <c r="O387" s="1"/>
      <c r="P387" s="8"/>
      <c r="Q387" s="3"/>
      <c r="R387" s="4"/>
      <c r="S387" s="3"/>
      <c r="T387" s="3"/>
      <c r="U387" s="1"/>
      <c r="V387" s="1"/>
      <c r="W387" s="4"/>
      <c r="X387" s="3"/>
      <c r="Y387" s="11"/>
      <c r="Z387" s="10"/>
      <c r="AA387" s="11"/>
      <c r="AB387" s="14"/>
    </row>
    <row r="388" spans="1:28" x14ac:dyDescent="0.35">
      <c r="A388" s="8"/>
      <c r="B388" s="8"/>
      <c r="C388" s="8"/>
      <c r="D388" s="9"/>
      <c r="E388" s="9"/>
      <c r="F388" s="9"/>
      <c r="G388" s="56"/>
      <c r="H388" s="8" t="s">
        <v>42</v>
      </c>
      <c r="I388" s="58"/>
      <c r="J388" s="59"/>
      <c r="K388" s="12"/>
      <c r="L388" s="58"/>
      <c r="M388" s="60"/>
      <c r="N388" s="1"/>
      <c r="O388" s="1"/>
      <c r="P388" s="8"/>
      <c r="Q388" s="3"/>
      <c r="R388" s="4"/>
      <c r="S388" s="3"/>
      <c r="T388" s="3"/>
      <c r="U388" s="1"/>
      <c r="V388" s="1"/>
      <c r="W388" s="4"/>
      <c r="X388" s="3"/>
      <c r="Y388" s="11"/>
      <c r="Z388" s="10"/>
      <c r="AA388" s="11"/>
      <c r="AB388" s="14"/>
    </row>
    <row r="389" spans="1:28" x14ac:dyDescent="0.35">
      <c r="A389" s="58"/>
      <c r="B389" s="58"/>
      <c r="C389" s="58"/>
      <c r="D389" s="61"/>
      <c r="E389" s="61"/>
      <c r="F389" s="61"/>
      <c r="G389" s="58"/>
      <c r="H389" s="58" t="s">
        <v>43</v>
      </c>
      <c r="I389" s="58"/>
      <c r="J389" s="59"/>
      <c r="K389" s="12"/>
      <c r="L389" s="58"/>
      <c r="M389" s="60"/>
    </row>
    <row r="390" spans="1:28" x14ac:dyDescent="0.35">
      <c r="A390" s="58"/>
      <c r="B390" s="58"/>
      <c r="C390" s="58"/>
      <c r="D390" s="61"/>
      <c r="E390" s="61"/>
      <c r="F390" s="61"/>
      <c r="G390" s="58"/>
      <c r="H390" s="58"/>
      <c r="I390" s="58"/>
      <c r="J390" s="10"/>
      <c r="K390" s="64"/>
      <c r="L390" s="12"/>
    </row>
    <row r="391" spans="1:28" x14ac:dyDescent="0.35">
      <c r="A391" s="1"/>
      <c r="B391" s="1"/>
      <c r="C391" s="1"/>
      <c r="D391" s="2"/>
      <c r="E391" s="2"/>
      <c r="F391" s="2"/>
      <c r="G391" s="1"/>
      <c r="H391" s="1"/>
      <c r="I391" s="1"/>
      <c r="J391" s="3"/>
      <c r="K391" s="4"/>
      <c r="M391" s="6"/>
      <c r="N391" s="1"/>
      <c r="O391" s="1"/>
      <c r="P391" s="1"/>
      <c r="Q391" s="3"/>
      <c r="R391" s="4"/>
      <c r="S391" s="3"/>
      <c r="T391" s="3"/>
      <c r="U391" s="1"/>
      <c r="V391" s="1"/>
      <c r="W391" s="4"/>
      <c r="X391" s="3"/>
      <c r="Y391" s="4"/>
      <c r="Z391" s="3"/>
      <c r="AA391" s="314" t="s">
        <v>0</v>
      </c>
      <c r="AB391" s="314"/>
    </row>
    <row r="392" spans="1:28" x14ac:dyDescent="0.35">
      <c r="A392" s="315" t="s">
        <v>1</v>
      </c>
      <c r="B392" s="315"/>
      <c r="C392" s="315"/>
      <c r="D392" s="315"/>
      <c r="E392" s="315"/>
      <c r="F392" s="315"/>
      <c r="G392" s="315"/>
      <c r="H392" s="315"/>
      <c r="I392" s="315"/>
      <c r="J392" s="315"/>
      <c r="K392" s="315"/>
      <c r="L392" s="315"/>
      <c r="M392" s="315"/>
      <c r="N392" s="315"/>
      <c r="O392" s="315"/>
      <c r="P392" s="315"/>
      <c r="Q392" s="315"/>
      <c r="R392" s="315"/>
      <c r="S392" s="315"/>
      <c r="T392" s="315"/>
      <c r="U392" s="315"/>
      <c r="V392" s="315"/>
      <c r="W392" s="315"/>
      <c r="X392" s="315"/>
      <c r="Y392" s="315"/>
      <c r="Z392" s="315"/>
      <c r="AA392" s="315"/>
      <c r="AB392" s="315"/>
    </row>
    <row r="393" spans="1:28" x14ac:dyDescent="0.35">
      <c r="A393" s="315" t="str">
        <f>A367</f>
        <v>เทศบาลตำบลนาบอน</v>
      </c>
      <c r="B393" s="315"/>
      <c r="C393" s="315"/>
      <c r="D393" s="315"/>
      <c r="E393" s="315"/>
      <c r="F393" s="315"/>
      <c r="G393" s="315"/>
      <c r="H393" s="315"/>
      <c r="I393" s="315"/>
      <c r="J393" s="315"/>
      <c r="K393" s="315"/>
      <c r="L393" s="315"/>
      <c r="M393" s="315"/>
      <c r="N393" s="315"/>
      <c r="O393" s="315"/>
      <c r="P393" s="315"/>
      <c r="Q393" s="315"/>
      <c r="R393" s="315"/>
      <c r="S393" s="315"/>
      <c r="T393" s="315"/>
      <c r="U393" s="315"/>
      <c r="V393" s="315"/>
      <c r="W393" s="315"/>
      <c r="X393" s="315"/>
      <c r="Y393" s="315"/>
      <c r="Z393" s="315"/>
      <c r="AA393" s="315"/>
      <c r="AB393" s="315"/>
    </row>
    <row r="394" spans="1:28" x14ac:dyDescent="0.35">
      <c r="A394" s="8" t="s">
        <v>82</v>
      </c>
      <c r="B394" s="8"/>
      <c r="C394" s="8"/>
      <c r="D394" s="9"/>
      <c r="E394" s="9"/>
      <c r="F394" s="9"/>
      <c r="G394" s="8"/>
      <c r="H394" s="8"/>
      <c r="I394" s="8"/>
      <c r="J394" s="10"/>
      <c r="K394" s="11"/>
      <c r="L394" s="12"/>
      <c r="M394" s="13"/>
      <c r="N394" s="8"/>
      <c r="O394" s="8"/>
      <c r="P394" s="8"/>
      <c r="Q394" s="10"/>
      <c r="R394" s="11"/>
      <c r="S394" s="10"/>
      <c r="T394" s="10"/>
      <c r="U394" s="8"/>
      <c r="V394" s="8"/>
      <c r="W394" s="11"/>
      <c r="X394" s="10"/>
      <c r="Y394" s="11"/>
      <c r="Z394" s="10"/>
      <c r="AA394" s="11"/>
      <c r="AB394" s="14"/>
    </row>
    <row r="395" spans="1:28" x14ac:dyDescent="0.35">
      <c r="A395" s="288" t="s">
        <v>4</v>
      </c>
      <c r="B395" s="316"/>
      <c r="C395" s="316"/>
      <c r="D395" s="316"/>
      <c r="E395" s="316"/>
      <c r="F395" s="316"/>
      <c r="G395" s="316"/>
      <c r="H395" s="316"/>
      <c r="I395" s="316"/>
      <c r="J395" s="316"/>
      <c r="K395" s="316"/>
      <c r="L395" s="289"/>
      <c r="M395" s="288" t="s">
        <v>5</v>
      </c>
      <c r="N395" s="316"/>
      <c r="O395" s="316"/>
      <c r="P395" s="316"/>
      <c r="Q395" s="316"/>
      <c r="R395" s="316"/>
      <c r="S395" s="316"/>
      <c r="T395" s="316"/>
      <c r="U395" s="316"/>
      <c r="V395" s="316"/>
      <c r="W395" s="289"/>
      <c r="X395" s="290" t="s">
        <v>6</v>
      </c>
      <c r="Y395" s="290" t="s">
        <v>7</v>
      </c>
      <c r="Z395" s="290" t="s">
        <v>8</v>
      </c>
      <c r="AA395" s="290" t="s">
        <v>9</v>
      </c>
      <c r="AB395" s="317" t="s">
        <v>10</v>
      </c>
    </row>
    <row r="396" spans="1:28" x14ac:dyDescent="0.35">
      <c r="A396" s="299" t="s">
        <v>11</v>
      </c>
      <c r="B396" s="293" t="s">
        <v>12</v>
      </c>
      <c r="C396" s="293" t="s">
        <v>13</v>
      </c>
      <c r="D396" s="311" t="s">
        <v>14</v>
      </c>
      <c r="E396" s="311" t="s">
        <v>15</v>
      </c>
      <c r="F396" s="312" t="s">
        <v>16</v>
      </c>
      <c r="G396" s="302" t="s">
        <v>17</v>
      </c>
      <c r="H396" s="303"/>
      <c r="I396" s="304"/>
      <c r="J396" s="290" t="s">
        <v>18</v>
      </c>
      <c r="K396" s="290" t="s">
        <v>19</v>
      </c>
      <c r="L396" s="308" t="s">
        <v>20</v>
      </c>
      <c r="M396" s="299" t="s">
        <v>11</v>
      </c>
      <c r="N396" s="293" t="s">
        <v>21</v>
      </c>
      <c r="O396" s="293" t="s">
        <v>22</v>
      </c>
      <c r="P396" s="293" t="s">
        <v>16</v>
      </c>
      <c r="Q396" s="290" t="s">
        <v>23</v>
      </c>
      <c r="R396" s="290" t="s">
        <v>24</v>
      </c>
      <c r="S396" s="290" t="s">
        <v>25</v>
      </c>
      <c r="T396" s="290" t="s">
        <v>26</v>
      </c>
      <c r="U396" s="288" t="s">
        <v>27</v>
      </c>
      <c r="V396" s="289"/>
      <c r="W396" s="290" t="s">
        <v>28</v>
      </c>
      <c r="X396" s="291"/>
      <c r="Y396" s="291"/>
      <c r="Z396" s="291"/>
      <c r="AA396" s="291"/>
      <c r="AB396" s="318"/>
    </row>
    <row r="397" spans="1:28" x14ac:dyDescent="0.35">
      <c r="A397" s="300"/>
      <c r="B397" s="294"/>
      <c r="C397" s="294"/>
      <c r="D397" s="312"/>
      <c r="E397" s="312"/>
      <c r="F397" s="312"/>
      <c r="G397" s="305"/>
      <c r="H397" s="306"/>
      <c r="I397" s="307"/>
      <c r="J397" s="291"/>
      <c r="K397" s="291"/>
      <c r="L397" s="309"/>
      <c r="M397" s="300"/>
      <c r="N397" s="294"/>
      <c r="O397" s="294"/>
      <c r="P397" s="294"/>
      <c r="Q397" s="291"/>
      <c r="R397" s="291"/>
      <c r="S397" s="291"/>
      <c r="T397" s="291"/>
      <c r="U397" s="293" t="s">
        <v>29</v>
      </c>
      <c r="V397" s="296" t="s">
        <v>30</v>
      </c>
      <c r="W397" s="291"/>
      <c r="X397" s="291"/>
      <c r="Y397" s="291"/>
      <c r="Z397" s="291"/>
      <c r="AA397" s="291"/>
      <c r="AB397" s="318"/>
    </row>
    <row r="398" spans="1:28" x14ac:dyDescent="0.35">
      <c r="A398" s="300"/>
      <c r="B398" s="294"/>
      <c r="C398" s="294"/>
      <c r="D398" s="312"/>
      <c r="E398" s="312"/>
      <c r="F398" s="312"/>
      <c r="G398" s="299" t="s">
        <v>31</v>
      </c>
      <c r="H398" s="299" t="s">
        <v>32</v>
      </c>
      <c r="I398" s="299" t="s">
        <v>33</v>
      </c>
      <c r="J398" s="291"/>
      <c r="K398" s="291"/>
      <c r="L398" s="309"/>
      <c r="M398" s="300"/>
      <c r="N398" s="294"/>
      <c r="O398" s="294"/>
      <c r="P398" s="294"/>
      <c r="Q398" s="291"/>
      <c r="R398" s="291"/>
      <c r="S398" s="291"/>
      <c r="T398" s="291"/>
      <c r="U398" s="294"/>
      <c r="V398" s="297"/>
      <c r="W398" s="291"/>
      <c r="X398" s="291"/>
      <c r="Y398" s="291"/>
      <c r="Z398" s="291"/>
      <c r="AA398" s="291"/>
      <c r="AB398" s="318"/>
    </row>
    <row r="399" spans="1:28" x14ac:dyDescent="0.35">
      <c r="A399" s="300"/>
      <c r="B399" s="294"/>
      <c r="C399" s="294"/>
      <c r="D399" s="312"/>
      <c r="E399" s="312"/>
      <c r="F399" s="312"/>
      <c r="G399" s="300"/>
      <c r="H399" s="300"/>
      <c r="I399" s="300"/>
      <c r="J399" s="291"/>
      <c r="K399" s="291"/>
      <c r="L399" s="309"/>
      <c r="M399" s="300"/>
      <c r="N399" s="294"/>
      <c r="O399" s="294"/>
      <c r="P399" s="294"/>
      <c r="Q399" s="291"/>
      <c r="R399" s="291"/>
      <c r="S399" s="291"/>
      <c r="T399" s="291"/>
      <c r="U399" s="294"/>
      <c r="V399" s="297"/>
      <c r="W399" s="291"/>
      <c r="X399" s="291"/>
      <c r="Y399" s="291"/>
      <c r="Z399" s="291"/>
      <c r="AA399" s="291"/>
      <c r="AB399" s="318"/>
    </row>
    <row r="400" spans="1:28" x14ac:dyDescent="0.35">
      <c r="A400" s="301"/>
      <c r="B400" s="295"/>
      <c r="C400" s="295"/>
      <c r="D400" s="313"/>
      <c r="E400" s="313"/>
      <c r="F400" s="313"/>
      <c r="G400" s="301"/>
      <c r="H400" s="301"/>
      <c r="I400" s="301"/>
      <c r="J400" s="292"/>
      <c r="K400" s="292"/>
      <c r="L400" s="310"/>
      <c r="M400" s="301"/>
      <c r="N400" s="295"/>
      <c r="O400" s="295"/>
      <c r="P400" s="295"/>
      <c r="Q400" s="292"/>
      <c r="R400" s="292"/>
      <c r="S400" s="292"/>
      <c r="T400" s="292"/>
      <c r="U400" s="295"/>
      <c r="V400" s="298"/>
      <c r="W400" s="292"/>
      <c r="X400" s="292"/>
      <c r="Y400" s="292"/>
      <c r="Z400" s="292"/>
      <c r="AA400" s="292"/>
      <c r="AB400" s="319"/>
    </row>
    <row r="401" spans="1:29" x14ac:dyDescent="0.35">
      <c r="A401" s="15">
        <v>1</v>
      </c>
      <c r="B401" s="16" t="str">
        <f>[1]ภดส3!B501</f>
        <v>โฉนด</v>
      </c>
      <c r="C401" s="16">
        <f>[1]ภดส3!E501</f>
        <v>2632</v>
      </c>
      <c r="D401" s="17">
        <f>[1]ภดส3!C501</f>
        <v>5751</v>
      </c>
      <c r="E401" s="17" t="str">
        <f>[1]ภดส3!F501</f>
        <v>ม.11 ต.นาบอน</v>
      </c>
      <c r="F401" s="18" t="s">
        <v>47</v>
      </c>
      <c r="G401" s="16">
        <f>[1]ภดส3!G501</f>
        <v>0</v>
      </c>
      <c r="H401" s="16">
        <f>[1]ภดส3!H501</f>
        <v>0</v>
      </c>
      <c r="I401" s="16">
        <f>[1]ภดส3!I501</f>
        <v>50</v>
      </c>
      <c r="J401" s="19">
        <f>[1]ภดส3!J501</f>
        <v>50</v>
      </c>
      <c r="K401" s="120">
        <v>3050</v>
      </c>
      <c r="L401" s="19">
        <f>J401*K401</f>
        <v>152500</v>
      </c>
      <c r="M401" s="21"/>
      <c r="N401" s="21"/>
      <c r="O401" s="21"/>
      <c r="P401" s="21"/>
      <c r="Q401" s="22"/>
      <c r="R401" s="23"/>
      <c r="S401" s="22"/>
      <c r="T401" s="22"/>
      <c r="U401" s="21"/>
      <c r="V401" s="21"/>
      <c r="W401" s="23"/>
      <c r="X401" s="22">
        <f>L401</f>
        <v>152500</v>
      </c>
      <c r="Y401" s="23">
        <f>X401*100/100</f>
        <v>152500</v>
      </c>
      <c r="Z401" s="22">
        <v>0</v>
      </c>
      <c r="AA401" s="24">
        <f>Y401-Z401</f>
        <v>152500</v>
      </c>
      <c r="AB401" s="25">
        <v>0.02</v>
      </c>
      <c r="AC401" s="26">
        <f>AA401*AB401/100</f>
        <v>30.5</v>
      </c>
    </row>
    <row r="402" spans="1:29" x14ac:dyDescent="0.35">
      <c r="A402" s="15">
        <v>2</v>
      </c>
      <c r="B402" s="16" t="str">
        <f>[1]ภดส3!B502</f>
        <v>โฉนด</v>
      </c>
      <c r="C402" s="16">
        <f>[1]ภดส3!E502</f>
        <v>2611</v>
      </c>
      <c r="D402" s="17">
        <f>[1]ภดส3!C502</f>
        <v>5730</v>
      </c>
      <c r="E402" s="17" t="str">
        <f>[1]ภดส3!F502</f>
        <v>ม.11 ต.นาบอน</v>
      </c>
      <c r="F402" s="28" t="s">
        <v>47</v>
      </c>
      <c r="G402" s="16">
        <f>[1]ภดส3!G502</f>
        <v>0</v>
      </c>
      <c r="H402" s="16">
        <f>[1]ภดส3!H502</f>
        <v>0</v>
      </c>
      <c r="I402" s="16">
        <f>[1]ภดส3!I502</f>
        <v>28</v>
      </c>
      <c r="J402" s="19">
        <f>[1]ภดส3!J502</f>
        <v>28</v>
      </c>
      <c r="K402" s="69">
        <v>3050</v>
      </c>
      <c r="L402" s="19">
        <f>J402*K402</f>
        <v>85400</v>
      </c>
      <c r="M402" s="30"/>
      <c r="N402" s="21"/>
      <c r="O402" s="21"/>
      <c r="P402" s="21"/>
      <c r="Q402" s="22"/>
      <c r="R402" s="23"/>
      <c r="S402" s="32"/>
      <c r="T402" s="22"/>
      <c r="U402" s="21"/>
      <c r="V402" s="21"/>
      <c r="W402" s="23"/>
      <c r="X402" s="22">
        <f>L402</f>
        <v>85400</v>
      </c>
      <c r="Y402" s="23">
        <f>X402*100/100</f>
        <v>85400</v>
      </c>
      <c r="Z402" s="22">
        <v>0</v>
      </c>
      <c r="AA402" s="24">
        <f>Y402-Z402</f>
        <v>85400</v>
      </c>
      <c r="AB402" s="25">
        <v>0.02</v>
      </c>
      <c r="AC402" s="26">
        <f>AA402*AB402/100</f>
        <v>17.079999999999998</v>
      </c>
    </row>
    <row r="403" spans="1:29" x14ac:dyDescent="0.35">
      <c r="A403" s="15">
        <v>3</v>
      </c>
      <c r="B403" s="16" t="str">
        <f>[1]ภดส3!B503</f>
        <v>โฉนด</v>
      </c>
      <c r="C403" s="16">
        <f>[1]ภดส3!E503</f>
        <v>2619</v>
      </c>
      <c r="D403" s="17">
        <f>[1]ภดส3!C503</f>
        <v>5738</v>
      </c>
      <c r="E403" s="17" t="str">
        <f>[1]ภดส3!F503</f>
        <v>ม.11 ต.นาบอน</v>
      </c>
      <c r="F403" s="28" t="s">
        <v>47</v>
      </c>
      <c r="G403" s="16">
        <f>[1]ภดส3!G503</f>
        <v>0</v>
      </c>
      <c r="H403" s="16">
        <f>[1]ภดส3!H503</f>
        <v>0</v>
      </c>
      <c r="I403" s="16">
        <f>[1]ภดส3!I503</f>
        <v>46</v>
      </c>
      <c r="J403" s="19">
        <f>[1]ภดส3!J503</f>
        <v>46</v>
      </c>
      <c r="K403" s="69">
        <v>3051</v>
      </c>
      <c r="L403" s="19">
        <f>J403*K403</f>
        <v>140346</v>
      </c>
      <c r="M403" s="30"/>
      <c r="N403" s="21"/>
      <c r="O403" s="96"/>
      <c r="P403" s="21"/>
      <c r="Q403" s="22"/>
      <c r="R403" s="23"/>
      <c r="S403" s="32"/>
      <c r="T403" s="22"/>
      <c r="U403" s="21"/>
      <c r="V403" s="21"/>
      <c r="W403" s="23"/>
      <c r="X403" s="22">
        <f>L403</f>
        <v>140346</v>
      </c>
      <c r="Y403" s="23">
        <f>X403*100/100</f>
        <v>140346</v>
      </c>
      <c r="Z403" s="22">
        <v>0</v>
      </c>
      <c r="AA403" s="24">
        <f>Y403-Z403</f>
        <v>140346</v>
      </c>
      <c r="AB403" s="25">
        <v>0.02</v>
      </c>
      <c r="AC403" s="26">
        <f>AA403*AB403/100</f>
        <v>28.069200000000002</v>
      </c>
    </row>
    <row r="404" spans="1:29" x14ac:dyDescent="0.35">
      <c r="A404" s="36">
        <v>4</v>
      </c>
      <c r="B404" s="16" t="str">
        <f>[1]ภดส3!B504</f>
        <v>โฉนด</v>
      </c>
      <c r="C404" s="16">
        <f>[1]ภดส3!E504</f>
        <v>2610</v>
      </c>
      <c r="D404" s="17">
        <f>[1]ภดส3!C504</f>
        <v>5729</v>
      </c>
      <c r="E404" s="17" t="str">
        <f>[1]ภดส3!F504</f>
        <v>ม.11 ต.นาบอน</v>
      </c>
      <c r="F404" s="28" t="s">
        <v>47</v>
      </c>
      <c r="G404" s="16">
        <f>[1]ภดส3!G504</f>
        <v>0</v>
      </c>
      <c r="H404" s="16">
        <f>[1]ภดส3!H504</f>
        <v>0</v>
      </c>
      <c r="I404" s="16">
        <f>[1]ภดส3!I504</f>
        <v>28</v>
      </c>
      <c r="J404" s="19">
        <f>[1]ภดส3!J504</f>
        <v>28</v>
      </c>
      <c r="K404" s="69">
        <v>3052</v>
      </c>
      <c r="L404" s="19">
        <f>J404*K404</f>
        <v>85456</v>
      </c>
      <c r="M404" s="30"/>
      <c r="N404" s="33"/>
      <c r="O404" s="40"/>
      <c r="P404" s="30"/>
      <c r="Q404" s="42"/>
      <c r="R404" s="118"/>
      <c r="S404" s="39"/>
      <c r="T404" s="42"/>
      <c r="U404" s="43"/>
      <c r="V404" s="43"/>
      <c r="W404" s="44"/>
      <c r="X404" s="22">
        <f>L404</f>
        <v>85456</v>
      </c>
      <c r="Y404" s="23">
        <f>X404*100/100</f>
        <v>85456</v>
      </c>
      <c r="Z404" s="22">
        <v>0</v>
      </c>
      <c r="AA404" s="24">
        <f>Y404-Z404</f>
        <v>85456</v>
      </c>
      <c r="AB404" s="25">
        <v>0.02</v>
      </c>
      <c r="AC404" s="26">
        <f>AA404*AB404/100</f>
        <v>17.091200000000001</v>
      </c>
    </row>
    <row r="405" spans="1:29" x14ac:dyDescent="0.35">
      <c r="A405" s="47"/>
      <c r="B405" s="47"/>
      <c r="C405" s="47"/>
      <c r="D405" s="48"/>
      <c r="E405" s="48"/>
      <c r="F405" s="48"/>
      <c r="G405" s="47"/>
      <c r="H405" s="47"/>
      <c r="I405" s="47"/>
      <c r="J405" s="49"/>
      <c r="K405" s="50"/>
      <c r="L405" s="51"/>
      <c r="M405" s="52"/>
      <c r="N405" s="52"/>
      <c r="O405" s="52"/>
      <c r="P405" s="52"/>
      <c r="Q405" s="49"/>
      <c r="R405" s="50"/>
      <c r="S405" s="49"/>
      <c r="T405" s="49"/>
      <c r="U405" s="52"/>
      <c r="V405" s="52"/>
      <c r="W405" s="50"/>
      <c r="X405" s="49"/>
      <c r="Y405" s="50"/>
      <c r="Z405" s="49"/>
      <c r="AA405" s="50"/>
      <c r="AB405" s="53"/>
      <c r="AC405" s="5">
        <f>SUM(AC401:AC404)</f>
        <v>92.740400000000008</v>
      </c>
    </row>
    <row r="406" spans="1:29" x14ac:dyDescent="0.35">
      <c r="A406" s="1"/>
      <c r="B406" s="1"/>
      <c r="C406" s="1"/>
      <c r="D406" s="2"/>
      <c r="E406" s="2"/>
      <c r="F406" s="2"/>
      <c r="G406" s="1"/>
      <c r="H406" s="1"/>
      <c r="I406" s="1"/>
      <c r="J406" s="3"/>
      <c r="K406" s="4"/>
      <c r="M406" s="6"/>
      <c r="N406" s="1"/>
      <c r="O406" s="1"/>
      <c r="P406" s="1"/>
      <c r="Q406" s="3"/>
      <c r="R406" s="4"/>
      <c r="S406" s="3"/>
      <c r="T406" s="3"/>
      <c r="U406" s="1"/>
      <c r="V406" s="1"/>
      <c r="W406" s="4"/>
      <c r="X406" s="3"/>
      <c r="Y406" s="4"/>
      <c r="Z406" s="3"/>
      <c r="AA406" s="4"/>
      <c r="AB406" s="55"/>
    </row>
    <row r="407" spans="1:29" x14ac:dyDescent="0.35">
      <c r="A407" s="8"/>
      <c r="B407" s="8" t="s">
        <v>37</v>
      </c>
      <c r="C407" s="8"/>
      <c r="D407" s="9" t="s">
        <v>38</v>
      </c>
      <c r="E407" s="9"/>
      <c r="F407" s="9"/>
      <c r="G407" s="56"/>
      <c r="H407" s="8" t="s">
        <v>39</v>
      </c>
      <c r="I407" s="8"/>
      <c r="J407" s="57"/>
      <c r="K407" s="10"/>
      <c r="L407" s="8"/>
      <c r="M407" s="13"/>
      <c r="N407" s="1"/>
      <c r="O407" s="1"/>
      <c r="P407" s="1"/>
      <c r="Q407" s="3"/>
      <c r="R407" s="4"/>
      <c r="S407" s="3"/>
      <c r="T407" s="3"/>
      <c r="U407" s="1"/>
      <c r="V407" s="1"/>
      <c r="W407" s="4"/>
      <c r="X407" s="3"/>
      <c r="Y407" s="4"/>
      <c r="Z407" s="3"/>
      <c r="AA407" s="4"/>
      <c r="AB407" s="55"/>
    </row>
    <row r="408" spans="1:29" x14ac:dyDescent="0.35">
      <c r="A408" s="8"/>
      <c r="B408" s="8"/>
      <c r="C408" s="8"/>
      <c r="D408" s="9"/>
      <c r="E408" s="9"/>
      <c r="F408" s="9"/>
      <c r="G408" s="56"/>
      <c r="H408" s="8" t="s">
        <v>40</v>
      </c>
      <c r="I408" s="8"/>
      <c r="J408" s="57"/>
      <c r="K408" s="10"/>
      <c r="L408" s="8"/>
      <c r="M408" s="13"/>
      <c r="N408" s="1"/>
      <c r="O408" s="1"/>
      <c r="P408" s="1"/>
      <c r="Q408" s="3"/>
      <c r="R408" s="4"/>
      <c r="S408" s="3"/>
      <c r="T408" s="3"/>
      <c r="U408" s="1"/>
      <c r="V408" s="1"/>
      <c r="W408" s="4"/>
      <c r="X408" s="3"/>
      <c r="Y408" s="4"/>
      <c r="Z408" s="3"/>
      <c r="AA408" s="4"/>
      <c r="AB408" s="55"/>
    </row>
    <row r="409" spans="1:29" x14ac:dyDescent="0.35">
      <c r="A409" s="8"/>
      <c r="B409" s="8"/>
      <c r="C409" s="8"/>
      <c r="D409" s="9"/>
      <c r="E409" s="9"/>
      <c r="F409" s="9"/>
      <c r="G409" s="56"/>
      <c r="H409" s="8" t="s">
        <v>41</v>
      </c>
      <c r="I409" s="8"/>
      <c r="J409" s="57"/>
      <c r="K409" s="10"/>
      <c r="L409" s="8"/>
      <c r="M409" s="13"/>
      <c r="N409" s="1"/>
      <c r="O409" s="1"/>
      <c r="P409" s="8"/>
      <c r="Q409" s="3"/>
      <c r="R409" s="4"/>
      <c r="S409" s="3"/>
      <c r="T409" s="3"/>
      <c r="U409" s="1"/>
      <c r="V409" s="1"/>
      <c r="W409" s="4"/>
      <c r="X409" s="3"/>
      <c r="Y409" s="11"/>
      <c r="Z409" s="10"/>
      <c r="AA409" s="11"/>
      <c r="AB409" s="14"/>
    </row>
    <row r="410" spans="1:29" x14ac:dyDescent="0.35">
      <c r="A410" s="8"/>
      <c r="B410" s="8"/>
      <c r="C410" s="8"/>
      <c r="D410" s="9"/>
      <c r="E410" s="9"/>
      <c r="F410" s="9"/>
      <c r="G410" s="56"/>
      <c r="H410" s="8" t="s">
        <v>42</v>
      </c>
      <c r="I410" s="58"/>
      <c r="J410" s="59"/>
      <c r="K410" s="12"/>
      <c r="L410" s="58"/>
      <c r="M410" s="60"/>
      <c r="N410" s="1"/>
      <c r="O410" s="1"/>
      <c r="P410" s="8"/>
      <c r="Q410" s="3"/>
      <c r="R410" s="4"/>
      <c r="S410" s="3"/>
      <c r="T410" s="3"/>
      <c r="U410" s="1"/>
      <c r="V410" s="1"/>
      <c r="W410" s="4"/>
      <c r="X410" s="3"/>
      <c r="Y410" s="11"/>
      <c r="Z410" s="10"/>
      <c r="AA410" s="11"/>
      <c r="AB410" s="14"/>
    </row>
    <row r="411" spans="1:29" x14ac:dyDescent="0.35">
      <c r="A411" s="58"/>
      <c r="B411" s="58"/>
      <c r="C411" s="58"/>
      <c r="D411" s="61"/>
      <c r="E411" s="61"/>
      <c r="F411" s="61"/>
      <c r="G411" s="58"/>
      <c r="H411" s="58" t="s">
        <v>43</v>
      </c>
      <c r="I411" s="58"/>
      <c r="J411" s="59"/>
      <c r="K411" s="12"/>
      <c r="L411" s="58"/>
      <c r="M411" s="60"/>
    </row>
    <row r="412" spans="1:29" x14ac:dyDescent="0.35">
      <c r="A412" s="58"/>
      <c r="B412" s="58"/>
      <c r="C412" s="58"/>
      <c r="D412" s="61"/>
      <c r="E412" s="61"/>
      <c r="F412" s="61"/>
      <c r="G412" s="58"/>
      <c r="H412" s="58"/>
      <c r="I412" s="58"/>
      <c r="J412" s="10"/>
      <c r="K412" s="64"/>
      <c r="L412" s="12"/>
    </row>
    <row r="413" spans="1:29" x14ac:dyDescent="0.35">
      <c r="A413" s="1"/>
      <c r="B413" s="1"/>
      <c r="C413" s="1"/>
      <c r="D413" s="2"/>
      <c r="E413" s="2"/>
      <c r="F413" s="2"/>
      <c r="G413" s="1"/>
      <c r="H413" s="1"/>
      <c r="I413" s="1"/>
      <c r="J413" s="3"/>
      <c r="K413" s="4"/>
      <c r="M413" s="6"/>
      <c r="N413" s="1"/>
      <c r="O413" s="1"/>
      <c r="P413" s="1"/>
      <c r="Q413" s="3"/>
      <c r="R413" s="4"/>
      <c r="S413" s="3"/>
      <c r="T413" s="3"/>
      <c r="U413" s="1"/>
      <c r="V413" s="1"/>
      <c r="W413" s="4"/>
      <c r="X413" s="3"/>
      <c r="Y413" s="4"/>
      <c r="Z413" s="3"/>
      <c r="AA413" s="314" t="s">
        <v>0</v>
      </c>
      <c r="AB413" s="314"/>
    </row>
    <row r="414" spans="1:29" x14ac:dyDescent="0.35">
      <c r="A414" s="315" t="s">
        <v>1</v>
      </c>
      <c r="B414" s="315"/>
      <c r="C414" s="315"/>
      <c r="D414" s="315"/>
      <c r="E414" s="315"/>
      <c r="F414" s="315"/>
      <c r="G414" s="315"/>
      <c r="H414" s="315"/>
      <c r="I414" s="315"/>
      <c r="J414" s="315"/>
      <c r="K414" s="315"/>
      <c r="L414" s="315"/>
      <c r="M414" s="315"/>
      <c r="N414" s="315"/>
      <c r="O414" s="315"/>
      <c r="P414" s="315"/>
      <c r="Q414" s="315"/>
      <c r="R414" s="315"/>
      <c r="S414" s="315"/>
      <c r="T414" s="315"/>
      <c r="U414" s="315"/>
      <c r="V414" s="315"/>
      <c r="W414" s="315"/>
      <c r="X414" s="315"/>
      <c r="Y414" s="315"/>
      <c r="Z414" s="315"/>
      <c r="AA414" s="315"/>
      <c r="AB414" s="315"/>
    </row>
    <row r="415" spans="1:29" x14ac:dyDescent="0.35">
      <c r="A415" s="315" t="str">
        <f>A393</f>
        <v>เทศบาลตำบลนาบอน</v>
      </c>
      <c r="B415" s="315"/>
      <c r="C415" s="315"/>
      <c r="D415" s="315"/>
      <c r="E415" s="315"/>
      <c r="F415" s="315"/>
      <c r="G415" s="315"/>
      <c r="H415" s="315"/>
      <c r="I415" s="315"/>
      <c r="J415" s="315"/>
      <c r="K415" s="315"/>
      <c r="L415" s="315"/>
      <c r="M415" s="315"/>
      <c r="N415" s="315"/>
      <c r="O415" s="315"/>
      <c r="P415" s="315"/>
      <c r="Q415" s="315"/>
      <c r="R415" s="315"/>
      <c r="S415" s="315"/>
      <c r="T415" s="315"/>
      <c r="U415" s="315"/>
      <c r="V415" s="315"/>
      <c r="W415" s="315"/>
      <c r="X415" s="315"/>
      <c r="Y415" s="315"/>
      <c r="Z415" s="315"/>
      <c r="AA415" s="315"/>
      <c r="AB415" s="315"/>
    </row>
    <row r="416" spans="1:29" x14ac:dyDescent="0.35">
      <c r="A416" s="8" t="s">
        <v>83</v>
      </c>
      <c r="B416" s="8"/>
      <c r="C416" s="8"/>
      <c r="D416" s="9"/>
      <c r="E416" s="9"/>
      <c r="F416" s="9"/>
      <c r="G416" s="8"/>
      <c r="H416" s="8"/>
      <c r="I416" s="8"/>
      <c r="J416" s="10"/>
      <c r="K416" s="11"/>
      <c r="L416" s="12"/>
      <c r="M416" s="13"/>
      <c r="N416" s="8"/>
      <c r="O416" s="8"/>
      <c r="P416" s="8"/>
      <c r="Q416" s="10"/>
      <c r="R416" s="11"/>
      <c r="S416" s="10"/>
      <c r="T416" s="10"/>
      <c r="U416" s="8"/>
      <c r="V416" s="8"/>
      <c r="W416" s="11"/>
      <c r="X416" s="10"/>
      <c r="Y416" s="11"/>
      <c r="Z416" s="10"/>
      <c r="AA416" s="11"/>
      <c r="AB416" s="14"/>
    </row>
    <row r="417" spans="1:29" x14ac:dyDescent="0.35">
      <c r="A417" s="288" t="s">
        <v>4</v>
      </c>
      <c r="B417" s="316"/>
      <c r="C417" s="316"/>
      <c r="D417" s="316"/>
      <c r="E417" s="316"/>
      <c r="F417" s="316"/>
      <c r="G417" s="316"/>
      <c r="H417" s="316"/>
      <c r="I417" s="316"/>
      <c r="J417" s="316"/>
      <c r="K417" s="316"/>
      <c r="L417" s="289"/>
      <c r="M417" s="288" t="s">
        <v>5</v>
      </c>
      <c r="N417" s="316"/>
      <c r="O417" s="316"/>
      <c r="P417" s="316"/>
      <c r="Q417" s="316"/>
      <c r="R417" s="316"/>
      <c r="S417" s="316"/>
      <c r="T417" s="316"/>
      <c r="U417" s="316"/>
      <c r="V417" s="316"/>
      <c r="W417" s="289"/>
      <c r="X417" s="290" t="s">
        <v>6</v>
      </c>
      <c r="Y417" s="290" t="s">
        <v>7</v>
      </c>
      <c r="Z417" s="290" t="s">
        <v>8</v>
      </c>
      <c r="AA417" s="290" t="s">
        <v>9</v>
      </c>
      <c r="AB417" s="317" t="s">
        <v>10</v>
      </c>
    </row>
    <row r="418" spans="1:29" x14ac:dyDescent="0.35">
      <c r="A418" s="299" t="s">
        <v>11</v>
      </c>
      <c r="B418" s="293" t="s">
        <v>12</v>
      </c>
      <c r="C418" s="293" t="s">
        <v>13</v>
      </c>
      <c r="D418" s="311" t="s">
        <v>14</v>
      </c>
      <c r="E418" s="311" t="s">
        <v>15</v>
      </c>
      <c r="F418" s="312" t="s">
        <v>16</v>
      </c>
      <c r="G418" s="302" t="s">
        <v>17</v>
      </c>
      <c r="H418" s="303"/>
      <c r="I418" s="304"/>
      <c r="J418" s="290" t="s">
        <v>18</v>
      </c>
      <c r="K418" s="290" t="s">
        <v>19</v>
      </c>
      <c r="L418" s="308" t="s">
        <v>20</v>
      </c>
      <c r="M418" s="299" t="s">
        <v>11</v>
      </c>
      <c r="N418" s="293" t="s">
        <v>21</v>
      </c>
      <c r="O418" s="293" t="s">
        <v>22</v>
      </c>
      <c r="P418" s="293" t="s">
        <v>16</v>
      </c>
      <c r="Q418" s="290" t="s">
        <v>23</v>
      </c>
      <c r="R418" s="290" t="s">
        <v>24</v>
      </c>
      <c r="S418" s="290" t="s">
        <v>25</v>
      </c>
      <c r="T418" s="290" t="s">
        <v>26</v>
      </c>
      <c r="U418" s="288" t="s">
        <v>27</v>
      </c>
      <c r="V418" s="289"/>
      <c r="W418" s="290" t="s">
        <v>28</v>
      </c>
      <c r="X418" s="291"/>
      <c r="Y418" s="291"/>
      <c r="Z418" s="291"/>
      <c r="AA418" s="291"/>
      <c r="AB418" s="318"/>
    </row>
    <row r="419" spans="1:29" x14ac:dyDescent="0.35">
      <c r="A419" s="300"/>
      <c r="B419" s="294"/>
      <c r="C419" s="294"/>
      <c r="D419" s="312"/>
      <c r="E419" s="312"/>
      <c r="F419" s="312"/>
      <c r="G419" s="305"/>
      <c r="H419" s="306"/>
      <c r="I419" s="307"/>
      <c r="J419" s="291"/>
      <c r="K419" s="291"/>
      <c r="L419" s="309"/>
      <c r="M419" s="300"/>
      <c r="N419" s="294"/>
      <c r="O419" s="294"/>
      <c r="P419" s="294"/>
      <c r="Q419" s="291"/>
      <c r="R419" s="291"/>
      <c r="S419" s="291"/>
      <c r="T419" s="291"/>
      <c r="U419" s="293" t="s">
        <v>29</v>
      </c>
      <c r="V419" s="296" t="s">
        <v>30</v>
      </c>
      <c r="W419" s="291"/>
      <c r="X419" s="291"/>
      <c r="Y419" s="291"/>
      <c r="Z419" s="291"/>
      <c r="AA419" s="291"/>
      <c r="AB419" s="318"/>
    </row>
    <row r="420" spans="1:29" x14ac:dyDescent="0.35">
      <c r="A420" s="300"/>
      <c r="B420" s="294"/>
      <c r="C420" s="294"/>
      <c r="D420" s="312"/>
      <c r="E420" s="312"/>
      <c r="F420" s="312"/>
      <c r="G420" s="299" t="s">
        <v>31</v>
      </c>
      <c r="H420" s="299" t="s">
        <v>32</v>
      </c>
      <c r="I420" s="299" t="s">
        <v>33</v>
      </c>
      <c r="J420" s="291"/>
      <c r="K420" s="291"/>
      <c r="L420" s="309"/>
      <c r="M420" s="300"/>
      <c r="N420" s="294"/>
      <c r="O420" s="294"/>
      <c r="P420" s="294"/>
      <c r="Q420" s="291"/>
      <c r="R420" s="291"/>
      <c r="S420" s="291"/>
      <c r="T420" s="291"/>
      <c r="U420" s="294"/>
      <c r="V420" s="297"/>
      <c r="W420" s="291"/>
      <c r="X420" s="291"/>
      <c r="Y420" s="291"/>
      <c r="Z420" s="291"/>
      <c r="AA420" s="291"/>
      <c r="AB420" s="318"/>
    </row>
    <row r="421" spans="1:29" x14ac:dyDescent="0.35">
      <c r="A421" s="300"/>
      <c r="B421" s="294"/>
      <c r="C421" s="294"/>
      <c r="D421" s="312"/>
      <c r="E421" s="312"/>
      <c r="F421" s="312"/>
      <c r="G421" s="300"/>
      <c r="H421" s="300"/>
      <c r="I421" s="300"/>
      <c r="J421" s="291"/>
      <c r="K421" s="291"/>
      <c r="L421" s="309"/>
      <c r="M421" s="300"/>
      <c r="N421" s="294"/>
      <c r="O421" s="294"/>
      <c r="P421" s="294"/>
      <c r="Q421" s="291"/>
      <c r="R421" s="291"/>
      <c r="S421" s="291"/>
      <c r="T421" s="291"/>
      <c r="U421" s="294"/>
      <c r="V421" s="297"/>
      <c r="W421" s="291"/>
      <c r="X421" s="291"/>
      <c r="Y421" s="291"/>
      <c r="Z421" s="291"/>
      <c r="AA421" s="291"/>
      <c r="AB421" s="318"/>
    </row>
    <row r="422" spans="1:29" x14ac:dyDescent="0.35">
      <c r="A422" s="301"/>
      <c r="B422" s="295"/>
      <c r="C422" s="295"/>
      <c r="D422" s="313"/>
      <c r="E422" s="313"/>
      <c r="F422" s="313"/>
      <c r="G422" s="301"/>
      <c r="H422" s="301"/>
      <c r="I422" s="301"/>
      <c r="J422" s="292"/>
      <c r="K422" s="292"/>
      <c r="L422" s="310"/>
      <c r="M422" s="301"/>
      <c r="N422" s="295"/>
      <c r="O422" s="295"/>
      <c r="P422" s="295"/>
      <c r="Q422" s="292"/>
      <c r="R422" s="292"/>
      <c r="S422" s="292"/>
      <c r="T422" s="292"/>
      <c r="U422" s="295"/>
      <c r="V422" s="298"/>
      <c r="W422" s="292"/>
      <c r="X422" s="292"/>
      <c r="Y422" s="292"/>
      <c r="Z422" s="292"/>
      <c r="AA422" s="292"/>
      <c r="AB422" s="319"/>
    </row>
    <row r="423" spans="1:29" x14ac:dyDescent="0.35">
      <c r="A423" s="15">
        <v>1</v>
      </c>
      <c r="B423" s="16" t="str">
        <f>[1]ภดส3!B663</f>
        <v>โฉนด</v>
      </c>
      <c r="C423" s="16">
        <f>[1]ภดส3!E663</f>
        <v>33</v>
      </c>
      <c r="D423" s="17">
        <f>[1]ภดส3!C663</f>
        <v>17</v>
      </c>
      <c r="E423" s="17" t="str">
        <f>[1]ภดส3!F663</f>
        <v>ม.11 ต.นาบอน</v>
      </c>
      <c r="F423" s="18" t="s">
        <v>47</v>
      </c>
      <c r="G423" s="16">
        <f>[1]ภดส3!G663</f>
        <v>0</v>
      </c>
      <c r="H423" s="16">
        <f>[1]ภดส3!H663</f>
        <v>0</v>
      </c>
      <c r="I423" s="16">
        <f>[1]ภดส3!I663</f>
        <v>25</v>
      </c>
      <c r="J423" s="19">
        <f>[1]ภดส3!J663</f>
        <v>25</v>
      </c>
      <c r="K423" s="120">
        <v>3050</v>
      </c>
      <c r="L423" s="19">
        <f>J423*K423</f>
        <v>76250</v>
      </c>
      <c r="M423" s="21">
        <v>1</v>
      </c>
      <c r="N423" s="21" t="s">
        <v>48</v>
      </c>
      <c r="O423" s="21" t="s">
        <v>49</v>
      </c>
      <c r="P423" s="21">
        <v>3</v>
      </c>
      <c r="Q423" s="22">
        <v>200</v>
      </c>
      <c r="R423" s="23">
        <v>100</v>
      </c>
      <c r="S423" s="22">
        <v>7450</v>
      </c>
      <c r="T423" s="22">
        <f>Q423*S423</f>
        <v>1490000</v>
      </c>
      <c r="U423" s="21">
        <v>32</v>
      </c>
      <c r="V423" s="21">
        <v>54</v>
      </c>
      <c r="W423" s="23">
        <f>T423-T423*V423/100</f>
        <v>685400</v>
      </c>
      <c r="X423" s="22">
        <f>L423+W423</f>
        <v>761650</v>
      </c>
      <c r="Y423" s="23">
        <f>X423*R423/100</f>
        <v>761650</v>
      </c>
      <c r="Z423" s="22"/>
      <c r="AA423" s="24"/>
      <c r="AB423" s="25"/>
      <c r="AC423" s="26"/>
    </row>
    <row r="424" spans="1:29" x14ac:dyDescent="0.35">
      <c r="A424" s="36"/>
      <c r="B424" s="30"/>
      <c r="C424" s="30"/>
      <c r="D424" s="37"/>
      <c r="E424" s="37"/>
      <c r="F424" s="37"/>
      <c r="G424" s="38"/>
      <c r="H424" s="38"/>
      <c r="I424" s="38"/>
      <c r="J424" s="39"/>
      <c r="K424" s="24"/>
      <c r="L424" s="35"/>
      <c r="M424" s="30"/>
      <c r="N424" s="33" t="s">
        <v>35</v>
      </c>
      <c r="O424" s="91" t="s">
        <v>49</v>
      </c>
      <c r="P424" s="31">
        <v>3</v>
      </c>
      <c r="Q424" s="42">
        <v>50</v>
      </c>
      <c r="R424" s="41">
        <f>Q424*100/Q423</f>
        <v>25</v>
      </c>
      <c r="S424" s="39"/>
      <c r="T424" s="42"/>
      <c r="U424" s="43"/>
      <c r="V424" s="43"/>
      <c r="W424" s="44"/>
      <c r="X424" s="39"/>
      <c r="Y424" s="44">
        <f>Y423*R424/100</f>
        <v>190412.5</v>
      </c>
      <c r="Z424" s="39">
        <v>0</v>
      </c>
      <c r="AA424" s="44">
        <f>Y424-Z424</f>
        <v>190412.5</v>
      </c>
      <c r="AB424" s="46">
        <v>0.3</v>
      </c>
      <c r="AC424" s="5">
        <f>AA424*AB424/100</f>
        <v>571.23749999999995</v>
      </c>
    </row>
    <row r="425" spans="1:29" x14ac:dyDescent="0.35">
      <c r="A425" s="103"/>
      <c r="B425" s="40"/>
      <c r="C425" s="40"/>
      <c r="D425" s="104"/>
      <c r="E425" s="104"/>
      <c r="F425" s="104"/>
      <c r="G425" s="106"/>
      <c r="H425" s="106"/>
      <c r="I425" s="106"/>
      <c r="J425" s="107"/>
      <c r="K425" s="99"/>
      <c r="L425" s="116"/>
      <c r="M425" s="40"/>
      <c r="N425" s="72" t="s">
        <v>35</v>
      </c>
      <c r="O425" s="91" t="s">
        <v>49</v>
      </c>
      <c r="P425" s="91">
        <v>2</v>
      </c>
      <c r="Q425" s="110">
        <v>50</v>
      </c>
      <c r="R425" s="109">
        <f>Q425*100/Q423</f>
        <v>25</v>
      </c>
      <c r="S425" s="107"/>
      <c r="T425" s="110"/>
      <c r="U425" s="111"/>
      <c r="V425" s="111"/>
      <c r="W425" s="112"/>
      <c r="X425" s="107"/>
      <c r="Y425" s="44">
        <f>Y423*R425/100</f>
        <v>190412.5</v>
      </c>
      <c r="Z425" s="107">
        <v>50000000</v>
      </c>
      <c r="AA425" s="112">
        <v>0</v>
      </c>
      <c r="AB425" s="115">
        <v>0.02</v>
      </c>
      <c r="AC425" s="5">
        <f>AA425*AB425/100</f>
        <v>0</v>
      </c>
    </row>
    <row r="426" spans="1:29" x14ac:dyDescent="0.35">
      <c r="A426" s="103"/>
      <c r="B426" s="40"/>
      <c r="C426" s="40"/>
      <c r="D426" s="104"/>
      <c r="E426" s="104"/>
      <c r="F426" s="104"/>
      <c r="G426" s="106"/>
      <c r="H426" s="106"/>
      <c r="I426" s="106"/>
      <c r="J426" s="107"/>
      <c r="K426" s="99"/>
      <c r="L426" s="116"/>
      <c r="M426" s="40"/>
      <c r="N426" s="72" t="s">
        <v>84</v>
      </c>
      <c r="O426" s="91" t="s">
        <v>49</v>
      </c>
      <c r="P426" s="91">
        <v>2</v>
      </c>
      <c r="Q426" s="110">
        <v>100</v>
      </c>
      <c r="R426" s="109">
        <f>Q426*100/Q423</f>
        <v>50</v>
      </c>
      <c r="S426" s="107"/>
      <c r="T426" s="110"/>
      <c r="U426" s="111"/>
      <c r="V426" s="111"/>
      <c r="W426" s="112"/>
      <c r="X426" s="107"/>
      <c r="Y426" s="44">
        <f>Y423*R426/100</f>
        <v>380825</v>
      </c>
      <c r="Z426" s="107">
        <v>0</v>
      </c>
      <c r="AA426" s="112">
        <v>0</v>
      </c>
      <c r="AB426" s="115">
        <v>0.02</v>
      </c>
      <c r="AC426" s="5">
        <f>AA426*AB426/100</f>
        <v>0</v>
      </c>
    </row>
    <row r="427" spans="1:29" x14ac:dyDescent="0.35">
      <c r="A427" s="47"/>
      <c r="B427" s="47"/>
      <c r="C427" s="47"/>
      <c r="D427" s="48"/>
      <c r="E427" s="48"/>
      <c r="F427" s="48"/>
      <c r="G427" s="47"/>
      <c r="H427" s="47"/>
      <c r="I427" s="47"/>
      <c r="J427" s="49"/>
      <c r="K427" s="50"/>
      <c r="L427" s="51"/>
      <c r="M427" s="52"/>
      <c r="N427" s="52"/>
      <c r="O427" s="52"/>
      <c r="P427" s="52"/>
      <c r="Q427" s="49"/>
      <c r="R427" s="50"/>
      <c r="S427" s="49"/>
      <c r="T427" s="49"/>
      <c r="U427" s="52"/>
      <c r="V427" s="52"/>
      <c r="W427" s="50"/>
      <c r="X427" s="49"/>
      <c r="Y427" s="50"/>
      <c r="Z427" s="49"/>
      <c r="AA427" s="50"/>
      <c r="AB427" s="53"/>
      <c r="AC427" s="5">
        <f>SUM(AC424:AC426)</f>
        <v>571.23749999999995</v>
      </c>
    </row>
    <row r="428" spans="1:29" x14ac:dyDescent="0.35">
      <c r="A428" s="1"/>
      <c r="B428" s="1"/>
      <c r="C428" s="1"/>
      <c r="D428" s="2"/>
      <c r="E428" s="2"/>
      <c r="F428" s="2"/>
      <c r="G428" s="1"/>
      <c r="H428" s="1"/>
      <c r="I428" s="1"/>
      <c r="J428" s="3"/>
      <c r="K428" s="4"/>
      <c r="M428" s="6"/>
      <c r="N428" s="1"/>
      <c r="O428" s="1"/>
      <c r="P428" s="1"/>
      <c r="Q428" s="3"/>
      <c r="R428" s="4"/>
      <c r="S428" s="3"/>
      <c r="T428" s="3"/>
      <c r="U428" s="1"/>
      <c r="V428" s="1"/>
      <c r="W428" s="4"/>
      <c r="X428" s="3"/>
      <c r="Y428" s="4"/>
      <c r="Z428" s="3"/>
      <c r="AA428" s="4"/>
      <c r="AB428" s="55"/>
    </row>
    <row r="429" spans="1:29" x14ac:dyDescent="0.35">
      <c r="A429" s="8"/>
      <c r="B429" s="8" t="s">
        <v>37</v>
      </c>
      <c r="C429" s="8"/>
      <c r="D429" s="9" t="s">
        <v>38</v>
      </c>
      <c r="E429" s="9"/>
      <c r="F429" s="9"/>
      <c r="G429" s="56"/>
      <c r="H429" s="8" t="s">
        <v>39</v>
      </c>
      <c r="I429" s="8"/>
      <c r="J429" s="57"/>
      <c r="K429" s="10"/>
      <c r="L429" s="8"/>
      <c r="M429" s="13"/>
      <c r="N429" s="1"/>
      <c r="O429" s="1"/>
      <c r="P429" s="1"/>
      <c r="Q429" s="3"/>
      <c r="R429" s="4"/>
      <c r="S429" s="3"/>
      <c r="T429" s="3"/>
      <c r="U429" s="1"/>
      <c r="V429" s="1"/>
      <c r="W429" s="4"/>
      <c r="X429" s="3"/>
      <c r="Y429" s="4"/>
      <c r="Z429" s="3"/>
      <c r="AA429" s="4"/>
      <c r="AB429" s="55"/>
    </row>
    <row r="430" spans="1:29" x14ac:dyDescent="0.35">
      <c r="A430" s="8"/>
      <c r="B430" s="8"/>
      <c r="C430" s="8"/>
      <c r="D430" s="9"/>
      <c r="E430" s="9"/>
      <c r="F430" s="9"/>
      <c r="G430" s="56"/>
      <c r="H430" s="8" t="s">
        <v>40</v>
      </c>
      <c r="I430" s="8"/>
      <c r="J430" s="57"/>
      <c r="K430" s="10"/>
      <c r="L430" s="8"/>
      <c r="M430" s="13"/>
      <c r="N430" s="1"/>
      <c r="O430" s="1"/>
      <c r="P430" s="1"/>
      <c r="Q430" s="3"/>
      <c r="R430" s="4"/>
      <c r="S430" s="3"/>
      <c r="T430" s="3"/>
      <c r="U430" s="1"/>
      <c r="V430" s="1"/>
      <c r="W430" s="4"/>
      <c r="X430" s="3"/>
      <c r="Y430" s="4"/>
      <c r="Z430" s="3"/>
      <c r="AA430" s="4"/>
      <c r="AB430" s="55"/>
    </row>
    <row r="431" spans="1:29" x14ac:dyDescent="0.35">
      <c r="A431" s="8"/>
      <c r="B431" s="8"/>
      <c r="C431" s="8"/>
      <c r="D431" s="9"/>
      <c r="E431" s="9"/>
      <c r="F431" s="9"/>
      <c r="G431" s="56"/>
      <c r="H431" s="8" t="s">
        <v>41</v>
      </c>
      <c r="I431" s="8"/>
      <c r="J431" s="57"/>
      <c r="K431" s="10"/>
      <c r="L431" s="8"/>
      <c r="M431" s="13"/>
      <c r="N431" s="1"/>
      <c r="O431" s="1"/>
      <c r="P431" s="8"/>
      <c r="Q431" s="3"/>
      <c r="R431" s="4"/>
      <c r="S431" s="3"/>
      <c r="T431" s="3"/>
      <c r="U431" s="1"/>
      <c r="V431" s="1"/>
      <c r="W431" s="4"/>
      <c r="X431" s="3"/>
      <c r="Y431" s="11"/>
      <c r="Z431" s="10"/>
      <c r="AA431" s="11"/>
      <c r="AB431" s="14"/>
    </row>
    <row r="432" spans="1:29" x14ac:dyDescent="0.35">
      <c r="A432" s="8"/>
      <c r="B432" s="8"/>
      <c r="C432" s="8"/>
      <c r="D432" s="9"/>
      <c r="E432" s="9"/>
      <c r="F432" s="9"/>
      <c r="G432" s="56"/>
      <c r="H432" s="8" t="s">
        <v>42</v>
      </c>
      <c r="I432" s="58"/>
      <c r="J432" s="59"/>
      <c r="K432" s="12"/>
      <c r="L432" s="58"/>
      <c r="M432" s="60"/>
      <c r="N432" s="1"/>
      <c r="O432" s="1"/>
      <c r="P432" s="8"/>
      <c r="Q432" s="3"/>
      <c r="R432" s="4"/>
      <c r="S432" s="3"/>
      <c r="T432" s="3"/>
      <c r="U432" s="1"/>
      <c r="V432" s="1"/>
      <c r="W432" s="4"/>
      <c r="X432" s="3"/>
      <c r="Y432" s="11"/>
      <c r="Z432" s="10"/>
      <c r="AA432" s="11"/>
      <c r="AB432" s="14"/>
    </row>
    <row r="433" spans="1:29" x14ac:dyDescent="0.35">
      <c r="A433" s="58"/>
      <c r="B433" s="58"/>
      <c r="C433" s="58"/>
      <c r="D433" s="61"/>
      <c r="E433" s="61"/>
      <c r="F433" s="61"/>
      <c r="G433" s="58"/>
      <c r="H433" s="58" t="s">
        <v>43</v>
      </c>
      <c r="I433" s="58"/>
      <c r="J433" s="59"/>
      <c r="K433" s="12"/>
      <c r="L433" s="58"/>
      <c r="M433" s="60"/>
    </row>
    <row r="434" spans="1:29" x14ac:dyDescent="0.35">
      <c r="A434" s="58"/>
      <c r="B434" s="58"/>
      <c r="C434" s="58"/>
      <c r="D434" s="61"/>
      <c r="E434" s="61"/>
      <c r="F434" s="61"/>
      <c r="G434" s="58"/>
      <c r="H434" s="58"/>
      <c r="I434" s="58"/>
      <c r="J434" s="10"/>
      <c r="K434" s="64"/>
      <c r="L434" s="12"/>
    </row>
    <row r="435" spans="1:29" x14ac:dyDescent="0.35">
      <c r="A435" s="1"/>
      <c r="B435" s="1"/>
      <c r="C435" s="1"/>
      <c r="D435" s="2"/>
      <c r="E435" s="2"/>
      <c r="F435" s="2"/>
      <c r="G435" s="1"/>
      <c r="H435" s="1"/>
      <c r="I435" s="1"/>
      <c r="J435" s="3"/>
      <c r="K435" s="4"/>
      <c r="M435" s="6"/>
      <c r="N435" s="1"/>
      <c r="O435" s="1"/>
      <c r="P435" s="1"/>
      <c r="Q435" s="3"/>
      <c r="R435" s="4"/>
      <c r="S435" s="3"/>
      <c r="T435" s="3"/>
      <c r="U435" s="1"/>
      <c r="V435" s="1"/>
      <c r="W435" s="4"/>
      <c r="X435" s="3"/>
      <c r="Y435" s="4"/>
      <c r="Z435" s="3"/>
      <c r="AA435" s="314" t="s">
        <v>0</v>
      </c>
      <c r="AB435" s="314"/>
    </row>
    <row r="436" spans="1:29" x14ac:dyDescent="0.35">
      <c r="A436" s="315" t="s">
        <v>1</v>
      </c>
      <c r="B436" s="315"/>
      <c r="C436" s="315"/>
      <c r="D436" s="315"/>
      <c r="E436" s="315"/>
      <c r="F436" s="315"/>
      <c r="G436" s="315"/>
      <c r="H436" s="315"/>
      <c r="I436" s="315"/>
      <c r="J436" s="315"/>
      <c r="K436" s="315"/>
      <c r="L436" s="315"/>
      <c r="M436" s="315"/>
      <c r="N436" s="315"/>
      <c r="O436" s="315"/>
      <c r="P436" s="315"/>
      <c r="Q436" s="315"/>
      <c r="R436" s="315"/>
      <c r="S436" s="315"/>
      <c r="T436" s="315"/>
      <c r="U436" s="315"/>
      <c r="V436" s="315"/>
      <c r="W436" s="315"/>
      <c r="X436" s="315"/>
      <c r="Y436" s="315"/>
      <c r="Z436" s="315"/>
      <c r="AA436" s="315"/>
      <c r="AB436" s="315"/>
    </row>
    <row r="437" spans="1:29" x14ac:dyDescent="0.35">
      <c r="A437" s="315" t="str">
        <f>A415</f>
        <v>เทศบาลตำบลนาบอน</v>
      </c>
      <c r="B437" s="315"/>
      <c r="C437" s="315"/>
      <c r="D437" s="315"/>
      <c r="E437" s="315"/>
      <c r="F437" s="315"/>
      <c r="G437" s="315"/>
      <c r="H437" s="315"/>
      <c r="I437" s="315"/>
      <c r="J437" s="315"/>
      <c r="K437" s="315"/>
      <c r="L437" s="315"/>
      <c r="M437" s="315"/>
      <c r="N437" s="315"/>
      <c r="O437" s="315"/>
      <c r="P437" s="315"/>
      <c r="Q437" s="315"/>
      <c r="R437" s="315"/>
      <c r="S437" s="315"/>
      <c r="T437" s="315"/>
      <c r="U437" s="315"/>
      <c r="V437" s="315"/>
      <c r="W437" s="315"/>
      <c r="X437" s="315"/>
      <c r="Y437" s="315"/>
      <c r="Z437" s="315"/>
      <c r="AA437" s="315"/>
      <c r="AB437" s="315"/>
    </row>
    <row r="438" spans="1:29" x14ac:dyDescent="0.35">
      <c r="A438" s="8" t="s">
        <v>85</v>
      </c>
      <c r="B438" s="8"/>
      <c r="C438" s="8"/>
      <c r="D438" s="9"/>
      <c r="E438" s="9"/>
      <c r="F438" s="9"/>
      <c r="G438" s="8"/>
      <c r="H438" s="8"/>
      <c r="I438" s="8"/>
      <c r="J438" s="10"/>
      <c r="K438" s="11"/>
      <c r="L438" s="12"/>
      <c r="M438" s="13"/>
      <c r="N438" s="8"/>
      <c r="O438" s="8"/>
      <c r="P438" s="8"/>
      <c r="Q438" s="10"/>
      <c r="R438" s="11"/>
      <c r="S438" s="10"/>
      <c r="T438" s="10"/>
      <c r="U438" s="8"/>
      <c r="V438" s="8"/>
      <c r="W438" s="11"/>
      <c r="X438" s="10"/>
      <c r="Y438" s="11"/>
      <c r="Z438" s="10"/>
      <c r="AA438" s="11"/>
      <c r="AB438" s="14"/>
    </row>
    <row r="439" spans="1:29" x14ac:dyDescent="0.35">
      <c r="A439" s="288" t="s">
        <v>4</v>
      </c>
      <c r="B439" s="316"/>
      <c r="C439" s="316"/>
      <c r="D439" s="316"/>
      <c r="E439" s="316"/>
      <c r="F439" s="316"/>
      <c r="G439" s="316"/>
      <c r="H439" s="316"/>
      <c r="I439" s="316"/>
      <c r="J439" s="316"/>
      <c r="K439" s="316"/>
      <c r="L439" s="289"/>
      <c r="M439" s="288" t="s">
        <v>5</v>
      </c>
      <c r="N439" s="316"/>
      <c r="O439" s="316"/>
      <c r="P439" s="316"/>
      <c r="Q439" s="316"/>
      <c r="R439" s="316"/>
      <c r="S439" s="316"/>
      <c r="T439" s="316"/>
      <c r="U439" s="316"/>
      <c r="V439" s="316"/>
      <c r="W439" s="289"/>
      <c r="X439" s="290" t="s">
        <v>6</v>
      </c>
      <c r="Y439" s="290" t="s">
        <v>7</v>
      </c>
      <c r="Z439" s="290" t="s">
        <v>8</v>
      </c>
      <c r="AA439" s="290" t="s">
        <v>9</v>
      </c>
      <c r="AB439" s="317" t="s">
        <v>10</v>
      </c>
    </row>
    <row r="440" spans="1:29" x14ac:dyDescent="0.35">
      <c r="A440" s="299" t="s">
        <v>11</v>
      </c>
      <c r="B440" s="293" t="s">
        <v>12</v>
      </c>
      <c r="C440" s="293" t="s">
        <v>13</v>
      </c>
      <c r="D440" s="311" t="s">
        <v>14</v>
      </c>
      <c r="E440" s="311" t="s">
        <v>15</v>
      </c>
      <c r="F440" s="312" t="s">
        <v>16</v>
      </c>
      <c r="G440" s="302" t="s">
        <v>17</v>
      </c>
      <c r="H440" s="303"/>
      <c r="I440" s="304"/>
      <c r="J440" s="290" t="s">
        <v>18</v>
      </c>
      <c r="K440" s="290" t="s">
        <v>19</v>
      </c>
      <c r="L440" s="308" t="s">
        <v>20</v>
      </c>
      <c r="M440" s="299" t="s">
        <v>11</v>
      </c>
      <c r="N440" s="293" t="s">
        <v>21</v>
      </c>
      <c r="O440" s="293" t="s">
        <v>22</v>
      </c>
      <c r="P440" s="293" t="s">
        <v>16</v>
      </c>
      <c r="Q440" s="290" t="s">
        <v>23</v>
      </c>
      <c r="R440" s="290" t="s">
        <v>24</v>
      </c>
      <c r="S440" s="290" t="s">
        <v>25</v>
      </c>
      <c r="T440" s="290" t="s">
        <v>26</v>
      </c>
      <c r="U440" s="288" t="s">
        <v>27</v>
      </c>
      <c r="V440" s="289"/>
      <c r="W440" s="290" t="s">
        <v>28</v>
      </c>
      <c r="X440" s="291"/>
      <c r="Y440" s="291"/>
      <c r="Z440" s="291"/>
      <c r="AA440" s="291"/>
      <c r="AB440" s="318"/>
    </row>
    <row r="441" spans="1:29" x14ac:dyDescent="0.35">
      <c r="A441" s="300"/>
      <c r="B441" s="294"/>
      <c r="C441" s="294"/>
      <c r="D441" s="312"/>
      <c r="E441" s="312"/>
      <c r="F441" s="312"/>
      <c r="G441" s="305"/>
      <c r="H441" s="306"/>
      <c r="I441" s="307"/>
      <c r="J441" s="291"/>
      <c r="K441" s="291"/>
      <c r="L441" s="309"/>
      <c r="M441" s="300"/>
      <c r="N441" s="294"/>
      <c r="O441" s="294"/>
      <c r="P441" s="294"/>
      <c r="Q441" s="291"/>
      <c r="R441" s="291"/>
      <c r="S441" s="291"/>
      <c r="T441" s="291"/>
      <c r="U441" s="293" t="s">
        <v>29</v>
      </c>
      <c r="V441" s="296" t="s">
        <v>30</v>
      </c>
      <c r="W441" s="291"/>
      <c r="X441" s="291"/>
      <c r="Y441" s="291"/>
      <c r="Z441" s="291"/>
      <c r="AA441" s="291"/>
      <c r="AB441" s="318"/>
    </row>
    <row r="442" spans="1:29" x14ac:dyDescent="0.35">
      <c r="A442" s="300"/>
      <c r="B442" s="294"/>
      <c r="C442" s="294"/>
      <c r="D442" s="312"/>
      <c r="E442" s="312"/>
      <c r="F442" s="312"/>
      <c r="G442" s="299" t="s">
        <v>31</v>
      </c>
      <c r="H442" s="299" t="s">
        <v>32</v>
      </c>
      <c r="I442" s="299" t="s">
        <v>33</v>
      </c>
      <c r="J442" s="291"/>
      <c r="K442" s="291"/>
      <c r="L442" s="309"/>
      <c r="M442" s="300"/>
      <c r="N442" s="294"/>
      <c r="O442" s="294"/>
      <c r="P442" s="294"/>
      <c r="Q442" s="291"/>
      <c r="R442" s="291"/>
      <c r="S442" s="291"/>
      <c r="T442" s="291"/>
      <c r="U442" s="294"/>
      <c r="V442" s="297"/>
      <c r="W442" s="291"/>
      <c r="X442" s="291"/>
      <c r="Y442" s="291"/>
      <c r="Z442" s="291"/>
      <c r="AA442" s="291"/>
      <c r="AB442" s="318"/>
    </row>
    <row r="443" spans="1:29" x14ac:dyDescent="0.35">
      <c r="A443" s="300"/>
      <c r="B443" s="294"/>
      <c r="C443" s="294"/>
      <c r="D443" s="312"/>
      <c r="E443" s="312"/>
      <c r="F443" s="312"/>
      <c r="G443" s="300"/>
      <c r="H443" s="300"/>
      <c r="I443" s="300"/>
      <c r="J443" s="291"/>
      <c r="K443" s="291"/>
      <c r="L443" s="309"/>
      <c r="M443" s="300"/>
      <c r="N443" s="294"/>
      <c r="O443" s="294"/>
      <c r="P443" s="294"/>
      <c r="Q443" s="291"/>
      <c r="R443" s="291"/>
      <c r="S443" s="291"/>
      <c r="T443" s="291"/>
      <c r="U443" s="294"/>
      <c r="V443" s="297"/>
      <c r="W443" s="291"/>
      <c r="X443" s="291"/>
      <c r="Y443" s="291"/>
      <c r="Z443" s="291"/>
      <c r="AA443" s="291"/>
      <c r="AB443" s="318"/>
    </row>
    <row r="444" spans="1:29" x14ac:dyDescent="0.35">
      <c r="A444" s="301"/>
      <c r="B444" s="295"/>
      <c r="C444" s="295"/>
      <c r="D444" s="313"/>
      <c r="E444" s="313"/>
      <c r="F444" s="313"/>
      <c r="G444" s="301"/>
      <c r="H444" s="301"/>
      <c r="I444" s="301"/>
      <c r="J444" s="292"/>
      <c r="K444" s="292"/>
      <c r="L444" s="310"/>
      <c r="M444" s="301"/>
      <c r="N444" s="295"/>
      <c r="O444" s="295"/>
      <c r="P444" s="295"/>
      <c r="Q444" s="292"/>
      <c r="R444" s="292"/>
      <c r="S444" s="292"/>
      <c r="T444" s="292"/>
      <c r="U444" s="295"/>
      <c r="V444" s="298"/>
      <c r="W444" s="292"/>
      <c r="X444" s="292"/>
      <c r="Y444" s="292"/>
      <c r="Z444" s="292"/>
      <c r="AA444" s="292"/>
      <c r="AB444" s="319"/>
    </row>
    <row r="445" spans="1:29" x14ac:dyDescent="0.35">
      <c r="A445" s="15"/>
      <c r="B445" s="16"/>
      <c r="C445" s="16"/>
      <c r="D445" s="17"/>
      <c r="E445" s="17"/>
      <c r="F445" s="18"/>
      <c r="G445" s="16"/>
      <c r="H445" s="16"/>
      <c r="I445" s="16"/>
      <c r="J445" s="19"/>
      <c r="K445" s="120"/>
      <c r="L445" s="19"/>
      <c r="M445" s="21">
        <v>1</v>
      </c>
      <c r="N445" s="21" t="s">
        <v>86</v>
      </c>
      <c r="O445" s="21" t="s">
        <v>49</v>
      </c>
      <c r="P445" s="21">
        <v>3</v>
      </c>
      <c r="Q445" s="22">
        <v>200</v>
      </c>
      <c r="R445" s="23">
        <v>100</v>
      </c>
      <c r="S445" s="22">
        <v>7450</v>
      </c>
      <c r="T445" s="22">
        <f>Q445*S445</f>
        <v>1490000</v>
      </c>
      <c r="U445" s="21">
        <v>5</v>
      </c>
      <c r="V445" s="21">
        <v>5</v>
      </c>
      <c r="W445" s="23">
        <f>T445-T445*V445/100</f>
        <v>1415500</v>
      </c>
      <c r="X445" s="22">
        <f>L445+W445</f>
        <v>1415500</v>
      </c>
      <c r="Y445" s="23">
        <f>X445*100/100</f>
        <v>1415500</v>
      </c>
      <c r="Z445" s="22"/>
      <c r="AA445" s="24"/>
      <c r="AB445" s="25"/>
      <c r="AC445" s="26"/>
    </row>
    <row r="446" spans="1:29" x14ac:dyDescent="0.35">
      <c r="A446" s="15"/>
      <c r="B446" s="16"/>
      <c r="C446" s="16"/>
      <c r="D446" s="17"/>
      <c r="E446" s="17"/>
      <c r="F446" s="28"/>
      <c r="G446" s="16"/>
      <c r="H446" s="16"/>
      <c r="I446" s="16"/>
      <c r="J446" s="19"/>
      <c r="K446" s="127"/>
      <c r="L446" s="19"/>
      <c r="M446" s="30"/>
      <c r="N446" s="30" t="s">
        <v>35</v>
      </c>
      <c r="O446" s="31" t="s">
        <v>49</v>
      </c>
      <c r="P446" s="31">
        <v>3</v>
      </c>
      <c r="Q446" s="32">
        <v>40</v>
      </c>
      <c r="R446" s="23">
        <f>Q446*100/Q445</f>
        <v>20</v>
      </c>
      <c r="S446" s="42"/>
      <c r="T446" s="22"/>
      <c r="U446" s="30"/>
      <c r="V446" s="30"/>
      <c r="W446" s="23"/>
      <c r="X446" s="22"/>
      <c r="Y446" s="23">
        <f>Y445*R446/100</f>
        <v>283100</v>
      </c>
      <c r="Z446" s="22">
        <v>0</v>
      </c>
      <c r="AA446" s="24">
        <f>Y446-Z446</f>
        <v>283100</v>
      </c>
      <c r="AB446" s="25">
        <v>0.3</v>
      </c>
      <c r="AC446" s="26">
        <f>AA446*AB446/100</f>
        <v>849.3</v>
      </c>
    </row>
    <row r="447" spans="1:29" x14ac:dyDescent="0.35">
      <c r="A447" s="15"/>
      <c r="B447" s="16"/>
      <c r="C447" s="16"/>
      <c r="D447" s="17"/>
      <c r="E447" s="17"/>
      <c r="F447" s="28"/>
      <c r="G447" s="16"/>
      <c r="H447" s="16"/>
      <c r="I447" s="16"/>
      <c r="J447" s="19"/>
      <c r="K447" s="127"/>
      <c r="L447" s="19"/>
      <c r="M447" s="30"/>
      <c r="N447" s="33" t="s">
        <v>35</v>
      </c>
      <c r="O447" s="31" t="s">
        <v>49</v>
      </c>
      <c r="P447" s="67">
        <v>2</v>
      </c>
      <c r="Q447" s="124">
        <v>60</v>
      </c>
      <c r="R447" s="23">
        <f>Q447*100/Q445</f>
        <v>30</v>
      </c>
      <c r="S447" s="66"/>
      <c r="T447" s="22"/>
      <c r="U447" s="33"/>
      <c r="V447" s="33"/>
      <c r="W447" s="23"/>
      <c r="X447" s="22"/>
      <c r="Y447" s="23">
        <f>Y445*R447/100</f>
        <v>424650</v>
      </c>
      <c r="Z447" s="22">
        <v>10000000</v>
      </c>
      <c r="AA447" s="24">
        <v>0</v>
      </c>
      <c r="AB447" s="25">
        <v>0.02</v>
      </c>
      <c r="AC447" s="26">
        <f>AA447*AB447/100</f>
        <v>0</v>
      </c>
    </row>
    <row r="448" spans="1:29" x14ac:dyDescent="0.35">
      <c r="A448" s="15"/>
      <c r="B448" s="16"/>
      <c r="C448" s="16"/>
      <c r="D448" s="17"/>
      <c r="E448" s="17"/>
      <c r="F448" s="28"/>
      <c r="G448" s="16"/>
      <c r="H448" s="16"/>
      <c r="I448" s="16"/>
      <c r="J448" s="19"/>
      <c r="K448" s="127"/>
      <c r="L448" s="19"/>
      <c r="M448" s="30"/>
      <c r="N448" s="33" t="s">
        <v>36</v>
      </c>
      <c r="O448" s="31" t="s">
        <v>49</v>
      </c>
      <c r="P448" s="67">
        <v>2</v>
      </c>
      <c r="Q448" s="34">
        <v>100</v>
      </c>
      <c r="R448" s="23">
        <f>Q448*100/Q445</f>
        <v>50</v>
      </c>
      <c r="S448" s="35"/>
      <c r="T448" s="22"/>
      <c r="U448" s="33"/>
      <c r="V448" s="33"/>
      <c r="W448" s="23"/>
      <c r="X448" s="22"/>
      <c r="Y448" s="23">
        <f>Y445*R448/100</f>
        <v>707750</v>
      </c>
      <c r="Z448" s="22">
        <v>0</v>
      </c>
      <c r="AA448" s="24">
        <v>0</v>
      </c>
      <c r="AB448" s="25">
        <v>0.02</v>
      </c>
      <c r="AC448" s="26">
        <f>AA448*AB448/100</f>
        <v>0</v>
      </c>
    </row>
    <row r="449" spans="1:29" x14ac:dyDescent="0.35">
      <c r="A449" s="15"/>
      <c r="B449" s="80"/>
      <c r="C449" s="80"/>
      <c r="D449" s="77"/>
      <c r="E449" s="77"/>
      <c r="F449" s="130"/>
      <c r="G449" s="80"/>
      <c r="H449" s="80"/>
      <c r="I449" s="80"/>
      <c r="J449" s="81"/>
      <c r="K449" s="131"/>
      <c r="L449" s="81"/>
      <c r="M449" s="132"/>
      <c r="N449" s="132"/>
      <c r="O449" s="132"/>
      <c r="P449" s="132"/>
      <c r="Q449" s="51"/>
      <c r="R449" s="87"/>
      <c r="S449" s="51"/>
      <c r="T449" s="86"/>
      <c r="U449" s="132"/>
      <c r="V449" s="132"/>
      <c r="W449" s="87"/>
      <c r="X449" s="86"/>
      <c r="Y449" s="87"/>
      <c r="Z449" s="86"/>
      <c r="AA449" s="133"/>
      <c r="AB449" s="25"/>
      <c r="AC449" s="26">
        <f>SUM(AC446:AC448)</f>
        <v>849.3</v>
      </c>
    </row>
    <row r="450" spans="1:29" x14ac:dyDescent="0.35">
      <c r="A450" s="1"/>
      <c r="B450" s="1"/>
      <c r="C450" s="1"/>
      <c r="D450" s="2"/>
      <c r="E450" s="2"/>
      <c r="F450" s="2"/>
      <c r="G450" s="1"/>
      <c r="H450" s="1"/>
      <c r="I450" s="1"/>
      <c r="J450" s="3"/>
      <c r="K450" s="4"/>
      <c r="M450" s="6"/>
      <c r="N450" s="1"/>
      <c r="O450" s="1"/>
      <c r="P450" s="1"/>
      <c r="Q450" s="3"/>
      <c r="R450" s="4"/>
      <c r="S450" s="3"/>
      <c r="T450" s="3"/>
      <c r="U450" s="1"/>
      <c r="V450" s="1"/>
      <c r="W450" s="4"/>
      <c r="X450" s="3"/>
      <c r="Y450" s="4"/>
      <c r="Z450" s="3"/>
      <c r="AA450" s="4"/>
      <c r="AB450" s="55"/>
    </row>
    <row r="451" spans="1:29" x14ac:dyDescent="0.35">
      <c r="A451" s="8"/>
      <c r="B451" s="8" t="s">
        <v>37</v>
      </c>
      <c r="C451" s="8"/>
      <c r="D451" s="9" t="s">
        <v>38</v>
      </c>
      <c r="E451" s="9"/>
      <c r="F451" s="9"/>
      <c r="G451" s="56"/>
      <c r="H451" s="8" t="s">
        <v>39</v>
      </c>
      <c r="I451" s="8"/>
      <c r="J451" s="57"/>
      <c r="K451" s="10"/>
      <c r="L451" s="8"/>
      <c r="M451" s="13"/>
      <c r="N451" s="1"/>
      <c r="O451" s="1"/>
      <c r="P451" s="1"/>
      <c r="Q451" s="3"/>
      <c r="R451" s="4"/>
      <c r="S451" s="3"/>
      <c r="T451" s="3"/>
      <c r="U451" s="1"/>
      <c r="V451" s="1"/>
      <c r="W451" s="4"/>
      <c r="X451" s="3"/>
      <c r="Y451" s="4"/>
      <c r="Z451" s="3"/>
      <c r="AA451" s="4"/>
      <c r="AB451" s="55"/>
    </row>
    <row r="452" spans="1:29" x14ac:dyDescent="0.35">
      <c r="A452" s="8"/>
      <c r="B452" s="8"/>
      <c r="C452" s="8"/>
      <c r="D452" s="9"/>
      <c r="E452" s="9"/>
      <c r="F452" s="9"/>
      <c r="G452" s="56"/>
      <c r="H452" s="8" t="s">
        <v>40</v>
      </c>
      <c r="I452" s="8"/>
      <c r="J452" s="57"/>
      <c r="K452" s="10"/>
      <c r="L452" s="8"/>
      <c r="M452" s="13"/>
      <c r="N452" s="1"/>
      <c r="O452" s="1"/>
      <c r="P452" s="1"/>
      <c r="Q452" s="3"/>
      <c r="R452" s="4"/>
      <c r="S452" s="3"/>
      <c r="T452" s="3"/>
      <c r="U452" s="1"/>
      <c r="V452" s="1"/>
      <c r="W452" s="4"/>
      <c r="X452" s="3"/>
      <c r="Y452" s="4"/>
      <c r="Z452" s="3"/>
      <c r="AA452" s="4"/>
      <c r="AB452" s="55"/>
    </row>
    <row r="453" spans="1:29" x14ac:dyDescent="0.35">
      <c r="A453" s="8"/>
      <c r="B453" s="8"/>
      <c r="C453" s="8"/>
      <c r="D453" s="9"/>
      <c r="E453" s="9"/>
      <c r="F453" s="9"/>
      <c r="G453" s="56"/>
      <c r="H453" s="8" t="s">
        <v>41</v>
      </c>
      <c r="I453" s="8"/>
      <c r="J453" s="57"/>
      <c r="K453" s="10"/>
      <c r="L453" s="8"/>
      <c r="M453" s="13"/>
      <c r="N453" s="1"/>
      <c r="O453" s="1"/>
      <c r="P453" s="8"/>
      <c r="Q453" s="3"/>
      <c r="R453" s="4"/>
      <c r="S453" s="3"/>
      <c r="T453" s="3"/>
      <c r="U453" s="1"/>
      <c r="V453" s="1"/>
      <c r="W453" s="4"/>
      <c r="X453" s="3"/>
      <c r="Y453" s="11"/>
      <c r="Z453" s="10"/>
      <c r="AA453" s="11"/>
      <c r="AB453" s="14"/>
    </row>
    <row r="454" spans="1:29" x14ac:dyDescent="0.35">
      <c r="A454" s="8"/>
      <c r="B454" s="8"/>
      <c r="C454" s="8"/>
      <c r="D454" s="9"/>
      <c r="E454" s="9"/>
      <c r="F454" s="9"/>
      <c r="G454" s="56"/>
      <c r="H454" s="8" t="s">
        <v>42</v>
      </c>
      <c r="I454" s="58"/>
      <c r="J454" s="59"/>
      <c r="K454" s="12"/>
      <c r="L454" s="58"/>
      <c r="M454" s="60"/>
      <c r="N454" s="1"/>
      <c r="O454" s="1"/>
      <c r="P454" s="8"/>
      <c r="Q454" s="3"/>
      <c r="R454" s="4"/>
      <c r="S454" s="3"/>
      <c r="T454" s="3"/>
      <c r="U454" s="1"/>
      <c r="V454" s="1"/>
      <c r="W454" s="4"/>
      <c r="X454" s="3"/>
      <c r="Y454" s="11"/>
      <c r="Z454" s="10"/>
      <c r="AA454" s="11"/>
      <c r="AB454" s="14"/>
    </row>
    <row r="455" spans="1:29" x14ac:dyDescent="0.35">
      <c r="A455" s="58"/>
      <c r="B455" s="58"/>
      <c r="C455" s="58"/>
      <c r="D455" s="61"/>
      <c r="E455" s="61"/>
      <c r="F455" s="61"/>
      <c r="G455" s="58"/>
      <c r="H455" s="58" t="s">
        <v>43</v>
      </c>
      <c r="I455" s="58"/>
      <c r="J455" s="59"/>
      <c r="K455" s="12"/>
      <c r="L455" s="58"/>
      <c r="M455" s="60"/>
    </row>
    <row r="456" spans="1:29" x14ac:dyDescent="0.35">
      <c r="A456" s="58"/>
      <c r="B456" s="58"/>
      <c r="C456" s="58"/>
      <c r="D456" s="61"/>
      <c r="E456" s="61"/>
      <c r="F456" s="61"/>
      <c r="G456" s="58"/>
      <c r="H456" s="58"/>
      <c r="I456" s="58"/>
      <c r="J456" s="10"/>
      <c r="K456" s="64"/>
      <c r="L456" s="12"/>
    </row>
    <row r="457" spans="1:29" x14ac:dyDescent="0.35">
      <c r="A457" s="1"/>
      <c r="B457" s="1"/>
      <c r="C457" s="1"/>
      <c r="D457" s="2"/>
      <c r="E457" s="2"/>
      <c r="F457" s="2"/>
      <c r="G457" s="1"/>
      <c r="H457" s="1"/>
      <c r="I457" s="1"/>
      <c r="J457" s="3"/>
      <c r="K457" s="4"/>
      <c r="M457" s="6"/>
      <c r="N457" s="1"/>
      <c r="O457" s="1"/>
      <c r="P457" s="1"/>
      <c r="Q457" s="3"/>
      <c r="R457" s="4"/>
      <c r="S457" s="3"/>
      <c r="T457" s="3"/>
      <c r="U457" s="1"/>
      <c r="V457" s="1"/>
      <c r="W457" s="4"/>
      <c r="X457" s="3"/>
      <c r="Y457" s="4"/>
      <c r="Z457" s="3"/>
      <c r="AA457" s="314" t="s">
        <v>0</v>
      </c>
      <c r="AB457" s="314"/>
    </row>
    <row r="458" spans="1:29" x14ac:dyDescent="0.35">
      <c r="A458" s="315" t="s">
        <v>1</v>
      </c>
      <c r="B458" s="315"/>
      <c r="C458" s="315"/>
      <c r="D458" s="315"/>
      <c r="E458" s="315"/>
      <c r="F458" s="315"/>
      <c r="G458" s="315"/>
      <c r="H458" s="315"/>
      <c r="I458" s="315"/>
      <c r="J458" s="315"/>
      <c r="K458" s="315"/>
      <c r="L458" s="315"/>
      <c r="M458" s="315"/>
      <c r="N458" s="315"/>
      <c r="O458" s="315"/>
      <c r="P458" s="315"/>
      <c r="Q458" s="315"/>
      <c r="R458" s="315"/>
      <c r="S458" s="315"/>
      <c r="T458" s="315"/>
      <c r="U458" s="315"/>
      <c r="V458" s="315"/>
      <c r="W458" s="315"/>
      <c r="X458" s="315"/>
      <c r="Y458" s="315"/>
      <c r="Z458" s="315"/>
      <c r="AA458" s="315"/>
      <c r="AB458" s="315"/>
    </row>
    <row r="459" spans="1:29" x14ac:dyDescent="0.35">
      <c r="A459" s="315" t="str">
        <f>A437</f>
        <v>เทศบาลตำบลนาบอน</v>
      </c>
      <c r="B459" s="315"/>
      <c r="C459" s="315"/>
      <c r="D459" s="315"/>
      <c r="E459" s="315"/>
      <c r="F459" s="315"/>
      <c r="G459" s="315"/>
      <c r="H459" s="315"/>
      <c r="I459" s="315"/>
      <c r="J459" s="315"/>
      <c r="K459" s="315"/>
      <c r="L459" s="315"/>
      <c r="M459" s="315"/>
      <c r="N459" s="315"/>
      <c r="O459" s="315"/>
      <c r="P459" s="315"/>
      <c r="Q459" s="315"/>
      <c r="R459" s="315"/>
      <c r="S459" s="315"/>
      <c r="T459" s="315"/>
      <c r="U459" s="315"/>
      <c r="V459" s="315"/>
      <c r="W459" s="315"/>
      <c r="X459" s="315"/>
      <c r="Y459" s="315"/>
      <c r="Z459" s="315"/>
      <c r="AA459" s="315"/>
      <c r="AB459" s="315"/>
    </row>
    <row r="460" spans="1:29" x14ac:dyDescent="0.35">
      <c r="A460" s="8" t="s">
        <v>87</v>
      </c>
      <c r="B460" s="8"/>
      <c r="C460" s="8"/>
      <c r="D460" s="9"/>
      <c r="E460" s="9"/>
      <c r="F460" s="9"/>
      <c r="G460" s="8"/>
      <c r="H460" s="8"/>
      <c r="I460" s="8"/>
      <c r="J460" s="10"/>
      <c r="K460" s="11"/>
      <c r="L460" s="12"/>
      <c r="M460" s="13"/>
      <c r="N460" s="8"/>
      <c r="O460" s="8"/>
      <c r="P460" s="8"/>
      <c r="Q460" s="10"/>
      <c r="R460" s="11"/>
      <c r="S460" s="10"/>
      <c r="T460" s="10"/>
      <c r="U460" s="8"/>
      <c r="V460" s="8"/>
      <c r="W460" s="11"/>
      <c r="X460" s="10"/>
      <c r="Y460" s="11"/>
      <c r="Z460" s="10"/>
      <c r="AA460" s="11"/>
      <c r="AB460" s="14"/>
    </row>
    <row r="461" spans="1:29" x14ac:dyDescent="0.35">
      <c r="A461" s="288" t="s">
        <v>4</v>
      </c>
      <c r="B461" s="316"/>
      <c r="C461" s="316"/>
      <c r="D461" s="316"/>
      <c r="E461" s="316"/>
      <c r="F461" s="316"/>
      <c r="G461" s="316"/>
      <c r="H461" s="316"/>
      <c r="I461" s="316"/>
      <c r="J461" s="316"/>
      <c r="K461" s="316"/>
      <c r="L461" s="289"/>
      <c r="M461" s="288" t="s">
        <v>5</v>
      </c>
      <c r="N461" s="316"/>
      <c r="O461" s="316"/>
      <c r="P461" s="316"/>
      <c r="Q461" s="316"/>
      <c r="R461" s="316"/>
      <c r="S461" s="316"/>
      <c r="T461" s="316"/>
      <c r="U461" s="316"/>
      <c r="V461" s="316"/>
      <c r="W461" s="289"/>
      <c r="X461" s="290" t="s">
        <v>6</v>
      </c>
      <c r="Y461" s="290" t="s">
        <v>7</v>
      </c>
      <c r="Z461" s="290" t="s">
        <v>8</v>
      </c>
      <c r="AA461" s="290" t="s">
        <v>9</v>
      </c>
      <c r="AB461" s="317" t="s">
        <v>10</v>
      </c>
    </row>
    <row r="462" spans="1:29" x14ac:dyDescent="0.35">
      <c r="A462" s="299" t="s">
        <v>11</v>
      </c>
      <c r="B462" s="293" t="s">
        <v>12</v>
      </c>
      <c r="C462" s="293" t="s">
        <v>13</v>
      </c>
      <c r="D462" s="311" t="s">
        <v>14</v>
      </c>
      <c r="E462" s="311" t="s">
        <v>15</v>
      </c>
      <c r="F462" s="312" t="s">
        <v>16</v>
      </c>
      <c r="G462" s="302" t="s">
        <v>17</v>
      </c>
      <c r="H462" s="303"/>
      <c r="I462" s="304"/>
      <c r="J462" s="290" t="s">
        <v>18</v>
      </c>
      <c r="K462" s="290" t="s">
        <v>19</v>
      </c>
      <c r="L462" s="308" t="s">
        <v>20</v>
      </c>
      <c r="M462" s="299" t="s">
        <v>11</v>
      </c>
      <c r="N462" s="293" t="s">
        <v>21</v>
      </c>
      <c r="O462" s="293" t="s">
        <v>22</v>
      </c>
      <c r="P462" s="293" t="s">
        <v>16</v>
      </c>
      <c r="Q462" s="290" t="s">
        <v>23</v>
      </c>
      <c r="R462" s="290" t="s">
        <v>24</v>
      </c>
      <c r="S462" s="290" t="s">
        <v>25</v>
      </c>
      <c r="T462" s="290" t="s">
        <v>26</v>
      </c>
      <c r="U462" s="288" t="s">
        <v>27</v>
      </c>
      <c r="V462" s="289"/>
      <c r="W462" s="290" t="s">
        <v>28</v>
      </c>
      <c r="X462" s="291"/>
      <c r="Y462" s="291"/>
      <c r="Z462" s="291"/>
      <c r="AA462" s="291"/>
      <c r="AB462" s="318"/>
    </row>
    <row r="463" spans="1:29" x14ac:dyDescent="0.35">
      <c r="A463" s="300"/>
      <c r="B463" s="294"/>
      <c r="C463" s="294"/>
      <c r="D463" s="312"/>
      <c r="E463" s="312"/>
      <c r="F463" s="312"/>
      <c r="G463" s="305"/>
      <c r="H463" s="306"/>
      <c r="I463" s="307"/>
      <c r="J463" s="291"/>
      <c r="K463" s="291"/>
      <c r="L463" s="309"/>
      <c r="M463" s="300"/>
      <c r="N463" s="294"/>
      <c r="O463" s="294"/>
      <c r="P463" s="294"/>
      <c r="Q463" s="291"/>
      <c r="R463" s="291"/>
      <c r="S463" s="291"/>
      <c r="T463" s="291"/>
      <c r="U463" s="293" t="s">
        <v>29</v>
      </c>
      <c r="V463" s="296" t="s">
        <v>30</v>
      </c>
      <c r="W463" s="291"/>
      <c r="X463" s="291"/>
      <c r="Y463" s="291"/>
      <c r="Z463" s="291"/>
      <c r="AA463" s="291"/>
      <c r="AB463" s="318"/>
    </row>
    <row r="464" spans="1:29" x14ac:dyDescent="0.35">
      <c r="A464" s="300"/>
      <c r="B464" s="294"/>
      <c r="C464" s="294"/>
      <c r="D464" s="312"/>
      <c r="E464" s="312"/>
      <c r="F464" s="312"/>
      <c r="G464" s="299" t="s">
        <v>31</v>
      </c>
      <c r="H464" s="299" t="s">
        <v>32</v>
      </c>
      <c r="I464" s="299" t="s">
        <v>33</v>
      </c>
      <c r="J464" s="291"/>
      <c r="K464" s="291"/>
      <c r="L464" s="309"/>
      <c r="M464" s="300"/>
      <c r="N464" s="294"/>
      <c r="O464" s="294"/>
      <c r="P464" s="294"/>
      <c r="Q464" s="291"/>
      <c r="R464" s="291"/>
      <c r="S464" s="291"/>
      <c r="T464" s="291"/>
      <c r="U464" s="294"/>
      <c r="V464" s="297"/>
      <c r="W464" s="291"/>
      <c r="X464" s="291"/>
      <c r="Y464" s="291"/>
      <c r="Z464" s="291"/>
      <c r="AA464" s="291"/>
      <c r="AB464" s="318"/>
    </row>
    <row r="465" spans="1:29" x14ac:dyDescent="0.35">
      <c r="A465" s="300"/>
      <c r="B465" s="294"/>
      <c r="C465" s="294"/>
      <c r="D465" s="312"/>
      <c r="E465" s="312"/>
      <c r="F465" s="312"/>
      <c r="G465" s="300"/>
      <c r="H465" s="300"/>
      <c r="I465" s="300"/>
      <c r="J465" s="291"/>
      <c r="K465" s="291"/>
      <c r="L465" s="309"/>
      <c r="M465" s="300"/>
      <c r="N465" s="294"/>
      <c r="O465" s="294"/>
      <c r="P465" s="294"/>
      <c r="Q465" s="291"/>
      <c r="R465" s="291"/>
      <c r="S465" s="291"/>
      <c r="T465" s="291"/>
      <c r="U465" s="294"/>
      <c r="V465" s="297"/>
      <c r="W465" s="291"/>
      <c r="X465" s="291"/>
      <c r="Y465" s="291"/>
      <c r="Z465" s="291"/>
      <c r="AA465" s="291"/>
      <c r="AB465" s="318"/>
    </row>
    <row r="466" spans="1:29" x14ac:dyDescent="0.35">
      <c r="A466" s="301"/>
      <c r="B466" s="295"/>
      <c r="C466" s="295"/>
      <c r="D466" s="313"/>
      <c r="E466" s="313"/>
      <c r="F466" s="313"/>
      <c r="G466" s="301"/>
      <c r="H466" s="301"/>
      <c r="I466" s="301"/>
      <c r="J466" s="292"/>
      <c r="K466" s="292"/>
      <c r="L466" s="310"/>
      <c r="M466" s="301"/>
      <c r="N466" s="295"/>
      <c r="O466" s="295"/>
      <c r="P466" s="295"/>
      <c r="Q466" s="292"/>
      <c r="R466" s="292"/>
      <c r="S466" s="292"/>
      <c r="T466" s="292"/>
      <c r="U466" s="295"/>
      <c r="V466" s="298"/>
      <c r="W466" s="292"/>
      <c r="X466" s="292"/>
      <c r="Y466" s="292"/>
      <c r="Z466" s="292"/>
      <c r="AA466" s="292"/>
      <c r="AB466" s="319"/>
    </row>
    <row r="467" spans="1:29" x14ac:dyDescent="0.35">
      <c r="A467" s="15">
        <v>1</v>
      </c>
      <c r="B467" s="16" t="str">
        <f>[1]ภดส3!B744</f>
        <v>โฉนด</v>
      </c>
      <c r="C467" s="16">
        <f>[1]ภดส3!E744</f>
        <v>3109</v>
      </c>
      <c r="D467" s="17">
        <f>[1]ภดส3!C744</f>
        <v>6553</v>
      </c>
      <c r="E467" s="17" t="str">
        <f>[1]ภดส3!F744</f>
        <v>ม.11 ต.นาบอน</v>
      </c>
      <c r="F467" s="18" t="s">
        <v>47</v>
      </c>
      <c r="G467" s="16">
        <f>[1]ภดส3!G744</f>
        <v>0</v>
      </c>
      <c r="H467" s="16">
        <f>[1]ภดส3!H744</f>
        <v>0</v>
      </c>
      <c r="I467" s="16">
        <f>[1]ภดส3!I744</f>
        <v>24</v>
      </c>
      <c r="J467" s="19">
        <f>[1]ภดส3!J744</f>
        <v>24</v>
      </c>
      <c r="K467" s="120">
        <v>3050</v>
      </c>
      <c r="L467" s="19">
        <f>J467*K467</f>
        <v>73200</v>
      </c>
      <c r="M467" s="21">
        <v>1</v>
      </c>
      <c r="N467" s="21" t="s">
        <v>48</v>
      </c>
      <c r="O467" s="21" t="s">
        <v>49</v>
      </c>
      <c r="P467" s="21">
        <v>3</v>
      </c>
      <c r="Q467" s="22">
        <v>180</v>
      </c>
      <c r="R467" s="23">
        <v>100</v>
      </c>
      <c r="S467" s="22">
        <v>7450</v>
      </c>
      <c r="T467" s="22">
        <f>Q467*S467</f>
        <v>1341000</v>
      </c>
      <c r="U467" s="21">
        <v>50</v>
      </c>
      <c r="V467" s="21">
        <v>76</v>
      </c>
      <c r="W467" s="23">
        <f>T467-T467*V467/100</f>
        <v>321840</v>
      </c>
      <c r="X467" s="22">
        <f>L467+W467</f>
        <v>395040</v>
      </c>
      <c r="Y467" s="23">
        <f>X467*100/100</f>
        <v>395040</v>
      </c>
      <c r="Z467" s="22"/>
      <c r="AA467" s="24"/>
      <c r="AB467" s="25"/>
      <c r="AC467" s="26"/>
    </row>
    <row r="468" spans="1:29" x14ac:dyDescent="0.35">
      <c r="A468" s="15"/>
      <c r="B468" s="16"/>
      <c r="C468" s="16"/>
      <c r="D468" s="17"/>
      <c r="E468" s="17"/>
      <c r="F468" s="28"/>
      <c r="G468" s="16"/>
      <c r="H468" s="16"/>
      <c r="I468" s="16"/>
      <c r="J468" s="19"/>
      <c r="K468" s="69"/>
      <c r="L468" s="19"/>
      <c r="M468" s="30"/>
      <c r="N468" s="30" t="s">
        <v>35</v>
      </c>
      <c r="O468" s="31" t="s">
        <v>49</v>
      </c>
      <c r="P468" s="30"/>
      <c r="Q468" s="32">
        <v>50</v>
      </c>
      <c r="R468" s="23">
        <f>Q468*100/Q467</f>
        <v>27.777777777777779</v>
      </c>
      <c r="S468" s="42"/>
      <c r="T468" s="22"/>
      <c r="U468" s="30"/>
      <c r="V468" s="30"/>
      <c r="W468" s="23"/>
      <c r="X468" s="22"/>
      <c r="Y468" s="23">
        <f>Y467*R468/100</f>
        <v>109733.33333333334</v>
      </c>
      <c r="Z468" s="22">
        <v>0</v>
      </c>
      <c r="AA468" s="24">
        <f>Y468-Z468</f>
        <v>109733.33333333334</v>
      </c>
      <c r="AB468" s="25">
        <v>0.3</v>
      </c>
      <c r="AC468" s="26">
        <f>AA468*AB468/100</f>
        <v>329.2</v>
      </c>
    </row>
    <row r="469" spans="1:29" x14ac:dyDescent="0.35">
      <c r="A469" s="15"/>
      <c r="B469" s="16"/>
      <c r="C469" s="16"/>
      <c r="D469" s="17"/>
      <c r="E469" s="17"/>
      <c r="F469" s="28"/>
      <c r="G469" s="16"/>
      <c r="H469" s="16"/>
      <c r="I469" s="16"/>
      <c r="J469" s="19"/>
      <c r="K469" s="69"/>
      <c r="L469" s="19"/>
      <c r="M469" s="30"/>
      <c r="N469" s="33" t="s">
        <v>35</v>
      </c>
      <c r="O469" s="31" t="s">
        <v>49</v>
      </c>
      <c r="P469" s="30"/>
      <c r="Q469" s="32">
        <v>40</v>
      </c>
      <c r="R469" s="23">
        <f>Q469*100/Q467</f>
        <v>22.222222222222221</v>
      </c>
      <c r="S469" s="42"/>
      <c r="T469" s="22"/>
      <c r="U469" s="30"/>
      <c r="V469" s="30"/>
      <c r="W469" s="23"/>
      <c r="X469" s="22"/>
      <c r="Y469" s="23">
        <f>Y467*R469/100</f>
        <v>87786.666666666657</v>
      </c>
      <c r="Z469" s="22">
        <v>50000000</v>
      </c>
      <c r="AA469" s="24">
        <v>0</v>
      </c>
      <c r="AB469" s="25">
        <v>0.02</v>
      </c>
      <c r="AC469" s="26">
        <f>AA469*AB469/100</f>
        <v>0</v>
      </c>
    </row>
    <row r="470" spans="1:29" x14ac:dyDescent="0.35">
      <c r="A470" s="36"/>
      <c r="B470" s="30"/>
      <c r="C470" s="30"/>
      <c r="D470" s="37"/>
      <c r="E470" s="37"/>
      <c r="F470" s="37"/>
      <c r="G470" s="38"/>
      <c r="H470" s="38"/>
      <c r="I470" s="38"/>
      <c r="J470" s="39"/>
      <c r="K470" s="24"/>
      <c r="L470" s="35"/>
      <c r="M470" s="30"/>
      <c r="N470" s="33" t="s">
        <v>36</v>
      </c>
      <c r="O470" s="31" t="s">
        <v>49</v>
      </c>
      <c r="P470" s="30"/>
      <c r="Q470" s="32">
        <v>90</v>
      </c>
      <c r="R470" s="41">
        <f>Q470*100/Q467</f>
        <v>50</v>
      </c>
      <c r="S470" s="39"/>
      <c r="T470" s="42"/>
      <c r="U470" s="43"/>
      <c r="V470" s="43"/>
      <c r="W470" s="44"/>
      <c r="X470" s="39"/>
      <c r="Y470" s="44">
        <f>Y467*R470/100</f>
        <v>197520</v>
      </c>
      <c r="Z470" s="39">
        <v>0</v>
      </c>
      <c r="AA470" s="44">
        <v>0</v>
      </c>
      <c r="AB470" s="25">
        <v>0.02</v>
      </c>
      <c r="AC470" s="26">
        <f>AA470*AB470/100</f>
        <v>0</v>
      </c>
    </row>
    <row r="471" spans="1:29" x14ac:dyDescent="0.35">
      <c r="A471" s="47"/>
      <c r="B471" s="47"/>
      <c r="C471" s="47"/>
      <c r="D471" s="48"/>
      <c r="E471" s="48"/>
      <c r="F471" s="48"/>
      <c r="G471" s="47"/>
      <c r="H471" s="47"/>
      <c r="I471" s="47"/>
      <c r="J471" s="49"/>
      <c r="K471" s="50"/>
      <c r="L471" s="51"/>
      <c r="M471" s="52"/>
      <c r="N471" s="52"/>
      <c r="O471" s="52"/>
      <c r="P471" s="52"/>
      <c r="Q471" s="49"/>
      <c r="R471" s="50"/>
      <c r="S471" s="49"/>
      <c r="T471" s="49"/>
      <c r="U471" s="52"/>
      <c r="V471" s="52"/>
      <c r="W471" s="50"/>
      <c r="X471" s="49"/>
      <c r="Y471" s="50"/>
      <c r="Z471" s="49"/>
      <c r="AA471" s="50"/>
      <c r="AB471" s="53"/>
      <c r="AC471" s="5">
        <f>SUM(AC468:AC470)</f>
        <v>329.2</v>
      </c>
    </row>
    <row r="472" spans="1:29" x14ac:dyDescent="0.35">
      <c r="A472" s="1"/>
      <c r="B472" s="1"/>
      <c r="C472" s="1"/>
      <c r="D472" s="2"/>
      <c r="E472" s="2"/>
      <c r="F472" s="2"/>
      <c r="G472" s="1"/>
      <c r="H472" s="1"/>
      <c r="I472" s="1"/>
      <c r="J472" s="3"/>
      <c r="K472" s="4"/>
      <c r="M472" s="6"/>
      <c r="N472" s="1"/>
      <c r="O472" s="1"/>
      <c r="P472" s="1"/>
      <c r="Q472" s="3"/>
      <c r="R472" s="4"/>
      <c r="S472" s="3"/>
      <c r="T472" s="3"/>
      <c r="U472" s="1"/>
      <c r="V472" s="1"/>
      <c r="W472" s="4"/>
      <c r="X472" s="3"/>
      <c r="Y472" s="4"/>
      <c r="Z472" s="3"/>
      <c r="AA472" s="4"/>
      <c r="AB472" s="55"/>
    </row>
    <row r="473" spans="1:29" x14ac:dyDescent="0.35">
      <c r="A473" s="8"/>
      <c r="B473" s="8" t="s">
        <v>37</v>
      </c>
      <c r="C473" s="8"/>
      <c r="D473" s="9" t="s">
        <v>38</v>
      </c>
      <c r="E473" s="9"/>
      <c r="F473" s="9"/>
      <c r="G473" s="56"/>
      <c r="H473" s="8" t="s">
        <v>39</v>
      </c>
      <c r="I473" s="8"/>
      <c r="J473" s="57"/>
      <c r="K473" s="10"/>
      <c r="L473" s="8"/>
      <c r="M473" s="13"/>
      <c r="N473" s="1"/>
      <c r="O473" s="1"/>
      <c r="P473" s="1"/>
      <c r="Q473" s="3"/>
      <c r="R473" s="4"/>
      <c r="S473" s="3"/>
      <c r="T473" s="3"/>
      <c r="U473" s="1"/>
      <c r="V473" s="1"/>
      <c r="W473" s="4"/>
      <c r="X473" s="3"/>
      <c r="Y473" s="4"/>
      <c r="Z473" s="3"/>
      <c r="AA473" s="4"/>
      <c r="AB473" s="55"/>
    </row>
    <row r="474" spans="1:29" x14ac:dyDescent="0.35">
      <c r="A474" s="8"/>
      <c r="B474" s="8"/>
      <c r="C474" s="8"/>
      <c r="D474" s="9"/>
      <c r="E474" s="9"/>
      <c r="F474" s="9"/>
      <c r="G474" s="56"/>
      <c r="H474" s="8" t="s">
        <v>40</v>
      </c>
      <c r="I474" s="8"/>
      <c r="J474" s="57"/>
      <c r="K474" s="10"/>
      <c r="L474" s="8"/>
      <c r="M474" s="13"/>
      <c r="N474" s="1"/>
      <c r="O474" s="1"/>
      <c r="P474" s="1"/>
      <c r="Q474" s="3"/>
      <c r="R474" s="4"/>
      <c r="S474" s="3"/>
      <c r="T474" s="3"/>
      <c r="U474" s="1"/>
      <c r="V474" s="1"/>
      <c r="W474" s="4"/>
      <c r="X474" s="3"/>
      <c r="Y474" s="4"/>
      <c r="Z474" s="3"/>
      <c r="AA474" s="4"/>
      <c r="AB474" s="55"/>
    </row>
    <row r="475" spans="1:29" x14ac:dyDescent="0.35">
      <c r="A475" s="8"/>
      <c r="B475" s="8"/>
      <c r="C475" s="8"/>
      <c r="D475" s="9"/>
      <c r="E475" s="9"/>
      <c r="F475" s="9"/>
      <c r="G475" s="56"/>
      <c r="H475" s="8" t="s">
        <v>41</v>
      </c>
      <c r="I475" s="8"/>
      <c r="J475" s="57"/>
      <c r="K475" s="10"/>
      <c r="L475" s="8"/>
      <c r="M475" s="13"/>
      <c r="N475" s="1"/>
      <c r="O475" s="1"/>
      <c r="P475" s="8"/>
      <c r="Q475" s="3"/>
      <c r="R475" s="4"/>
      <c r="S475" s="3"/>
      <c r="T475" s="3"/>
      <c r="U475" s="1"/>
      <c r="V475" s="1"/>
      <c r="W475" s="4"/>
      <c r="X475" s="3"/>
      <c r="Y475" s="11"/>
      <c r="Z475" s="10"/>
      <c r="AA475" s="11"/>
      <c r="AB475" s="14"/>
    </row>
    <row r="476" spans="1:29" x14ac:dyDescent="0.35">
      <c r="A476" s="8"/>
      <c r="B476" s="8"/>
      <c r="C476" s="8"/>
      <c r="D476" s="9"/>
      <c r="E476" s="9"/>
      <c r="F476" s="9"/>
      <c r="G476" s="56"/>
      <c r="H476" s="8" t="s">
        <v>42</v>
      </c>
      <c r="I476" s="58"/>
      <c r="J476" s="59"/>
      <c r="K476" s="12"/>
      <c r="L476" s="58"/>
      <c r="M476" s="60"/>
      <c r="N476" s="1"/>
      <c r="O476" s="1"/>
      <c r="P476" s="8"/>
      <c r="Q476" s="3"/>
      <c r="R476" s="4"/>
      <c r="S476" s="3"/>
      <c r="T476" s="3"/>
      <c r="U476" s="1"/>
      <c r="V476" s="1"/>
      <c r="W476" s="4"/>
      <c r="X476" s="3"/>
      <c r="Y476" s="11"/>
      <c r="Z476" s="10"/>
      <c r="AA476" s="11"/>
      <c r="AB476" s="14"/>
    </row>
    <row r="477" spans="1:29" x14ac:dyDescent="0.35">
      <c r="A477" s="58"/>
      <c r="B477" s="58"/>
      <c r="C477" s="58"/>
      <c r="D477" s="61"/>
      <c r="E477" s="61"/>
      <c r="F477" s="61"/>
      <c r="G477" s="58"/>
      <c r="H477" s="58" t="s">
        <v>43</v>
      </c>
      <c r="I477" s="58"/>
      <c r="J477" s="59"/>
      <c r="K477" s="12"/>
      <c r="L477" s="58"/>
      <c r="M477" s="60"/>
    </row>
    <row r="478" spans="1:29" x14ac:dyDescent="0.35">
      <c r="A478" s="58"/>
      <c r="B478" s="58"/>
      <c r="C478" s="58"/>
      <c r="D478" s="61"/>
      <c r="E478" s="61"/>
      <c r="F478" s="61"/>
      <c r="G478" s="58"/>
      <c r="H478" s="58"/>
      <c r="I478" s="58"/>
      <c r="J478" s="10"/>
      <c r="K478" s="64"/>
      <c r="L478" s="12"/>
    </row>
    <row r="479" spans="1:29" x14ac:dyDescent="0.35">
      <c r="A479" s="1"/>
      <c r="B479" s="1"/>
      <c r="C479" s="1"/>
      <c r="D479" s="2"/>
      <c r="E479" s="2"/>
      <c r="F479" s="2"/>
      <c r="G479" s="1"/>
      <c r="H479" s="1"/>
      <c r="I479" s="1"/>
      <c r="J479" s="3"/>
      <c r="K479" s="4"/>
      <c r="M479" s="6"/>
      <c r="N479" s="1"/>
      <c r="O479" s="1"/>
      <c r="P479" s="1"/>
      <c r="Q479" s="3"/>
      <c r="R479" s="4"/>
      <c r="S479" s="3"/>
      <c r="T479" s="3"/>
      <c r="U479" s="1"/>
      <c r="V479" s="1"/>
      <c r="W479" s="4"/>
      <c r="X479" s="3"/>
      <c r="Y479" s="4"/>
      <c r="Z479" s="3"/>
      <c r="AA479" s="314" t="s">
        <v>0</v>
      </c>
      <c r="AB479" s="314"/>
    </row>
    <row r="480" spans="1:29" x14ac:dyDescent="0.35">
      <c r="A480" s="315" t="s">
        <v>1</v>
      </c>
      <c r="B480" s="315"/>
      <c r="C480" s="315"/>
      <c r="D480" s="315"/>
      <c r="E480" s="315"/>
      <c r="F480" s="315"/>
      <c r="G480" s="315"/>
      <c r="H480" s="315"/>
      <c r="I480" s="315"/>
      <c r="J480" s="315"/>
      <c r="K480" s="315"/>
      <c r="L480" s="315"/>
      <c r="M480" s="315"/>
      <c r="N480" s="315"/>
      <c r="O480" s="315"/>
      <c r="P480" s="315"/>
      <c r="Q480" s="315"/>
      <c r="R480" s="315"/>
      <c r="S480" s="315"/>
      <c r="T480" s="315"/>
      <c r="U480" s="315"/>
      <c r="V480" s="315"/>
      <c r="W480" s="315"/>
      <c r="X480" s="315"/>
      <c r="Y480" s="315"/>
      <c r="Z480" s="315"/>
      <c r="AA480" s="315"/>
      <c r="AB480" s="315"/>
    </row>
    <row r="481" spans="1:29" x14ac:dyDescent="0.35">
      <c r="A481" s="315" t="str">
        <f>A459</f>
        <v>เทศบาลตำบลนาบอน</v>
      </c>
      <c r="B481" s="315"/>
      <c r="C481" s="315"/>
      <c r="D481" s="315"/>
      <c r="E481" s="315"/>
      <c r="F481" s="315"/>
      <c r="G481" s="315"/>
      <c r="H481" s="315"/>
      <c r="I481" s="315"/>
      <c r="J481" s="315"/>
      <c r="K481" s="315"/>
      <c r="L481" s="315"/>
      <c r="M481" s="315"/>
      <c r="N481" s="315"/>
      <c r="O481" s="315"/>
      <c r="P481" s="315"/>
      <c r="Q481" s="315"/>
      <c r="R481" s="315"/>
      <c r="S481" s="315"/>
      <c r="T481" s="315"/>
      <c r="U481" s="315"/>
      <c r="V481" s="315"/>
      <c r="W481" s="315"/>
      <c r="X481" s="315"/>
      <c r="Y481" s="315"/>
      <c r="Z481" s="315"/>
      <c r="AA481" s="315"/>
      <c r="AB481" s="315"/>
    </row>
    <row r="482" spans="1:29" x14ac:dyDescent="0.35">
      <c r="A482" s="8" t="s">
        <v>88</v>
      </c>
      <c r="B482" s="8"/>
      <c r="C482" s="8"/>
      <c r="D482" s="9"/>
      <c r="E482" s="9"/>
      <c r="F482" s="9"/>
      <c r="G482" s="8"/>
      <c r="H482" s="8"/>
      <c r="I482" s="8"/>
      <c r="J482" s="10"/>
      <c r="K482" s="11"/>
      <c r="L482" s="12"/>
      <c r="M482" s="13"/>
      <c r="N482" s="8"/>
      <c r="O482" s="8"/>
      <c r="P482" s="8"/>
      <c r="Q482" s="10"/>
      <c r="R482" s="11"/>
      <c r="S482" s="10"/>
      <c r="T482" s="10"/>
      <c r="U482" s="8"/>
      <c r="V482" s="8"/>
      <c r="W482" s="11"/>
      <c r="X482" s="10"/>
      <c r="Y482" s="11"/>
      <c r="Z482" s="10"/>
      <c r="AA482" s="11"/>
      <c r="AB482" s="14"/>
    </row>
    <row r="483" spans="1:29" x14ac:dyDescent="0.35">
      <c r="A483" s="288" t="s">
        <v>4</v>
      </c>
      <c r="B483" s="316"/>
      <c r="C483" s="316"/>
      <c r="D483" s="316"/>
      <c r="E483" s="316"/>
      <c r="F483" s="316"/>
      <c r="G483" s="316"/>
      <c r="H483" s="316"/>
      <c r="I483" s="316"/>
      <c r="J483" s="316"/>
      <c r="K483" s="316"/>
      <c r="L483" s="289"/>
      <c r="M483" s="288" t="s">
        <v>5</v>
      </c>
      <c r="N483" s="316"/>
      <c r="O483" s="316"/>
      <c r="P483" s="316"/>
      <c r="Q483" s="316"/>
      <c r="R483" s="316"/>
      <c r="S483" s="316"/>
      <c r="T483" s="316"/>
      <c r="U483" s="316"/>
      <c r="V483" s="316"/>
      <c r="W483" s="289"/>
      <c r="X483" s="290" t="s">
        <v>6</v>
      </c>
      <c r="Y483" s="290" t="s">
        <v>7</v>
      </c>
      <c r="Z483" s="290" t="s">
        <v>8</v>
      </c>
      <c r="AA483" s="290" t="s">
        <v>9</v>
      </c>
      <c r="AB483" s="317" t="s">
        <v>10</v>
      </c>
    </row>
    <row r="484" spans="1:29" x14ac:dyDescent="0.35">
      <c r="A484" s="299" t="s">
        <v>11</v>
      </c>
      <c r="B484" s="293" t="s">
        <v>12</v>
      </c>
      <c r="C484" s="293" t="s">
        <v>13</v>
      </c>
      <c r="D484" s="311" t="s">
        <v>14</v>
      </c>
      <c r="E484" s="311" t="s">
        <v>15</v>
      </c>
      <c r="F484" s="312" t="s">
        <v>16</v>
      </c>
      <c r="G484" s="302" t="s">
        <v>17</v>
      </c>
      <c r="H484" s="303"/>
      <c r="I484" s="304"/>
      <c r="J484" s="290" t="s">
        <v>18</v>
      </c>
      <c r="K484" s="290" t="s">
        <v>19</v>
      </c>
      <c r="L484" s="308" t="s">
        <v>20</v>
      </c>
      <c r="M484" s="299" t="s">
        <v>11</v>
      </c>
      <c r="N484" s="293" t="s">
        <v>21</v>
      </c>
      <c r="O484" s="293" t="s">
        <v>22</v>
      </c>
      <c r="P484" s="293" t="s">
        <v>16</v>
      </c>
      <c r="Q484" s="290" t="s">
        <v>23</v>
      </c>
      <c r="R484" s="290" t="s">
        <v>24</v>
      </c>
      <c r="S484" s="290" t="s">
        <v>25</v>
      </c>
      <c r="T484" s="290" t="s">
        <v>26</v>
      </c>
      <c r="U484" s="288" t="s">
        <v>27</v>
      </c>
      <c r="V484" s="289"/>
      <c r="W484" s="290" t="s">
        <v>28</v>
      </c>
      <c r="X484" s="291"/>
      <c r="Y484" s="291"/>
      <c r="Z484" s="291"/>
      <c r="AA484" s="291"/>
      <c r="AB484" s="318"/>
    </row>
    <row r="485" spans="1:29" x14ac:dyDescent="0.35">
      <c r="A485" s="300"/>
      <c r="B485" s="294"/>
      <c r="C485" s="294"/>
      <c r="D485" s="312"/>
      <c r="E485" s="312"/>
      <c r="F485" s="312"/>
      <c r="G485" s="305"/>
      <c r="H485" s="306"/>
      <c r="I485" s="307"/>
      <c r="J485" s="291"/>
      <c r="K485" s="291"/>
      <c r="L485" s="309"/>
      <c r="M485" s="300"/>
      <c r="N485" s="294"/>
      <c r="O485" s="294"/>
      <c r="P485" s="294"/>
      <c r="Q485" s="291"/>
      <c r="R485" s="291"/>
      <c r="S485" s="291"/>
      <c r="T485" s="291"/>
      <c r="U485" s="293" t="s">
        <v>29</v>
      </c>
      <c r="V485" s="296" t="s">
        <v>30</v>
      </c>
      <c r="W485" s="291"/>
      <c r="X485" s="291"/>
      <c r="Y485" s="291"/>
      <c r="Z485" s="291"/>
      <c r="AA485" s="291"/>
      <c r="AB485" s="318"/>
    </row>
    <row r="486" spans="1:29" x14ac:dyDescent="0.35">
      <c r="A486" s="300"/>
      <c r="B486" s="294"/>
      <c r="C486" s="294"/>
      <c r="D486" s="312"/>
      <c r="E486" s="312"/>
      <c r="F486" s="312"/>
      <c r="G486" s="299" t="s">
        <v>31</v>
      </c>
      <c r="H486" s="299" t="s">
        <v>32</v>
      </c>
      <c r="I486" s="299" t="s">
        <v>33</v>
      </c>
      <c r="J486" s="291"/>
      <c r="K486" s="291"/>
      <c r="L486" s="309"/>
      <c r="M486" s="300"/>
      <c r="N486" s="294"/>
      <c r="O486" s="294"/>
      <c r="P486" s="294"/>
      <c r="Q486" s="291"/>
      <c r="R486" s="291"/>
      <c r="S486" s="291"/>
      <c r="T486" s="291"/>
      <c r="U486" s="294"/>
      <c r="V486" s="297"/>
      <c r="W486" s="291"/>
      <c r="X486" s="291"/>
      <c r="Y486" s="291"/>
      <c r="Z486" s="291"/>
      <c r="AA486" s="291"/>
      <c r="AB486" s="318"/>
    </row>
    <row r="487" spans="1:29" x14ac:dyDescent="0.35">
      <c r="A487" s="300"/>
      <c r="B487" s="294"/>
      <c r="C487" s="294"/>
      <c r="D487" s="312"/>
      <c r="E487" s="312"/>
      <c r="F487" s="312"/>
      <c r="G487" s="300"/>
      <c r="H487" s="300"/>
      <c r="I487" s="300"/>
      <c r="J487" s="291"/>
      <c r="K487" s="291"/>
      <c r="L487" s="309"/>
      <c r="M487" s="300"/>
      <c r="N487" s="294"/>
      <c r="O487" s="294"/>
      <c r="P487" s="294"/>
      <c r="Q487" s="291"/>
      <c r="R487" s="291"/>
      <c r="S487" s="291"/>
      <c r="T487" s="291"/>
      <c r="U487" s="294"/>
      <c r="V487" s="297"/>
      <c r="W487" s="291"/>
      <c r="X487" s="291"/>
      <c r="Y487" s="291"/>
      <c r="Z487" s="291"/>
      <c r="AA487" s="291"/>
      <c r="AB487" s="318"/>
    </row>
    <row r="488" spans="1:29" x14ac:dyDescent="0.35">
      <c r="A488" s="301"/>
      <c r="B488" s="295"/>
      <c r="C488" s="295"/>
      <c r="D488" s="313"/>
      <c r="E488" s="313"/>
      <c r="F488" s="313"/>
      <c r="G488" s="301"/>
      <c r="H488" s="301"/>
      <c r="I488" s="301"/>
      <c r="J488" s="292"/>
      <c r="K488" s="292"/>
      <c r="L488" s="310"/>
      <c r="M488" s="301"/>
      <c r="N488" s="295"/>
      <c r="O488" s="295"/>
      <c r="P488" s="295"/>
      <c r="Q488" s="292"/>
      <c r="R488" s="292"/>
      <c r="S488" s="292"/>
      <c r="T488" s="292"/>
      <c r="U488" s="295"/>
      <c r="V488" s="298"/>
      <c r="W488" s="292"/>
      <c r="X488" s="292"/>
      <c r="Y488" s="292"/>
      <c r="Z488" s="292"/>
      <c r="AA488" s="292"/>
      <c r="AB488" s="319"/>
    </row>
    <row r="489" spans="1:29" x14ac:dyDescent="0.35">
      <c r="A489" s="15">
        <v>1</v>
      </c>
      <c r="B489" s="16" t="str">
        <f>[1]ภดส3!B771</f>
        <v>โฉนด</v>
      </c>
      <c r="C489" s="16">
        <f>[1]ภดส3!E771</f>
        <v>94</v>
      </c>
      <c r="D489" s="17">
        <f>[1]ภดส3!C771</f>
        <v>94</v>
      </c>
      <c r="E489" s="17" t="str">
        <f>[1]ภดส3!F771</f>
        <v>ม.11 ต.นาบอน</v>
      </c>
      <c r="F489" s="18" t="s">
        <v>47</v>
      </c>
      <c r="G489" s="16">
        <f>[1]ภดส3!G771</f>
        <v>0</v>
      </c>
      <c r="H489" s="16">
        <f>[1]ภดส3!H771</f>
        <v>2</v>
      </c>
      <c r="I489" s="16">
        <f>[1]ภดส3!I771</f>
        <v>77.2</v>
      </c>
      <c r="J489" s="19">
        <f>[1]ภดส3!J771</f>
        <v>277</v>
      </c>
      <c r="K489" s="120">
        <v>2650</v>
      </c>
      <c r="L489" s="19">
        <f>J489*K489</f>
        <v>734050</v>
      </c>
      <c r="M489" s="21"/>
      <c r="N489" s="21"/>
      <c r="O489" s="21"/>
      <c r="P489" s="21"/>
      <c r="Q489" s="22"/>
      <c r="R489" s="23"/>
      <c r="S489" s="22"/>
      <c r="T489" s="22"/>
      <c r="U489" s="21"/>
      <c r="V489" s="21"/>
      <c r="W489" s="23"/>
      <c r="X489" s="22">
        <f>L489-L490-L491</f>
        <v>540600</v>
      </c>
      <c r="Y489" s="23">
        <f>X489*100/100</f>
        <v>540600</v>
      </c>
      <c r="Z489" s="22">
        <v>0</v>
      </c>
      <c r="AA489" s="24">
        <f>Y489-Z489</f>
        <v>540600</v>
      </c>
      <c r="AB489" s="25">
        <v>0.3</v>
      </c>
      <c r="AC489" s="5">
        <f>AA489*AB489/100</f>
        <v>1621.8</v>
      </c>
    </row>
    <row r="490" spans="1:29" x14ac:dyDescent="0.35">
      <c r="A490" s="36"/>
      <c r="B490" s="30"/>
      <c r="C490" s="30"/>
      <c r="D490" s="37"/>
      <c r="E490" s="37"/>
      <c r="F490" s="37"/>
      <c r="G490" s="38"/>
      <c r="H490" s="38"/>
      <c r="I490" s="38"/>
      <c r="J490" s="75">
        <v>50</v>
      </c>
      <c r="K490" s="24">
        <v>2650</v>
      </c>
      <c r="L490" s="34">
        <f>J490*K490</f>
        <v>132500</v>
      </c>
      <c r="M490" s="31">
        <v>1</v>
      </c>
      <c r="N490" s="21" t="s">
        <v>89</v>
      </c>
      <c r="O490" s="21" t="s">
        <v>49</v>
      </c>
      <c r="P490" s="21">
        <v>3</v>
      </c>
      <c r="Q490" s="22">
        <v>400</v>
      </c>
      <c r="R490" s="23">
        <v>100</v>
      </c>
      <c r="S490" s="22">
        <v>7450</v>
      </c>
      <c r="T490" s="22">
        <f>Q490*S490</f>
        <v>2980000</v>
      </c>
      <c r="U490" s="21">
        <v>35</v>
      </c>
      <c r="V490" s="21">
        <v>60</v>
      </c>
      <c r="W490" s="23">
        <f>T490-T490*V490/100</f>
        <v>1192000</v>
      </c>
      <c r="X490" s="22">
        <f>L490+W490</f>
        <v>1324500</v>
      </c>
      <c r="Y490" s="23">
        <f>X490*R490/100</f>
        <v>1324500</v>
      </c>
      <c r="Z490" s="22">
        <v>0</v>
      </c>
      <c r="AA490" s="24">
        <f>Y490-Z490</f>
        <v>1324500</v>
      </c>
      <c r="AB490" s="25">
        <v>0.3</v>
      </c>
      <c r="AC490" s="5">
        <f>AA490*AB490/100</f>
        <v>3973.5</v>
      </c>
    </row>
    <row r="491" spans="1:29" x14ac:dyDescent="0.35">
      <c r="A491" s="103"/>
      <c r="B491" s="40"/>
      <c r="C491" s="40"/>
      <c r="D491" s="104"/>
      <c r="E491" s="104"/>
      <c r="F491" s="104"/>
      <c r="G491" s="106"/>
      <c r="H491" s="106"/>
      <c r="I491" s="106"/>
      <c r="J491" s="113">
        <v>23</v>
      </c>
      <c r="K491" s="99">
        <v>2650</v>
      </c>
      <c r="L491" s="134">
        <f>J491*K491</f>
        <v>60950</v>
      </c>
      <c r="M491" s="91">
        <v>2</v>
      </c>
      <c r="N491" s="21" t="s">
        <v>90</v>
      </c>
      <c r="O491" s="40"/>
      <c r="P491" s="91">
        <v>3</v>
      </c>
      <c r="Q491" s="108">
        <v>90</v>
      </c>
      <c r="R491" s="135">
        <v>100</v>
      </c>
      <c r="S491" s="22">
        <v>5700</v>
      </c>
      <c r="T491" s="110">
        <f>Q491*S491</f>
        <v>513000</v>
      </c>
      <c r="U491" s="21">
        <v>35</v>
      </c>
      <c r="V491" s="21">
        <v>60</v>
      </c>
      <c r="W491" s="112">
        <f>T491-T491*60/100</f>
        <v>205200</v>
      </c>
      <c r="X491" s="107">
        <f>L491+W491</f>
        <v>266150</v>
      </c>
      <c r="Y491" s="23">
        <f>X491*R491/100</f>
        <v>266150</v>
      </c>
      <c r="Z491" s="113">
        <v>0</v>
      </c>
      <c r="AA491" s="24">
        <f>Y491-Z491</f>
        <v>266150</v>
      </c>
      <c r="AB491" s="115">
        <v>0.3</v>
      </c>
      <c r="AC491" s="5">
        <f>AA491*AB491/100</f>
        <v>798.45</v>
      </c>
    </row>
    <row r="492" spans="1:29" x14ac:dyDescent="0.35">
      <c r="A492" s="47"/>
      <c r="B492" s="47"/>
      <c r="C492" s="47"/>
      <c r="D492" s="48"/>
      <c r="E492" s="48"/>
      <c r="F492" s="48"/>
      <c r="G492" s="47"/>
      <c r="H492" s="47"/>
      <c r="I492" s="47"/>
      <c r="J492" s="49"/>
      <c r="K492" s="50"/>
      <c r="L492" s="51"/>
      <c r="M492" s="52"/>
      <c r="N492" s="52"/>
      <c r="O492" s="52"/>
      <c r="P492" s="52"/>
      <c r="Q492" s="49"/>
      <c r="R492" s="50"/>
      <c r="S492" s="49"/>
      <c r="T492" s="49"/>
      <c r="U492" s="52"/>
      <c r="V492" s="52"/>
      <c r="W492" s="50"/>
      <c r="X492" s="49"/>
      <c r="Y492" s="50"/>
      <c r="Z492" s="49"/>
      <c r="AA492" s="50"/>
      <c r="AB492" s="53"/>
      <c r="AC492" s="5">
        <f>SUM(AC489:AC491)</f>
        <v>6393.75</v>
      </c>
    </row>
    <row r="493" spans="1:29" x14ac:dyDescent="0.35">
      <c r="A493" s="1"/>
      <c r="B493" s="1"/>
      <c r="C493" s="1"/>
      <c r="D493" s="2"/>
      <c r="E493" s="2"/>
      <c r="F493" s="2"/>
      <c r="G493" s="1"/>
      <c r="H493" s="1"/>
      <c r="I493" s="1"/>
      <c r="J493" s="3"/>
      <c r="K493" s="4"/>
      <c r="M493" s="6"/>
      <c r="N493" s="1"/>
      <c r="O493" s="1"/>
      <c r="P493" s="1"/>
      <c r="Q493" s="3"/>
      <c r="R493" s="4"/>
      <c r="S493" s="3"/>
      <c r="T493" s="3"/>
      <c r="U493" s="1"/>
      <c r="V493" s="1"/>
      <c r="W493" s="4"/>
      <c r="X493" s="3"/>
      <c r="Y493" s="4"/>
      <c r="Z493" s="3"/>
      <c r="AA493" s="4"/>
      <c r="AB493" s="55"/>
    </row>
    <row r="494" spans="1:29" x14ac:dyDescent="0.35">
      <c r="A494" s="8"/>
      <c r="B494" s="8" t="s">
        <v>37</v>
      </c>
      <c r="C494" s="8"/>
      <c r="D494" s="9" t="s">
        <v>38</v>
      </c>
      <c r="E494" s="9"/>
      <c r="F494" s="9"/>
      <c r="G494" s="56"/>
      <c r="H494" s="8" t="s">
        <v>39</v>
      </c>
      <c r="I494" s="8"/>
      <c r="J494" s="57"/>
      <c r="K494" s="10"/>
      <c r="L494" s="8"/>
      <c r="M494" s="13"/>
      <c r="N494" s="1"/>
      <c r="O494" s="1"/>
      <c r="P494" s="1"/>
      <c r="Q494" s="3"/>
      <c r="R494" s="4"/>
      <c r="S494" s="3"/>
      <c r="T494" s="3"/>
      <c r="U494" s="1"/>
      <c r="V494" s="1"/>
      <c r="W494" s="4"/>
      <c r="X494" s="3"/>
      <c r="Y494" s="4"/>
      <c r="Z494" s="3"/>
      <c r="AA494" s="4"/>
      <c r="AB494" s="55"/>
    </row>
    <row r="495" spans="1:29" x14ac:dyDescent="0.35">
      <c r="A495" s="8"/>
      <c r="B495" s="8"/>
      <c r="C495" s="8"/>
      <c r="D495" s="9"/>
      <c r="E495" s="9"/>
      <c r="F495" s="9"/>
      <c r="G495" s="56"/>
      <c r="H495" s="8" t="s">
        <v>40</v>
      </c>
      <c r="I495" s="8"/>
      <c r="J495" s="57"/>
      <c r="K495" s="10"/>
      <c r="L495" s="8"/>
      <c r="M495" s="13"/>
      <c r="N495" s="1"/>
      <c r="O495" s="1"/>
      <c r="P495" s="1"/>
      <c r="Q495" s="3"/>
      <c r="R495" s="4"/>
      <c r="S495" s="3"/>
      <c r="T495" s="3"/>
      <c r="U495" s="1"/>
      <c r="V495" s="1"/>
      <c r="W495" s="4"/>
      <c r="X495" s="3"/>
      <c r="Y495" s="4"/>
      <c r="Z495" s="3"/>
      <c r="AA495" s="4"/>
      <c r="AB495" s="55"/>
    </row>
    <row r="496" spans="1:29" x14ac:dyDescent="0.35">
      <c r="A496" s="8"/>
      <c r="B496" s="8"/>
      <c r="C496" s="8"/>
      <c r="D496" s="9"/>
      <c r="E496" s="9"/>
      <c r="F496" s="9"/>
      <c r="G496" s="56"/>
      <c r="H496" s="8" t="s">
        <v>41</v>
      </c>
      <c r="I496" s="8"/>
      <c r="J496" s="57"/>
      <c r="K496" s="10"/>
      <c r="L496" s="8"/>
      <c r="M496" s="13"/>
      <c r="N496" s="1"/>
      <c r="O496" s="1"/>
      <c r="P496" s="8"/>
      <c r="Q496" s="3"/>
      <c r="R496" s="4"/>
      <c r="S496" s="3"/>
      <c r="T496" s="3"/>
      <c r="U496" s="1"/>
      <c r="V496" s="1"/>
      <c r="W496" s="4"/>
      <c r="X496" s="3"/>
      <c r="Y496" s="11"/>
      <c r="Z496" s="10"/>
      <c r="AA496" s="11"/>
      <c r="AB496" s="14"/>
    </row>
    <row r="497" spans="1:29" x14ac:dyDescent="0.35">
      <c r="A497" s="8"/>
      <c r="B497" s="8"/>
      <c r="C497" s="8"/>
      <c r="D497" s="9"/>
      <c r="E497" s="9"/>
      <c r="F497" s="9"/>
      <c r="G497" s="56"/>
      <c r="H497" s="8" t="s">
        <v>42</v>
      </c>
      <c r="I497" s="58"/>
      <c r="J497" s="59"/>
      <c r="K497" s="12"/>
      <c r="L497" s="58"/>
      <c r="M497" s="60"/>
      <c r="N497" s="1"/>
      <c r="O497" s="1"/>
      <c r="P497" s="8"/>
      <c r="Q497" s="3"/>
      <c r="R497" s="4"/>
      <c r="S497" s="3"/>
      <c r="T497" s="3"/>
      <c r="U497" s="1"/>
      <c r="V497" s="1"/>
      <c r="W497" s="4"/>
      <c r="X497" s="3"/>
      <c r="Y497" s="11"/>
      <c r="Z497" s="10"/>
      <c r="AA497" s="11"/>
      <c r="AB497" s="14"/>
    </row>
    <row r="498" spans="1:29" x14ac:dyDescent="0.35">
      <c r="A498" s="58"/>
      <c r="B498" s="58"/>
      <c r="C498" s="58"/>
      <c r="D498" s="61"/>
      <c r="E498" s="61"/>
      <c r="F498" s="61"/>
      <c r="G498" s="58"/>
      <c r="H498" s="58" t="s">
        <v>43</v>
      </c>
      <c r="I498" s="58"/>
      <c r="J498" s="59"/>
      <c r="K498" s="12"/>
      <c r="L498" s="58"/>
      <c r="M498" s="60"/>
    </row>
    <row r="499" spans="1:29" x14ac:dyDescent="0.35">
      <c r="A499" s="58"/>
      <c r="B499" s="58"/>
      <c r="C499" s="58"/>
      <c r="D499" s="61"/>
      <c r="E499" s="61"/>
      <c r="F499" s="61"/>
      <c r="G499" s="58"/>
      <c r="H499" s="58"/>
      <c r="I499" s="58"/>
      <c r="J499" s="10"/>
      <c r="K499" s="64"/>
      <c r="L499" s="12"/>
    </row>
    <row r="500" spans="1:29" x14ac:dyDescent="0.35">
      <c r="A500" s="1"/>
      <c r="B500" s="1"/>
      <c r="C500" s="1"/>
      <c r="D500" s="2"/>
      <c r="E500" s="2"/>
      <c r="F500" s="2"/>
      <c r="G500" s="1"/>
      <c r="H500" s="1"/>
      <c r="I500" s="1"/>
      <c r="J500" s="3"/>
      <c r="K500" s="4"/>
      <c r="M500" s="6"/>
      <c r="N500" s="1"/>
      <c r="O500" s="1"/>
      <c r="P500" s="1"/>
      <c r="Q500" s="3"/>
      <c r="R500" s="4"/>
      <c r="S500" s="3"/>
      <c r="T500" s="3"/>
      <c r="U500" s="1"/>
      <c r="V500" s="1"/>
      <c r="W500" s="4"/>
      <c r="X500" s="3"/>
      <c r="Y500" s="4"/>
      <c r="Z500" s="3"/>
      <c r="AA500" s="314" t="s">
        <v>0</v>
      </c>
      <c r="AB500" s="314"/>
    </row>
    <row r="501" spans="1:29" x14ac:dyDescent="0.35">
      <c r="A501" s="315" t="s">
        <v>1</v>
      </c>
      <c r="B501" s="315"/>
      <c r="C501" s="315"/>
      <c r="D501" s="315"/>
      <c r="E501" s="315"/>
      <c r="F501" s="315"/>
      <c r="G501" s="315"/>
      <c r="H501" s="315"/>
      <c r="I501" s="315"/>
      <c r="J501" s="315"/>
      <c r="K501" s="315"/>
      <c r="L501" s="315"/>
      <c r="M501" s="315"/>
      <c r="N501" s="315"/>
      <c r="O501" s="315"/>
      <c r="P501" s="315"/>
      <c r="Q501" s="315"/>
      <c r="R501" s="315"/>
      <c r="S501" s="315"/>
      <c r="T501" s="315"/>
      <c r="U501" s="315"/>
      <c r="V501" s="315"/>
      <c r="W501" s="315"/>
      <c r="X501" s="315"/>
      <c r="Y501" s="315"/>
      <c r="Z501" s="315"/>
      <c r="AA501" s="315"/>
      <c r="AB501" s="315"/>
    </row>
    <row r="502" spans="1:29" x14ac:dyDescent="0.35">
      <c r="A502" s="315" t="str">
        <f>A459</f>
        <v>เทศบาลตำบลนาบอน</v>
      </c>
      <c r="B502" s="315"/>
      <c r="C502" s="315"/>
      <c r="D502" s="315"/>
      <c r="E502" s="315"/>
      <c r="F502" s="315"/>
      <c r="G502" s="315"/>
      <c r="H502" s="315"/>
      <c r="I502" s="315"/>
      <c r="J502" s="315"/>
      <c r="K502" s="315"/>
      <c r="L502" s="315"/>
      <c r="M502" s="315"/>
      <c r="N502" s="315"/>
      <c r="O502" s="315"/>
      <c r="P502" s="315"/>
      <c r="Q502" s="315"/>
      <c r="R502" s="315"/>
      <c r="S502" s="315"/>
      <c r="T502" s="315"/>
      <c r="U502" s="315"/>
      <c r="V502" s="315"/>
      <c r="W502" s="315"/>
      <c r="X502" s="315"/>
      <c r="Y502" s="315"/>
      <c r="Z502" s="315"/>
      <c r="AA502" s="315"/>
      <c r="AB502" s="315"/>
    </row>
    <row r="503" spans="1:29" x14ac:dyDescent="0.35">
      <c r="A503" s="8" t="s">
        <v>91</v>
      </c>
      <c r="B503" s="8"/>
      <c r="C503" s="8"/>
      <c r="D503" s="9"/>
      <c r="E503" s="9"/>
      <c r="F503" s="9"/>
      <c r="G503" s="8"/>
      <c r="H503" s="8"/>
      <c r="I503" s="8"/>
      <c r="J503" s="10"/>
      <c r="K503" s="11"/>
      <c r="L503" s="12"/>
      <c r="M503" s="13"/>
      <c r="N503" s="8"/>
      <c r="O503" s="8"/>
      <c r="P503" s="8"/>
      <c r="Q503" s="10"/>
      <c r="R503" s="11"/>
      <c r="S503" s="10"/>
      <c r="T503" s="10"/>
      <c r="U503" s="8"/>
      <c r="V503" s="8"/>
      <c r="W503" s="11"/>
      <c r="X503" s="10"/>
      <c r="Y503" s="11"/>
      <c r="Z503" s="10"/>
      <c r="AA503" s="11"/>
      <c r="AB503" s="14"/>
    </row>
    <row r="504" spans="1:29" x14ac:dyDescent="0.35">
      <c r="A504" s="288" t="s">
        <v>4</v>
      </c>
      <c r="B504" s="316"/>
      <c r="C504" s="316"/>
      <c r="D504" s="316"/>
      <c r="E504" s="316"/>
      <c r="F504" s="316"/>
      <c r="G504" s="316"/>
      <c r="H504" s="316"/>
      <c r="I504" s="316"/>
      <c r="J504" s="316"/>
      <c r="K504" s="316"/>
      <c r="L504" s="289"/>
      <c r="M504" s="288" t="s">
        <v>5</v>
      </c>
      <c r="N504" s="316"/>
      <c r="O504" s="316"/>
      <c r="P504" s="316"/>
      <c r="Q504" s="316"/>
      <c r="R504" s="316"/>
      <c r="S504" s="316"/>
      <c r="T504" s="316"/>
      <c r="U504" s="316"/>
      <c r="V504" s="316"/>
      <c r="W504" s="289"/>
      <c r="X504" s="290" t="s">
        <v>6</v>
      </c>
      <c r="Y504" s="290" t="s">
        <v>7</v>
      </c>
      <c r="Z504" s="290" t="s">
        <v>8</v>
      </c>
      <c r="AA504" s="290" t="s">
        <v>9</v>
      </c>
      <c r="AB504" s="317" t="s">
        <v>10</v>
      </c>
    </row>
    <row r="505" spans="1:29" x14ac:dyDescent="0.35">
      <c r="A505" s="299" t="s">
        <v>11</v>
      </c>
      <c r="B505" s="293" t="s">
        <v>12</v>
      </c>
      <c r="C505" s="293" t="s">
        <v>13</v>
      </c>
      <c r="D505" s="311" t="s">
        <v>14</v>
      </c>
      <c r="E505" s="311" t="s">
        <v>15</v>
      </c>
      <c r="F505" s="312" t="s">
        <v>16</v>
      </c>
      <c r="G505" s="302" t="s">
        <v>17</v>
      </c>
      <c r="H505" s="303"/>
      <c r="I505" s="304"/>
      <c r="J505" s="290" t="s">
        <v>18</v>
      </c>
      <c r="K505" s="290" t="s">
        <v>19</v>
      </c>
      <c r="L505" s="308" t="s">
        <v>20</v>
      </c>
      <c r="M505" s="299" t="s">
        <v>11</v>
      </c>
      <c r="N505" s="293" t="s">
        <v>21</v>
      </c>
      <c r="O505" s="293" t="s">
        <v>22</v>
      </c>
      <c r="P505" s="293" t="s">
        <v>16</v>
      </c>
      <c r="Q505" s="290" t="s">
        <v>23</v>
      </c>
      <c r="R505" s="290" t="s">
        <v>24</v>
      </c>
      <c r="S505" s="290" t="s">
        <v>25</v>
      </c>
      <c r="T505" s="290" t="s">
        <v>26</v>
      </c>
      <c r="U505" s="288" t="s">
        <v>27</v>
      </c>
      <c r="V505" s="289"/>
      <c r="W505" s="290" t="s">
        <v>28</v>
      </c>
      <c r="X505" s="291"/>
      <c r="Y505" s="291"/>
      <c r="Z505" s="291"/>
      <c r="AA505" s="291"/>
      <c r="AB505" s="318"/>
    </row>
    <row r="506" spans="1:29" x14ac:dyDescent="0.35">
      <c r="A506" s="300"/>
      <c r="B506" s="294"/>
      <c r="C506" s="294"/>
      <c r="D506" s="312"/>
      <c r="E506" s="312"/>
      <c r="F506" s="312"/>
      <c r="G506" s="305"/>
      <c r="H506" s="306"/>
      <c r="I506" s="307"/>
      <c r="J506" s="291"/>
      <c r="K506" s="291"/>
      <c r="L506" s="309"/>
      <c r="M506" s="300"/>
      <c r="N506" s="294"/>
      <c r="O506" s="294"/>
      <c r="P506" s="294"/>
      <c r="Q506" s="291"/>
      <c r="R506" s="291"/>
      <c r="S506" s="291"/>
      <c r="T506" s="291"/>
      <c r="U506" s="293" t="s">
        <v>29</v>
      </c>
      <c r="V506" s="296" t="s">
        <v>30</v>
      </c>
      <c r="W506" s="291"/>
      <c r="X506" s="291"/>
      <c r="Y506" s="291"/>
      <c r="Z506" s="291"/>
      <c r="AA506" s="291"/>
      <c r="AB506" s="318"/>
    </row>
    <row r="507" spans="1:29" x14ac:dyDescent="0.35">
      <c r="A507" s="300"/>
      <c r="B507" s="294"/>
      <c r="C507" s="294"/>
      <c r="D507" s="312"/>
      <c r="E507" s="312"/>
      <c r="F507" s="312"/>
      <c r="G507" s="299" t="s">
        <v>31</v>
      </c>
      <c r="H507" s="299" t="s">
        <v>32</v>
      </c>
      <c r="I507" s="299" t="s">
        <v>33</v>
      </c>
      <c r="J507" s="291"/>
      <c r="K507" s="291"/>
      <c r="L507" s="309"/>
      <c r="M507" s="300"/>
      <c r="N507" s="294"/>
      <c r="O507" s="294"/>
      <c r="P507" s="294"/>
      <c r="Q507" s="291"/>
      <c r="R507" s="291"/>
      <c r="S507" s="291"/>
      <c r="T507" s="291"/>
      <c r="U507" s="294"/>
      <c r="V507" s="297"/>
      <c r="W507" s="291"/>
      <c r="X507" s="291"/>
      <c r="Y507" s="291"/>
      <c r="Z507" s="291"/>
      <c r="AA507" s="291"/>
      <c r="AB507" s="318"/>
    </row>
    <row r="508" spans="1:29" x14ac:dyDescent="0.35">
      <c r="A508" s="300"/>
      <c r="B508" s="294"/>
      <c r="C508" s="294"/>
      <c r="D508" s="312"/>
      <c r="E508" s="312"/>
      <c r="F508" s="312"/>
      <c r="G508" s="300"/>
      <c r="H508" s="300"/>
      <c r="I508" s="300"/>
      <c r="J508" s="291"/>
      <c r="K508" s="291"/>
      <c r="L508" s="309"/>
      <c r="M508" s="300"/>
      <c r="N508" s="294"/>
      <c r="O508" s="294"/>
      <c r="P508" s="294"/>
      <c r="Q508" s="291"/>
      <c r="R508" s="291"/>
      <c r="S508" s="291"/>
      <c r="T508" s="291"/>
      <c r="U508" s="294"/>
      <c r="V508" s="297"/>
      <c r="W508" s="291"/>
      <c r="X508" s="291"/>
      <c r="Y508" s="291"/>
      <c r="Z508" s="291"/>
      <c r="AA508" s="291"/>
      <c r="AB508" s="318"/>
    </row>
    <row r="509" spans="1:29" x14ac:dyDescent="0.35">
      <c r="A509" s="301"/>
      <c r="B509" s="295"/>
      <c r="C509" s="295"/>
      <c r="D509" s="313"/>
      <c r="E509" s="313"/>
      <c r="F509" s="313"/>
      <c r="G509" s="301"/>
      <c r="H509" s="301"/>
      <c r="I509" s="301"/>
      <c r="J509" s="292"/>
      <c r="K509" s="292"/>
      <c r="L509" s="310"/>
      <c r="M509" s="301"/>
      <c r="N509" s="295"/>
      <c r="O509" s="295"/>
      <c r="P509" s="295"/>
      <c r="Q509" s="292"/>
      <c r="R509" s="292"/>
      <c r="S509" s="292"/>
      <c r="T509" s="292"/>
      <c r="U509" s="295"/>
      <c r="V509" s="298"/>
      <c r="W509" s="292"/>
      <c r="X509" s="292"/>
      <c r="Y509" s="292"/>
      <c r="Z509" s="292"/>
      <c r="AA509" s="292"/>
      <c r="AB509" s="319"/>
    </row>
    <row r="510" spans="1:29" x14ac:dyDescent="0.35">
      <c r="A510" s="15">
        <v>1</v>
      </c>
      <c r="B510" s="16" t="str">
        <f>[1]ภดส3!B798</f>
        <v>โฉนด</v>
      </c>
      <c r="C510" s="16">
        <f>[1]ภดส3!E798</f>
        <v>52</v>
      </c>
      <c r="D510" s="17">
        <f>[1]ภดส3!C798</f>
        <v>36</v>
      </c>
      <c r="E510" s="17" t="str">
        <f>[1]ภดส3!F798</f>
        <v>ม.11 ต.นาบอน</v>
      </c>
      <c r="F510" s="18" t="s">
        <v>47</v>
      </c>
      <c r="G510" s="16">
        <f>[1]ภดส3!G798</f>
        <v>0</v>
      </c>
      <c r="H510" s="16">
        <f>[1]ภดส3!H798</f>
        <v>0</v>
      </c>
      <c r="I510" s="16">
        <f>[1]ภดส3!I798</f>
        <v>25.5</v>
      </c>
      <c r="J510" s="19">
        <f>[1]ภดส3!J798</f>
        <v>25.5</v>
      </c>
      <c r="K510" s="136">
        <v>3050</v>
      </c>
      <c r="L510" s="19">
        <f>J510*K510</f>
        <v>77775</v>
      </c>
      <c r="M510" s="21">
        <v>1</v>
      </c>
      <c r="N510" s="21" t="s">
        <v>74</v>
      </c>
      <c r="O510" s="21" t="s">
        <v>49</v>
      </c>
      <c r="P510" s="21">
        <v>3</v>
      </c>
      <c r="Q510" s="22">
        <v>85</v>
      </c>
      <c r="R510" s="23">
        <v>100</v>
      </c>
      <c r="S510" s="22">
        <v>7450</v>
      </c>
      <c r="T510" s="22">
        <f>Q510*S510</f>
        <v>633250</v>
      </c>
      <c r="U510" s="21">
        <v>6</v>
      </c>
      <c r="V510" s="21">
        <v>6</v>
      </c>
      <c r="W510" s="23">
        <f>T510-T510*V510/100</f>
        <v>595255</v>
      </c>
      <c r="X510" s="22">
        <f>L510+W510</f>
        <v>673030</v>
      </c>
      <c r="Y510" s="23">
        <f>X510*R510/100</f>
        <v>673030</v>
      </c>
      <c r="Z510" s="22">
        <v>0</v>
      </c>
      <c r="AA510" s="24">
        <f>Y510-Z510</f>
        <v>673030</v>
      </c>
      <c r="AB510" s="25">
        <v>0.3</v>
      </c>
      <c r="AC510" s="26">
        <f>AA510*AB510/100</f>
        <v>2019.09</v>
      </c>
    </row>
    <row r="511" spans="1:29" x14ac:dyDescent="0.35">
      <c r="A511" s="15">
        <v>2</v>
      </c>
      <c r="B511" s="16" t="str">
        <f>[1]ภดส3!B799</f>
        <v>โฉนด</v>
      </c>
      <c r="C511" s="16">
        <f>[1]ภดส3!E799</f>
        <v>53</v>
      </c>
      <c r="D511" s="17">
        <f>[1]ภดส3!C799</f>
        <v>37</v>
      </c>
      <c r="E511" s="17" t="str">
        <f>[1]ภดส3!F799</f>
        <v>ม.11 ต.นาบอน</v>
      </c>
      <c r="F511" s="28" t="s">
        <v>47</v>
      </c>
      <c r="G511" s="16">
        <f>[1]ภดส3!G799</f>
        <v>0</v>
      </c>
      <c r="H511" s="16">
        <f>[1]ภดส3!H799</f>
        <v>0</v>
      </c>
      <c r="I511" s="16">
        <f>[1]ภดส3!I799</f>
        <v>25.6</v>
      </c>
      <c r="J511" s="19">
        <f>[1]ภดส3!J799</f>
        <v>25.6</v>
      </c>
      <c r="K511" s="19">
        <v>3050</v>
      </c>
      <c r="L511" s="19">
        <f>J511*K511</f>
        <v>78080</v>
      </c>
      <c r="M511" s="30">
        <v>2</v>
      </c>
      <c r="N511" s="30" t="s">
        <v>48</v>
      </c>
      <c r="O511" s="31" t="s">
        <v>49</v>
      </c>
      <c r="P511" s="31">
        <v>3</v>
      </c>
      <c r="Q511" s="32">
        <v>300</v>
      </c>
      <c r="R511" s="23">
        <v>100</v>
      </c>
      <c r="S511" s="32">
        <v>7450</v>
      </c>
      <c r="T511" s="22">
        <f>Q511*S511</f>
        <v>2235000</v>
      </c>
      <c r="U511" s="31">
        <v>6</v>
      </c>
      <c r="V511" s="31">
        <v>6</v>
      </c>
      <c r="W511" s="23">
        <f>T511-T511*V511/100</f>
        <v>2100900</v>
      </c>
      <c r="X511" s="22">
        <f>L511+W511</f>
        <v>2178980</v>
      </c>
      <c r="Y511" s="23">
        <f>X511*R511/100</f>
        <v>2178980</v>
      </c>
      <c r="Z511" s="22"/>
      <c r="AA511" s="24"/>
      <c r="AB511" s="25"/>
      <c r="AC511" s="26"/>
    </row>
    <row r="512" spans="1:29" x14ac:dyDescent="0.35">
      <c r="A512" s="15"/>
      <c r="B512" s="16"/>
      <c r="C512" s="16"/>
      <c r="D512" s="17"/>
      <c r="E512" s="17"/>
      <c r="F512" s="28"/>
      <c r="G512" s="16"/>
      <c r="H512" s="16"/>
      <c r="I512" s="16"/>
      <c r="J512" s="19"/>
      <c r="K512" s="19"/>
      <c r="L512" s="19"/>
      <c r="M512" s="30"/>
      <c r="N512" s="33" t="s">
        <v>35</v>
      </c>
      <c r="O512" s="31" t="s">
        <v>49</v>
      </c>
      <c r="P512" s="67">
        <v>3</v>
      </c>
      <c r="Q512" s="34">
        <v>50</v>
      </c>
      <c r="R512" s="23">
        <f>Q512*100/Q511</f>
        <v>16.666666666666668</v>
      </c>
      <c r="S512" s="35"/>
      <c r="T512" s="22"/>
      <c r="U512" s="33"/>
      <c r="V512" s="33"/>
      <c r="W512" s="23"/>
      <c r="X512" s="22"/>
      <c r="Y512" s="23">
        <f>Y511*R512/100</f>
        <v>363163.33333333337</v>
      </c>
      <c r="Z512" s="22">
        <v>0</v>
      </c>
      <c r="AA512" s="24">
        <f>Y512-Z512</f>
        <v>363163.33333333337</v>
      </c>
      <c r="AB512" s="25">
        <v>0.3</v>
      </c>
      <c r="AC512" s="26">
        <f>AA512*AB512/100</f>
        <v>1089.4900000000002</v>
      </c>
    </row>
    <row r="513" spans="1:29" x14ac:dyDescent="0.35">
      <c r="A513" s="15"/>
      <c r="B513" s="16"/>
      <c r="C513" s="16"/>
      <c r="D513" s="17"/>
      <c r="E513" s="17"/>
      <c r="F513" s="28"/>
      <c r="G513" s="16"/>
      <c r="H513" s="16"/>
      <c r="I513" s="16"/>
      <c r="J513" s="19"/>
      <c r="K513" s="19"/>
      <c r="L513" s="19"/>
      <c r="M513" s="30"/>
      <c r="N513" s="33" t="s">
        <v>35</v>
      </c>
      <c r="O513" s="31" t="s">
        <v>49</v>
      </c>
      <c r="P513" s="67">
        <v>2</v>
      </c>
      <c r="Q513" s="34">
        <v>50</v>
      </c>
      <c r="R513" s="23">
        <f>Q513*R511/Q511</f>
        <v>16.666666666666668</v>
      </c>
      <c r="S513" s="35"/>
      <c r="T513" s="22"/>
      <c r="U513" s="33"/>
      <c r="V513" s="33"/>
      <c r="W513" s="23"/>
      <c r="X513" s="22"/>
      <c r="Y513" s="23">
        <f>Y511*R513/100</f>
        <v>363163.33333333337</v>
      </c>
      <c r="Z513" s="22">
        <v>0</v>
      </c>
      <c r="AA513" s="24">
        <v>0</v>
      </c>
      <c r="AB513" s="25">
        <v>0.02</v>
      </c>
      <c r="AC513" s="26">
        <f>AA513*AB513/100</f>
        <v>0</v>
      </c>
    </row>
    <row r="514" spans="1:29" x14ac:dyDescent="0.35">
      <c r="A514" s="36"/>
      <c r="B514" s="30"/>
      <c r="C514" s="30"/>
      <c r="D514" s="37"/>
      <c r="E514" s="37"/>
      <c r="F514" s="37"/>
      <c r="G514" s="38"/>
      <c r="H514" s="38"/>
      <c r="I514" s="38"/>
      <c r="J514" s="39"/>
      <c r="K514" s="24"/>
      <c r="L514" s="35"/>
      <c r="M514" s="30"/>
      <c r="N514" s="33" t="s">
        <v>77</v>
      </c>
      <c r="O514" s="31" t="s">
        <v>49</v>
      </c>
      <c r="P514" s="31">
        <v>2</v>
      </c>
      <c r="Q514" s="32">
        <v>200</v>
      </c>
      <c r="R514" s="41">
        <f>Q514*100/Q511</f>
        <v>66.666666666666671</v>
      </c>
      <c r="S514" s="39"/>
      <c r="T514" s="42"/>
      <c r="U514" s="43"/>
      <c r="V514" s="43"/>
      <c r="W514" s="44"/>
      <c r="X514" s="39"/>
      <c r="Y514" s="44">
        <f>Y511*R514/100</f>
        <v>1452653.3333333335</v>
      </c>
      <c r="Z514" s="39">
        <v>50000000</v>
      </c>
      <c r="AA514" s="44">
        <v>0</v>
      </c>
      <c r="AB514" s="46">
        <v>0.02</v>
      </c>
      <c r="AC514" s="26">
        <f>AA514*AB514/100</f>
        <v>0</v>
      </c>
    </row>
    <row r="515" spans="1:29" x14ac:dyDescent="0.35">
      <c r="A515" s="47"/>
      <c r="B515" s="47"/>
      <c r="C515" s="47"/>
      <c r="D515" s="48"/>
      <c r="E515" s="48"/>
      <c r="F515" s="48"/>
      <c r="G515" s="47"/>
      <c r="H515" s="47"/>
      <c r="I515" s="47"/>
      <c r="J515" s="49"/>
      <c r="K515" s="50"/>
      <c r="L515" s="51"/>
      <c r="M515" s="52"/>
      <c r="N515" s="52"/>
      <c r="O515" s="52"/>
      <c r="P515" s="52"/>
      <c r="Q515" s="49"/>
      <c r="R515" s="50"/>
      <c r="S515" s="49"/>
      <c r="T515" s="49"/>
      <c r="U515" s="52"/>
      <c r="V515" s="52"/>
      <c r="W515" s="50"/>
      <c r="X515" s="49"/>
      <c r="Y515" s="50"/>
      <c r="Z515" s="49"/>
      <c r="AA515" s="50"/>
      <c r="AB515" s="53"/>
      <c r="AC515" s="5">
        <f>SUM(AC510:AC514)</f>
        <v>3108.58</v>
      </c>
    </row>
    <row r="516" spans="1:29" x14ac:dyDescent="0.35">
      <c r="A516" s="1"/>
      <c r="B516" s="1"/>
      <c r="C516" s="1"/>
      <c r="D516" s="2"/>
      <c r="E516" s="2"/>
      <c r="F516" s="2"/>
      <c r="G516" s="1"/>
      <c r="H516" s="1"/>
      <c r="I516" s="1"/>
      <c r="J516" s="3"/>
      <c r="K516" s="4"/>
      <c r="M516" s="6"/>
      <c r="N516" s="1"/>
      <c r="O516" s="1"/>
      <c r="P516" s="1"/>
      <c r="Q516" s="3"/>
      <c r="R516" s="4"/>
      <c r="S516" s="3"/>
      <c r="T516" s="3"/>
      <c r="U516" s="1"/>
      <c r="V516" s="1"/>
      <c r="W516" s="4"/>
      <c r="X516" s="3"/>
      <c r="Y516" s="4"/>
      <c r="Z516" s="3"/>
      <c r="AA516" s="4"/>
      <c r="AB516" s="55"/>
    </row>
    <row r="517" spans="1:29" x14ac:dyDescent="0.35">
      <c r="A517" s="8"/>
      <c r="B517" s="8" t="s">
        <v>37</v>
      </c>
      <c r="C517" s="8"/>
      <c r="D517" s="9" t="s">
        <v>38</v>
      </c>
      <c r="E517" s="9"/>
      <c r="F517" s="9"/>
      <c r="G517" s="56"/>
      <c r="H517" s="8" t="s">
        <v>39</v>
      </c>
      <c r="I517" s="8"/>
      <c r="J517" s="57"/>
      <c r="K517" s="10"/>
      <c r="L517" s="8"/>
      <c r="M517" s="13"/>
      <c r="N517" s="1"/>
      <c r="O517" s="1"/>
      <c r="P517" s="1"/>
      <c r="Q517" s="3"/>
      <c r="R517" s="4"/>
      <c r="S517" s="3"/>
      <c r="T517" s="3"/>
      <c r="U517" s="1"/>
      <c r="V517" s="1"/>
      <c r="W517" s="4"/>
      <c r="X517" s="3"/>
      <c r="Y517" s="4"/>
      <c r="Z517" s="3"/>
      <c r="AA517" s="4"/>
      <c r="AB517" s="55"/>
    </row>
    <row r="518" spans="1:29" x14ac:dyDescent="0.35">
      <c r="A518" s="8"/>
      <c r="B518" s="8"/>
      <c r="C518" s="8"/>
      <c r="D518" s="9"/>
      <c r="E518" s="9"/>
      <c r="F518" s="9"/>
      <c r="G518" s="56"/>
      <c r="H518" s="8" t="s">
        <v>40</v>
      </c>
      <c r="I518" s="8"/>
      <c r="J518" s="57"/>
      <c r="K518" s="10"/>
      <c r="L518" s="8"/>
      <c r="M518" s="13"/>
      <c r="N518" s="1"/>
      <c r="O518" s="1"/>
      <c r="P518" s="1"/>
      <c r="Q518" s="3"/>
      <c r="R518" s="4"/>
      <c r="S518" s="3"/>
      <c r="T518" s="3"/>
      <c r="U518" s="1"/>
      <c r="V518" s="1"/>
      <c r="W518" s="4"/>
      <c r="X518" s="3"/>
      <c r="Y518" s="4"/>
      <c r="Z518" s="3"/>
      <c r="AA518" s="4"/>
      <c r="AB518" s="55"/>
    </row>
    <row r="519" spans="1:29" x14ac:dyDescent="0.35">
      <c r="A519" s="8"/>
      <c r="B519" s="8"/>
      <c r="C519" s="8"/>
      <c r="D519" s="9"/>
      <c r="E519" s="9"/>
      <c r="F519" s="9"/>
      <c r="G519" s="56"/>
      <c r="H519" s="8" t="s">
        <v>41</v>
      </c>
      <c r="I519" s="8"/>
      <c r="J519" s="57"/>
      <c r="K519" s="10"/>
      <c r="L519" s="8"/>
      <c r="M519" s="13"/>
      <c r="N519" s="1"/>
      <c r="O519" s="1"/>
      <c r="P519" s="8"/>
      <c r="Q519" s="3"/>
      <c r="R519" s="4"/>
      <c r="S519" s="3"/>
      <c r="T519" s="3"/>
      <c r="U519" s="1"/>
      <c r="V519" s="1"/>
      <c r="W519" s="4"/>
      <c r="X519" s="3"/>
      <c r="Y519" s="11"/>
      <c r="Z519" s="10"/>
      <c r="AA519" s="11"/>
      <c r="AB519" s="14"/>
    </row>
    <row r="520" spans="1:29" x14ac:dyDescent="0.35">
      <c r="A520" s="8"/>
      <c r="B520" s="8"/>
      <c r="C520" s="8"/>
      <c r="D520" s="9"/>
      <c r="E520" s="9"/>
      <c r="F520" s="9"/>
      <c r="G520" s="56"/>
      <c r="H520" s="8" t="s">
        <v>42</v>
      </c>
      <c r="I520" s="58"/>
      <c r="J520" s="59"/>
      <c r="K520" s="12"/>
      <c r="L520" s="58"/>
      <c r="M520" s="60"/>
      <c r="N520" s="1"/>
      <c r="O520" s="1"/>
      <c r="P520" s="8"/>
      <c r="Q520" s="3"/>
      <c r="R520" s="4"/>
      <c r="S520" s="3"/>
      <c r="T520" s="3"/>
      <c r="U520" s="1"/>
      <c r="V520" s="1"/>
      <c r="W520" s="4"/>
      <c r="X520" s="3"/>
      <c r="Y520" s="11"/>
      <c r="Z520" s="10"/>
      <c r="AA520" s="11"/>
      <c r="AB520" s="14"/>
    </row>
    <row r="521" spans="1:29" x14ac:dyDescent="0.35">
      <c r="A521" s="58"/>
      <c r="B521" s="58"/>
      <c r="C521" s="58"/>
      <c r="D521" s="61"/>
      <c r="E521" s="61"/>
      <c r="F521" s="61"/>
      <c r="G521" s="58"/>
      <c r="H521" s="58" t="s">
        <v>43</v>
      </c>
      <c r="I521" s="58"/>
      <c r="J521" s="59"/>
      <c r="K521" s="12"/>
      <c r="L521" s="58"/>
      <c r="M521" s="60"/>
    </row>
    <row r="522" spans="1:29" x14ac:dyDescent="0.35">
      <c r="A522" s="58"/>
      <c r="B522" s="58"/>
      <c r="C522" s="58"/>
      <c r="D522" s="61"/>
      <c r="E522" s="61"/>
      <c r="F522" s="61"/>
      <c r="G522" s="58"/>
      <c r="H522" s="58"/>
      <c r="I522" s="58"/>
      <c r="J522" s="10"/>
      <c r="K522" s="64"/>
      <c r="L522" s="12"/>
    </row>
    <row r="523" spans="1:29" x14ac:dyDescent="0.35">
      <c r="A523" s="1"/>
      <c r="B523" s="1"/>
      <c r="C523" s="1"/>
      <c r="D523" s="2"/>
      <c r="E523" s="2"/>
      <c r="F523" s="2"/>
      <c r="G523" s="1"/>
      <c r="H523" s="1"/>
      <c r="I523" s="1"/>
      <c r="J523" s="3"/>
      <c r="K523" s="4"/>
      <c r="M523" s="6"/>
      <c r="N523" s="1"/>
      <c r="O523" s="1"/>
      <c r="P523" s="1"/>
      <c r="Q523" s="3"/>
      <c r="R523" s="4"/>
      <c r="S523" s="3"/>
      <c r="T523" s="3"/>
      <c r="U523" s="1"/>
      <c r="V523" s="1"/>
      <c r="W523" s="4"/>
      <c r="X523" s="3"/>
      <c r="Y523" s="4"/>
      <c r="Z523" s="3"/>
      <c r="AA523" s="314" t="s">
        <v>0</v>
      </c>
      <c r="AB523" s="314"/>
    </row>
    <row r="524" spans="1:29" x14ac:dyDescent="0.35">
      <c r="A524" s="315" t="s">
        <v>1</v>
      </c>
      <c r="B524" s="315"/>
      <c r="C524" s="315"/>
      <c r="D524" s="315"/>
      <c r="E524" s="315"/>
      <c r="F524" s="315"/>
      <c r="G524" s="315"/>
      <c r="H524" s="315"/>
      <c r="I524" s="315"/>
      <c r="J524" s="315"/>
      <c r="K524" s="315"/>
      <c r="L524" s="315"/>
      <c r="M524" s="315"/>
      <c r="N524" s="315"/>
      <c r="O524" s="315"/>
      <c r="P524" s="315"/>
      <c r="Q524" s="315"/>
      <c r="R524" s="315"/>
      <c r="S524" s="315"/>
      <c r="T524" s="315"/>
      <c r="U524" s="315"/>
      <c r="V524" s="315"/>
      <c r="W524" s="315"/>
      <c r="X524" s="315"/>
      <c r="Y524" s="315"/>
      <c r="Z524" s="315"/>
      <c r="AA524" s="315"/>
      <c r="AB524" s="315"/>
    </row>
    <row r="525" spans="1:29" x14ac:dyDescent="0.35">
      <c r="A525" s="315" t="str">
        <f>A502</f>
        <v>เทศบาลตำบลนาบอน</v>
      </c>
      <c r="B525" s="315"/>
      <c r="C525" s="315"/>
      <c r="D525" s="315"/>
      <c r="E525" s="315"/>
      <c r="F525" s="315"/>
      <c r="G525" s="315"/>
      <c r="H525" s="315"/>
      <c r="I525" s="315"/>
      <c r="J525" s="315"/>
      <c r="K525" s="315"/>
      <c r="L525" s="315"/>
      <c r="M525" s="315"/>
      <c r="N525" s="315"/>
      <c r="O525" s="315"/>
      <c r="P525" s="315"/>
      <c r="Q525" s="315"/>
      <c r="R525" s="315"/>
      <c r="S525" s="315"/>
      <c r="T525" s="315"/>
      <c r="U525" s="315"/>
      <c r="V525" s="315"/>
      <c r="W525" s="315"/>
      <c r="X525" s="315"/>
      <c r="Y525" s="315"/>
      <c r="Z525" s="315"/>
      <c r="AA525" s="315"/>
      <c r="AB525" s="315"/>
    </row>
    <row r="526" spans="1:29" x14ac:dyDescent="0.35">
      <c r="A526" s="8" t="s">
        <v>92</v>
      </c>
      <c r="B526" s="8"/>
      <c r="C526" s="8"/>
      <c r="D526" s="9"/>
      <c r="E526" s="9"/>
      <c r="F526" s="9"/>
      <c r="G526" s="8"/>
      <c r="H526" s="8"/>
      <c r="I526" s="8"/>
      <c r="J526" s="10"/>
      <c r="K526" s="11"/>
      <c r="L526" s="12"/>
      <c r="M526" s="13"/>
      <c r="N526" s="8"/>
      <c r="O526" s="8"/>
      <c r="P526" s="8"/>
      <c r="Q526" s="10"/>
      <c r="R526" s="11"/>
      <c r="S526" s="10"/>
      <c r="T526" s="10"/>
      <c r="U526" s="8"/>
      <c r="V526" s="8"/>
      <c r="W526" s="11"/>
      <c r="X526" s="10"/>
      <c r="Y526" s="11"/>
      <c r="Z526" s="10"/>
      <c r="AA526" s="11"/>
      <c r="AB526" s="14"/>
    </row>
    <row r="527" spans="1:29" x14ac:dyDescent="0.35">
      <c r="A527" s="288" t="s">
        <v>4</v>
      </c>
      <c r="B527" s="316"/>
      <c r="C527" s="316"/>
      <c r="D527" s="316"/>
      <c r="E527" s="316"/>
      <c r="F527" s="316"/>
      <c r="G527" s="316"/>
      <c r="H527" s="316"/>
      <c r="I527" s="316"/>
      <c r="J527" s="316"/>
      <c r="K527" s="316"/>
      <c r="L527" s="289"/>
      <c r="M527" s="288" t="s">
        <v>5</v>
      </c>
      <c r="N527" s="316"/>
      <c r="O527" s="316"/>
      <c r="P527" s="316"/>
      <c r="Q527" s="316"/>
      <c r="R527" s="316"/>
      <c r="S527" s="316"/>
      <c r="T527" s="316"/>
      <c r="U527" s="316"/>
      <c r="V527" s="316"/>
      <c r="W527" s="289"/>
      <c r="X527" s="290" t="s">
        <v>6</v>
      </c>
      <c r="Y527" s="290" t="s">
        <v>7</v>
      </c>
      <c r="Z527" s="290" t="s">
        <v>8</v>
      </c>
      <c r="AA527" s="290" t="s">
        <v>9</v>
      </c>
      <c r="AB527" s="317" t="s">
        <v>10</v>
      </c>
    </row>
    <row r="528" spans="1:29" x14ac:dyDescent="0.35">
      <c r="A528" s="299" t="s">
        <v>11</v>
      </c>
      <c r="B528" s="293" t="s">
        <v>12</v>
      </c>
      <c r="C528" s="293" t="s">
        <v>13</v>
      </c>
      <c r="D528" s="311" t="s">
        <v>14</v>
      </c>
      <c r="E528" s="311" t="s">
        <v>15</v>
      </c>
      <c r="F528" s="312" t="s">
        <v>16</v>
      </c>
      <c r="G528" s="302" t="s">
        <v>17</v>
      </c>
      <c r="H528" s="303"/>
      <c r="I528" s="304"/>
      <c r="J528" s="290" t="s">
        <v>18</v>
      </c>
      <c r="K528" s="290" t="s">
        <v>19</v>
      </c>
      <c r="L528" s="308" t="s">
        <v>20</v>
      </c>
      <c r="M528" s="299" t="s">
        <v>11</v>
      </c>
      <c r="N528" s="293" t="s">
        <v>21</v>
      </c>
      <c r="O528" s="293" t="s">
        <v>22</v>
      </c>
      <c r="P528" s="293" t="s">
        <v>16</v>
      </c>
      <c r="Q528" s="290" t="s">
        <v>23</v>
      </c>
      <c r="R528" s="290" t="s">
        <v>24</v>
      </c>
      <c r="S528" s="290" t="s">
        <v>25</v>
      </c>
      <c r="T528" s="290" t="s">
        <v>26</v>
      </c>
      <c r="U528" s="288" t="s">
        <v>27</v>
      </c>
      <c r="V528" s="289"/>
      <c r="W528" s="290" t="s">
        <v>28</v>
      </c>
      <c r="X528" s="291"/>
      <c r="Y528" s="291"/>
      <c r="Z528" s="291"/>
      <c r="AA528" s="291"/>
      <c r="AB528" s="318"/>
    </row>
    <row r="529" spans="1:29" x14ac:dyDescent="0.35">
      <c r="A529" s="300"/>
      <c r="B529" s="294"/>
      <c r="C529" s="294"/>
      <c r="D529" s="312"/>
      <c r="E529" s="312"/>
      <c r="F529" s="312"/>
      <c r="G529" s="305"/>
      <c r="H529" s="306"/>
      <c r="I529" s="307"/>
      <c r="J529" s="291"/>
      <c r="K529" s="291"/>
      <c r="L529" s="309"/>
      <c r="M529" s="300"/>
      <c r="N529" s="294"/>
      <c r="O529" s="294"/>
      <c r="P529" s="294"/>
      <c r="Q529" s="291"/>
      <c r="R529" s="291"/>
      <c r="S529" s="291"/>
      <c r="T529" s="291"/>
      <c r="U529" s="293" t="s">
        <v>29</v>
      </c>
      <c r="V529" s="296" t="s">
        <v>30</v>
      </c>
      <c r="W529" s="291"/>
      <c r="X529" s="291"/>
      <c r="Y529" s="291"/>
      <c r="Z529" s="291"/>
      <c r="AA529" s="291"/>
      <c r="AB529" s="318"/>
    </row>
    <row r="530" spans="1:29" x14ac:dyDescent="0.35">
      <c r="A530" s="300"/>
      <c r="B530" s="294"/>
      <c r="C530" s="294"/>
      <c r="D530" s="312"/>
      <c r="E530" s="312"/>
      <c r="F530" s="312"/>
      <c r="G530" s="299" t="s">
        <v>31</v>
      </c>
      <c r="H530" s="299" t="s">
        <v>32</v>
      </c>
      <c r="I530" s="299" t="s">
        <v>33</v>
      </c>
      <c r="J530" s="291"/>
      <c r="K530" s="291"/>
      <c r="L530" s="309"/>
      <c r="M530" s="300"/>
      <c r="N530" s="294"/>
      <c r="O530" s="294"/>
      <c r="P530" s="294"/>
      <c r="Q530" s="291"/>
      <c r="R530" s="291"/>
      <c r="S530" s="291"/>
      <c r="T530" s="291"/>
      <c r="U530" s="294"/>
      <c r="V530" s="297"/>
      <c r="W530" s="291"/>
      <c r="X530" s="291"/>
      <c r="Y530" s="291"/>
      <c r="Z530" s="291"/>
      <c r="AA530" s="291"/>
      <c r="AB530" s="318"/>
    </row>
    <row r="531" spans="1:29" x14ac:dyDescent="0.35">
      <c r="A531" s="300"/>
      <c r="B531" s="294"/>
      <c r="C531" s="294"/>
      <c r="D531" s="312"/>
      <c r="E531" s="312"/>
      <c r="F531" s="312"/>
      <c r="G531" s="300"/>
      <c r="H531" s="300"/>
      <c r="I531" s="300"/>
      <c r="J531" s="291"/>
      <c r="K531" s="291"/>
      <c r="L531" s="309"/>
      <c r="M531" s="300"/>
      <c r="N531" s="294"/>
      <c r="O531" s="294"/>
      <c r="P531" s="294"/>
      <c r="Q531" s="291"/>
      <c r="R531" s="291"/>
      <c r="S531" s="291"/>
      <c r="T531" s="291"/>
      <c r="U531" s="294"/>
      <c r="V531" s="297"/>
      <c r="W531" s="291"/>
      <c r="X531" s="291"/>
      <c r="Y531" s="291"/>
      <c r="Z531" s="291"/>
      <c r="AA531" s="291"/>
      <c r="AB531" s="318"/>
    </row>
    <row r="532" spans="1:29" x14ac:dyDescent="0.35">
      <c r="A532" s="301"/>
      <c r="B532" s="295"/>
      <c r="C532" s="295"/>
      <c r="D532" s="313"/>
      <c r="E532" s="313"/>
      <c r="F532" s="313"/>
      <c r="G532" s="301"/>
      <c r="H532" s="301"/>
      <c r="I532" s="301"/>
      <c r="J532" s="292"/>
      <c r="K532" s="292"/>
      <c r="L532" s="310"/>
      <c r="M532" s="301"/>
      <c r="N532" s="295"/>
      <c r="O532" s="295"/>
      <c r="P532" s="295"/>
      <c r="Q532" s="292"/>
      <c r="R532" s="292"/>
      <c r="S532" s="292"/>
      <c r="T532" s="292"/>
      <c r="U532" s="295"/>
      <c r="V532" s="298"/>
      <c r="W532" s="292"/>
      <c r="X532" s="292"/>
      <c r="Y532" s="292"/>
      <c r="Z532" s="292"/>
      <c r="AA532" s="292"/>
      <c r="AB532" s="319"/>
    </row>
    <row r="533" spans="1:29" x14ac:dyDescent="0.35">
      <c r="A533" s="15">
        <v>1</v>
      </c>
      <c r="B533" s="16" t="str">
        <f>[1]ภดส3!B825</f>
        <v>โฉนด</v>
      </c>
      <c r="C533" s="16">
        <f>[1]ภดส3!E825</f>
        <v>5894</v>
      </c>
      <c r="D533" s="17">
        <f>[1]ภดส3!C825</f>
        <v>13830</v>
      </c>
      <c r="E533" s="17" t="str">
        <f>[1]ภดส3!F825</f>
        <v>ม.2 ต.นาบอน</v>
      </c>
      <c r="F533" s="18" t="s">
        <v>45</v>
      </c>
      <c r="G533" s="16">
        <f>[1]ภดส3!G825</f>
        <v>0</v>
      </c>
      <c r="H533" s="16">
        <f>[1]ภดส3!H825</f>
        <v>0</v>
      </c>
      <c r="I533" s="16">
        <f>[1]ภดส3!I825</f>
        <v>79.599999999999994</v>
      </c>
      <c r="J533" s="19">
        <f>[1]ภดส3!J825</f>
        <v>79.599999999999994</v>
      </c>
      <c r="K533" s="120">
        <v>300</v>
      </c>
      <c r="L533" s="19">
        <f>J533*K533</f>
        <v>23880</v>
      </c>
      <c r="M533" s="21"/>
      <c r="N533" s="21"/>
      <c r="O533" s="21"/>
      <c r="P533" s="21"/>
      <c r="Q533" s="22"/>
      <c r="R533" s="23"/>
      <c r="S533" s="22"/>
      <c r="T533" s="22"/>
      <c r="U533" s="21"/>
      <c r="V533" s="21"/>
      <c r="W533" s="23"/>
      <c r="X533" s="22">
        <f>L533</f>
        <v>23880</v>
      </c>
      <c r="Y533" s="23">
        <f>X533*100/100</f>
        <v>23880</v>
      </c>
      <c r="Z533" s="22">
        <v>0</v>
      </c>
      <c r="AA533" s="24">
        <f>Y533-Z533</f>
        <v>23880</v>
      </c>
      <c r="AB533" s="25">
        <v>0.3</v>
      </c>
      <c r="AC533" s="26">
        <f>AA533*AB533/100</f>
        <v>71.64</v>
      </c>
    </row>
    <row r="534" spans="1:29" x14ac:dyDescent="0.35">
      <c r="A534" s="15"/>
      <c r="B534" s="16"/>
      <c r="C534" s="16"/>
      <c r="D534" s="17"/>
      <c r="E534" s="17"/>
      <c r="F534" s="28"/>
      <c r="G534" s="16"/>
      <c r="H534" s="16"/>
      <c r="I534" s="16"/>
      <c r="J534" s="45"/>
      <c r="K534" s="29"/>
      <c r="L534" s="19"/>
      <c r="M534" s="30"/>
      <c r="N534" s="30"/>
      <c r="O534" s="30"/>
      <c r="P534" s="30"/>
      <c r="Q534" s="42"/>
      <c r="R534" s="23"/>
      <c r="S534" s="42"/>
      <c r="T534" s="22"/>
      <c r="U534" s="30"/>
      <c r="V534" s="30"/>
      <c r="W534" s="23"/>
      <c r="X534" s="22"/>
      <c r="Y534" s="23"/>
      <c r="Z534" s="22"/>
      <c r="AA534" s="24"/>
      <c r="AB534" s="25"/>
    </row>
    <row r="535" spans="1:29" x14ac:dyDescent="0.35">
      <c r="A535" s="15"/>
      <c r="B535" s="16"/>
      <c r="C535" s="16"/>
      <c r="D535" s="17"/>
      <c r="E535" s="17"/>
      <c r="F535" s="28"/>
      <c r="G535" s="16"/>
      <c r="H535" s="16"/>
      <c r="I535" s="16"/>
      <c r="J535" s="45"/>
      <c r="K535" s="29"/>
      <c r="L535" s="19"/>
      <c r="M535" s="30"/>
      <c r="N535" s="33"/>
      <c r="O535" s="33"/>
      <c r="P535" s="33"/>
      <c r="Q535" s="35"/>
      <c r="R535" s="23"/>
      <c r="S535" s="35"/>
      <c r="T535" s="22"/>
      <c r="U535" s="33"/>
      <c r="V535" s="33"/>
      <c r="W535" s="23"/>
      <c r="X535" s="22"/>
      <c r="Y535" s="23"/>
      <c r="Z535" s="22"/>
      <c r="AA535" s="24"/>
      <c r="AB535" s="25"/>
    </row>
    <row r="536" spans="1:29" x14ac:dyDescent="0.35">
      <c r="A536" s="1"/>
      <c r="B536" s="1"/>
      <c r="C536" s="1"/>
      <c r="D536" s="2"/>
      <c r="E536" s="2"/>
      <c r="F536" s="2"/>
      <c r="G536" s="1"/>
      <c r="H536" s="1"/>
      <c r="I536" s="1"/>
      <c r="J536" s="3"/>
      <c r="K536" s="4"/>
      <c r="M536" s="6"/>
      <c r="N536" s="1"/>
      <c r="O536" s="1"/>
      <c r="P536" s="1"/>
      <c r="Q536" s="3"/>
      <c r="R536" s="4"/>
      <c r="S536" s="3"/>
      <c r="T536" s="3"/>
      <c r="U536" s="1"/>
      <c r="V536" s="1"/>
      <c r="W536" s="4"/>
      <c r="X536" s="3"/>
      <c r="Y536" s="4"/>
      <c r="Z536" s="3"/>
      <c r="AA536" s="4"/>
      <c r="AB536" s="55"/>
    </row>
    <row r="537" spans="1:29" x14ac:dyDescent="0.35">
      <c r="A537" s="8"/>
      <c r="B537" s="8" t="s">
        <v>37</v>
      </c>
      <c r="C537" s="8"/>
      <c r="D537" s="9" t="s">
        <v>38</v>
      </c>
      <c r="E537" s="9"/>
      <c r="F537" s="9"/>
      <c r="G537" s="56"/>
      <c r="H537" s="8" t="s">
        <v>39</v>
      </c>
      <c r="I537" s="8"/>
      <c r="J537" s="57"/>
      <c r="K537" s="10"/>
      <c r="L537" s="8"/>
      <c r="M537" s="13"/>
      <c r="N537" s="1"/>
      <c r="O537" s="1"/>
      <c r="P537" s="1"/>
      <c r="Q537" s="3"/>
      <c r="R537" s="4"/>
      <c r="S537" s="3"/>
      <c r="T537" s="3"/>
      <c r="U537" s="1"/>
      <c r="V537" s="1"/>
      <c r="W537" s="4"/>
      <c r="X537" s="3"/>
      <c r="Y537" s="4"/>
      <c r="Z537" s="3"/>
      <c r="AA537" s="4"/>
      <c r="AB537" s="55"/>
    </row>
    <row r="538" spans="1:29" x14ac:dyDescent="0.35">
      <c r="A538" s="8"/>
      <c r="B538" s="8"/>
      <c r="C538" s="8"/>
      <c r="D538" s="9"/>
      <c r="E538" s="9"/>
      <c r="F538" s="9"/>
      <c r="G538" s="56"/>
      <c r="H538" s="8" t="s">
        <v>40</v>
      </c>
      <c r="I538" s="8"/>
      <c r="J538" s="57"/>
      <c r="K538" s="10"/>
      <c r="L538" s="8"/>
      <c r="M538" s="13"/>
      <c r="N538" s="1"/>
      <c r="O538" s="1"/>
      <c r="P538" s="1"/>
      <c r="Q538" s="3"/>
      <c r="R538" s="4"/>
      <c r="S538" s="3"/>
      <c r="T538" s="3"/>
      <c r="U538" s="1"/>
      <c r="V538" s="1"/>
      <c r="W538" s="4"/>
      <c r="X538" s="3"/>
      <c r="Y538" s="4"/>
      <c r="Z538" s="3"/>
      <c r="AA538" s="4"/>
      <c r="AB538" s="55"/>
    </row>
    <row r="539" spans="1:29" x14ac:dyDescent="0.35">
      <c r="A539" s="8"/>
      <c r="B539" s="8"/>
      <c r="C539" s="8"/>
      <c r="D539" s="9"/>
      <c r="E539" s="9"/>
      <c r="F539" s="9"/>
      <c r="G539" s="56"/>
      <c r="H539" s="8" t="s">
        <v>41</v>
      </c>
      <c r="I539" s="8"/>
      <c r="J539" s="57"/>
      <c r="K539" s="10"/>
      <c r="L539" s="8"/>
      <c r="M539" s="13"/>
      <c r="N539" s="1"/>
      <c r="O539" s="1"/>
      <c r="P539" s="8"/>
      <c r="Q539" s="3"/>
      <c r="R539" s="4"/>
      <c r="S539" s="3"/>
      <c r="T539" s="3"/>
      <c r="U539" s="1"/>
      <c r="V539" s="1"/>
      <c r="W539" s="4"/>
      <c r="X539" s="3"/>
      <c r="Y539" s="11"/>
      <c r="Z539" s="10"/>
      <c r="AA539" s="11"/>
      <c r="AB539" s="14"/>
    </row>
    <row r="540" spans="1:29" x14ac:dyDescent="0.35">
      <c r="A540" s="8"/>
      <c r="B540" s="8"/>
      <c r="C540" s="8"/>
      <c r="D540" s="9"/>
      <c r="E540" s="9"/>
      <c r="F540" s="9"/>
      <c r="G540" s="56"/>
      <c r="H540" s="8" t="s">
        <v>42</v>
      </c>
      <c r="I540" s="58"/>
      <c r="J540" s="59"/>
      <c r="K540" s="12"/>
      <c r="L540" s="58"/>
      <c r="M540" s="60"/>
      <c r="N540" s="1"/>
      <c r="O540" s="1"/>
      <c r="P540" s="8"/>
      <c r="Q540" s="3"/>
      <c r="R540" s="4"/>
      <c r="S540" s="3"/>
      <c r="T540" s="3"/>
      <c r="U540" s="1"/>
      <c r="V540" s="1"/>
      <c r="W540" s="4"/>
      <c r="X540" s="3"/>
      <c r="Y540" s="11"/>
      <c r="Z540" s="10"/>
      <c r="AA540" s="11"/>
      <c r="AB540" s="14"/>
    </row>
    <row r="541" spans="1:29" x14ac:dyDescent="0.35">
      <c r="A541" s="58"/>
      <c r="B541" s="58"/>
      <c r="C541" s="58"/>
      <c r="D541" s="61"/>
      <c r="E541" s="61"/>
      <c r="F541" s="61"/>
      <c r="G541" s="58"/>
      <c r="H541" s="58" t="s">
        <v>43</v>
      </c>
      <c r="I541" s="58"/>
      <c r="J541" s="59"/>
      <c r="K541" s="12"/>
      <c r="L541" s="58"/>
      <c r="M541" s="60"/>
    </row>
    <row r="542" spans="1:29" x14ac:dyDescent="0.35">
      <c r="A542" s="58"/>
      <c r="B542" s="58"/>
      <c r="C542" s="58"/>
      <c r="D542" s="61"/>
      <c r="E542" s="61"/>
      <c r="F542" s="61"/>
      <c r="G542" s="58"/>
      <c r="H542" s="58"/>
      <c r="I542" s="58"/>
      <c r="J542" s="10"/>
      <c r="K542" s="64"/>
      <c r="L542" s="12"/>
    </row>
    <row r="543" spans="1:29" x14ac:dyDescent="0.35">
      <c r="A543" s="1"/>
      <c r="B543" s="1"/>
      <c r="C543" s="1"/>
      <c r="D543" s="2"/>
      <c r="E543" s="2"/>
      <c r="F543" s="2"/>
      <c r="G543" s="1"/>
      <c r="H543" s="1"/>
      <c r="I543" s="1"/>
      <c r="J543" s="3"/>
      <c r="K543" s="4"/>
      <c r="M543" s="6"/>
      <c r="N543" s="1"/>
      <c r="O543" s="1"/>
      <c r="P543" s="1"/>
      <c r="Q543" s="3"/>
      <c r="R543" s="4"/>
      <c r="S543" s="3"/>
      <c r="T543" s="3"/>
      <c r="U543" s="1"/>
      <c r="V543" s="1"/>
      <c r="W543" s="4"/>
      <c r="X543" s="3"/>
      <c r="Y543" s="4"/>
      <c r="Z543" s="3"/>
      <c r="AA543" s="314" t="s">
        <v>0</v>
      </c>
      <c r="AB543" s="314"/>
    </row>
    <row r="544" spans="1:29" x14ac:dyDescent="0.35">
      <c r="A544" s="315" t="s">
        <v>1</v>
      </c>
      <c r="B544" s="315"/>
      <c r="C544" s="315"/>
      <c r="D544" s="315"/>
      <c r="E544" s="315"/>
      <c r="F544" s="315"/>
      <c r="G544" s="315"/>
      <c r="H544" s="315"/>
      <c r="I544" s="315"/>
      <c r="J544" s="315"/>
      <c r="K544" s="315"/>
      <c r="L544" s="315"/>
      <c r="M544" s="315"/>
      <c r="N544" s="315"/>
      <c r="O544" s="315"/>
      <c r="P544" s="315"/>
      <c r="Q544" s="315"/>
      <c r="R544" s="315"/>
      <c r="S544" s="315"/>
      <c r="T544" s="315"/>
      <c r="U544" s="315"/>
      <c r="V544" s="315"/>
      <c r="W544" s="315"/>
      <c r="X544" s="315"/>
      <c r="Y544" s="315"/>
      <c r="Z544" s="315"/>
      <c r="AA544" s="315"/>
      <c r="AB544" s="315"/>
    </row>
    <row r="545" spans="1:29" x14ac:dyDescent="0.35">
      <c r="A545" s="315" t="str">
        <f>A525</f>
        <v>เทศบาลตำบลนาบอน</v>
      </c>
      <c r="B545" s="315"/>
      <c r="C545" s="315"/>
      <c r="D545" s="315"/>
      <c r="E545" s="315"/>
      <c r="F545" s="315"/>
      <c r="G545" s="315"/>
      <c r="H545" s="315"/>
      <c r="I545" s="315"/>
      <c r="J545" s="315"/>
      <c r="K545" s="315"/>
      <c r="L545" s="315"/>
      <c r="M545" s="315"/>
      <c r="N545" s="315"/>
      <c r="O545" s="315"/>
      <c r="P545" s="315"/>
      <c r="Q545" s="315"/>
      <c r="R545" s="315"/>
      <c r="S545" s="315"/>
      <c r="T545" s="315"/>
      <c r="U545" s="315"/>
      <c r="V545" s="315"/>
      <c r="W545" s="315"/>
      <c r="X545" s="315"/>
      <c r="Y545" s="315"/>
      <c r="Z545" s="315"/>
      <c r="AA545" s="315"/>
      <c r="AB545" s="315"/>
    </row>
    <row r="546" spans="1:29" x14ac:dyDescent="0.35">
      <c r="A546" s="8" t="s">
        <v>93</v>
      </c>
      <c r="B546" s="8"/>
      <c r="C546" s="8"/>
      <c r="D546" s="9"/>
      <c r="E546" s="9"/>
      <c r="F546" s="9"/>
      <c r="G546" s="8"/>
      <c r="H546" s="8"/>
      <c r="I546" s="8"/>
      <c r="J546" s="10"/>
      <c r="K546" s="11"/>
      <c r="L546" s="12"/>
      <c r="M546" s="13"/>
      <c r="N546" s="8"/>
      <c r="O546" s="8"/>
      <c r="P546" s="8"/>
      <c r="Q546" s="10"/>
      <c r="R546" s="11"/>
      <c r="S546" s="10"/>
      <c r="T546" s="10"/>
      <c r="U546" s="8"/>
      <c r="V546" s="8"/>
      <c r="W546" s="11"/>
      <c r="X546" s="10"/>
      <c r="Y546" s="11"/>
      <c r="Z546" s="10"/>
      <c r="AA546" s="11"/>
      <c r="AB546" s="14"/>
    </row>
    <row r="547" spans="1:29" x14ac:dyDescent="0.35">
      <c r="A547" s="288" t="s">
        <v>4</v>
      </c>
      <c r="B547" s="316"/>
      <c r="C547" s="316"/>
      <c r="D547" s="316"/>
      <c r="E547" s="316"/>
      <c r="F547" s="316"/>
      <c r="G547" s="316"/>
      <c r="H547" s="316"/>
      <c r="I547" s="316"/>
      <c r="J547" s="316"/>
      <c r="K547" s="316"/>
      <c r="L547" s="289"/>
      <c r="M547" s="288" t="s">
        <v>5</v>
      </c>
      <c r="N547" s="316"/>
      <c r="O547" s="316"/>
      <c r="P547" s="316"/>
      <c r="Q547" s="316"/>
      <c r="R547" s="316"/>
      <c r="S547" s="316"/>
      <c r="T547" s="316"/>
      <c r="U547" s="316"/>
      <c r="V547" s="316"/>
      <c r="W547" s="289"/>
      <c r="X547" s="290" t="s">
        <v>6</v>
      </c>
      <c r="Y547" s="290" t="s">
        <v>7</v>
      </c>
      <c r="Z547" s="290" t="s">
        <v>8</v>
      </c>
      <c r="AA547" s="290" t="s">
        <v>9</v>
      </c>
      <c r="AB547" s="317" t="s">
        <v>10</v>
      </c>
    </row>
    <row r="548" spans="1:29" x14ac:dyDescent="0.35">
      <c r="A548" s="299" t="s">
        <v>11</v>
      </c>
      <c r="B548" s="293" t="s">
        <v>12</v>
      </c>
      <c r="C548" s="293" t="s">
        <v>13</v>
      </c>
      <c r="D548" s="311" t="s">
        <v>14</v>
      </c>
      <c r="E548" s="311" t="s">
        <v>15</v>
      </c>
      <c r="F548" s="312" t="s">
        <v>16</v>
      </c>
      <c r="G548" s="302" t="s">
        <v>17</v>
      </c>
      <c r="H548" s="303"/>
      <c r="I548" s="304"/>
      <c r="J548" s="290" t="s">
        <v>18</v>
      </c>
      <c r="K548" s="290" t="s">
        <v>19</v>
      </c>
      <c r="L548" s="308" t="s">
        <v>20</v>
      </c>
      <c r="M548" s="299" t="s">
        <v>11</v>
      </c>
      <c r="N548" s="293" t="s">
        <v>21</v>
      </c>
      <c r="O548" s="293" t="s">
        <v>22</v>
      </c>
      <c r="P548" s="293" t="s">
        <v>16</v>
      </c>
      <c r="Q548" s="290" t="s">
        <v>23</v>
      </c>
      <c r="R548" s="290" t="s">
        <v>24</v>
      </c>
      <c r="S548" s="290" t="s">
        <v>25</v>
      </c>
      <c r="T548" s="290" t="s">
        <v>26</v>
      </c>
      <c r="U548" s="288" t="s">
        <v>27</v>
      </c>
      <c r="V548" s="289"/>
      <c r="W548" s="290" t="s">
        <v>28</v>
      </c>
      <c r="X548" s="291"/>
      <c r="Y548" s="291"/>
      <c r="Z548" s="291"/>
      <c r="AA548" s="291"/>
      <c r="AB548" s="318"/>
    </row>
    <row r="549" spans="1:29" x14ac:dyDescent="0.35">
      <c r="A549" s="300"/>
      <c r="B549" s="294"/>
      <c r="C549" s="294"/>
      <c r="D549" s="312"/>
      <c r="E549" s="312"/>
      <c r="F549" s="312"/>
      <c r="G549" s="305"/>
      <c r="H549" s="306"/>
      <c r="I549" s="307"/>
      <c r="J549" s="291"/>
      <c r="K549" s="291"/>
      <c r="L549" s="309"/>
      <c r="M549" s="300"/>
      <c r="N549" s="294"/>
      <c r="O549" s="294"/>
      <c r="P549" s="294"/>
      <c r="Q549" s="291"/>
      <c r="R549" s="291"/>
      <c r="S549" s="291"/>
      <c r="T549" s="291"/>
      <c r="U549" s="293" t="s">
        <v>29</v>
      </c>
      <c r="V549" s="296" t="s">
        <v>30</v>
      </c>
      <c r="W549" s="291"/>
      <c r="X549" s="291"/>
      <c r="Y549" s="291"/>
      <c r="Z549" s="291"/>
      <c r="AA549" s="291"/>
      <c r="AB549" s="318"/>
    </row>
    <row r="550" spans="1:29" x14ac:dyDescent="0.35">
      <c r="A550" s="300"/>
      <c r="B550" s="294"/>
      <c r="C550" s="294"/>
      <c r="D550" s="312"/>
      <c r="E550" s="312"/>
      <c r="F550" s="312"/>
      <c r="G550" s="299" t="s">
        <v>31</v>
      </c>
      <c r="H550" s="299" t="s">
        <v>32</v>
      </c>
      <c r="I550" s="299" t="s">
        <v>33</v>
      </c>
      <c r="J550" s="291"/>
      <c r="K550" s="291"/>
      <c r="L550" s="309"/>
      <c r="M550" s="300"/>
      <c r="N550" s="294"/>
      <c r="O550" s="294"/>
      <c r="P550" s="294"/>
      <c r="Q550" s="291"/>
      <c r="R550" s="291"/>
      <c r="S550" s="291"/>
      <c r="T550" s="291"/>
      <c r="U550" s="294"/>
      <c r="V550" s="297"/>
      <c r="W550" s="291"/>
      <c r="X550" s="291"/>
      <c r="Y550" s="291"/>
      <c r="Z550" s="291"/>
      <c r="AA550" s="291"/>
      <c r="AB550" s="318"/>
    </row>
    <row r="551" spans="1:29" x14ac:dyDescent="0.35">
      <c r="A551" s="300"/>
      <c r="B551" s="294"/>
      <c r="C551" s="294"/>
      <c r="D551" s="312"/>
      <c r="E551" s="312"/>
      <c r="F551" s="312"/>
      <c r="G551" s="300"/>
      <c r="H551" s="300"/>
      <c r="I551" s="300"/>
      <c r="J551" s="291"/>
      <c r="K551" s="291"/>
      <c r="L551" s="309"/>
      <c r="M551" s="300"/>
      <c r="N551" s="294"/>
      <c r="O551" s="294"/>
      <c r="P551" s="294"/>
      <c r="Q551" s="291"/>
      <c r="R551" s="291"/>
      <c r="S551" s="291"/>
      <c r="T551" s="291"/>
      <c r="U551" s="294"/>
      <c r="V551" s="297"/>
      <c r="W551" s="291"/>
      <c r="X551" s="291"/>
      <c r="Y551" s="291"/>
      <c r="Z551" s="291"/>
      <c r="AA551" s="291"/>
      <c r="AB551" s="318"/>
    </row>
    <row r="552" spans="1:29" x14ac:dyDescent="0.35">
      <c r="A552" s="301"/>
      <c r="B552" s="295"/>
      <c r="C552" s="295"/>
      <c r="D552" s="313"/>
      <c r="E552" s="313"/>
      <c r="F552" s="313"/>
      <c r="G552" s="301"/>
      <c r="H552" s="301"/>
      <c r="I552" s="301"/>
      <c r="J552" s="292"/>
      <c r="K552" s="292"/>
      <c r="L552" s="310"/>
      <c r="M552" s="301"/>
      <c r="N552" s="295"/>
      <c r="O552" s="295"/>
      <c r="P552" s="295"/>
      <c r="Q552" s="292"/>
      <c r="R552" s="292"/>
      <c r="S552" s="292"/>
      <c r="T552" s="292"/>
      <c r="U552" s="295"/>
      <c r="V552" s="298"/>
      <c r="W552" s="292"/>
      <c r="X552" s="292"/>
      <c r="Y552" s="292"/>
      <c r="Z552" s="292"/>
      <c r="AA552" s="292"/>
      <c r="AB552" s="319"/>
    </row>
    <row r="553" spans="1:29" x14ac:dyDescent="0.35">
      <c r="A553" s="15">
        <v>1</v>
      </c>
      <c r="B553" s="16" t="str">
        <f>[1]ภดส3!B855</f>
        <v>โฉนด</v>
      </c>
      <c r="C553" s="16">
        <f>[1]ภดส3!E855</f>
        <v>1918</v>
      </c>
      <c r="D553" s="17">
        <f>[1]ภดส3!C855</f>
        <v>4332</v>
      </c>
      <c r="E553" s="17" t="str">
        <f>[1]ภดส3!F855</f>
        <v>ม.2 ต.นาบอน</v>
      </c>
      <c r="F553" s="28" t="s">
        <v>47</v>
      </c>
      <c r="G553" s="16">
        <f>[1]ภดส3!G855</f>
        <v>0</v>
      </c>
      <c r="H553" s="16">
        <f>[1]ภดส3!H855</f>
        <v>0</v>
      </c>
      <c r="I553" s="16">
        <f>[1]ภดส3!I855</f>
        <v>22</v>
      </c>
      <c r="J553" s="19">
        <f>[1]ภดส3!J855</f>
        <v>22</v>
      </c>
      <c r="K553" s="29">
        <v>3050</v>
      </c>
      <c r="L553" s="19">
        <f>J553*K553</f>
        <v>67100</v>
      </c>
      <c r="M553" s="31">
        <v>3</v>
      </c>
      <c r="N553" s="30" t="s">
        <v>48</v>
      </c>
      <c r="O553" s="31" t="s">
        <v>49</v>
      </c>
      <c r="P553" s="67">
        <v>3</v>
      </c>
      <c r="Q553" s="34">
        <v>175</v>
      </c>
      <c r="R553" s="23">
        <v>100</v>
      </c>
      <c r="S553" s="32">
        <v>7450</v>
      </c>
      <c r="T553" s="22">
        <f>Q553*S553</f>
        <v>1303750</v>
      </c>
      <c r="U553" s="67">
        <v>6</v>
      </c>
      <c r="V553" s="67">
        <v>6</v>
      </c>
      <c r="W553" s="23">
        <f>T553-T553*V553/100</f>
        <v>1225525</v>
      </c>
      <c r="X553" s="22">
        <f>L553+W553</f>
        <v>1292625</v>
      </c>
      <c r="Y553" s="23">
        <f>X553*R553/100</f>
        <v>1292625</v>
      </c>
      <c r="Z553" s="22">
        <v>0</v>
      </c>
      <c r="AA553" s="24">
        <f>Y553-Z553</f>
        <v>1292625</v>
      </c>
      <c r="AB553" s="25">
        <v>0.3</v>
      </c>
      <c r="AC553" s="26">
        <f>AA553*AB553/100</f>
        <v>3877.875</v>
      </c>
    </row>
    <row r="554" spans="1:29" x14ac:dyDescent="0.35">
      <c r="A554" s="36"/>
      <c r="B554" s="30"/>
      <c r="C554" s="30"/>
      <c r="D554" s="37"/>
      <c r="E554" s="37"/>
      <c r="F554" s="37"/>
      <c r="G554" s="38"/>
      <c r="H554" s="38"/>
      <c r="I554" s="38"/>
      <c r="J554" s="39"/>
      <c r="K554" s="24"/>
      <c r="L554" s="35"/>
      <c r="M554" s="30"/>
      <c r="N554" s="33"/>
      <c r="O554" s="40"/>
      <c r="P554" s="30"/>
      <c r="Q554" s="42"/>
      <c r="R554" s="118"/>
      <c r="S554" s="39"/>
      <c r="T554" s="42"/>
      <c r="U554" s="43"/>
      <c r="V554" s="43"/>
      <c r="W554" s="44"/>
      <c r="X554" s="39"/>
      <c r="Y554" s="44"/>
      <c r="Z554" s="39"/>
      <c r="AA554" s="44"/>
      <c r="AB554" s="46"/>
      <c r="AC554" s="5">
        <f>SUM(AC553:AC553)</f>
        <v>3877.875</v>
      </c>
    </row>
    <row r="555" spans="1:29" x14ac:dyDescent="0.35">
      <c r="A555" s="47"/>
      <c r="B555" s="47"/>
      <c r="C555" s="47"/>
      <c r="D555" s="48"/>
      <c r="E555" s="48"/>
      <c r="F555" s="48"/>
      <c r="G555" s="47"/>
      <c r="H555" s="47"/>
      <c r="I555" s="47"/>
      <c r="J555" s="49"/>
      <c r="K555" s="50"/>
      <c r="L555" s="51"/>
      <c r="M555" s="52"/>
      <c r="N555" s="52"/>
      <c r="O555" s="52"/>
      <c r="P555" s="52"/>
      <c r="Q555" s="49"/>
      <c r="R555" s="50"/>
      <c r="S555" s="49"/>
      <c r="T555" s="49"/>
      <c r="U555" s="52"/>
      <c r="V555" s="52"/>
      <c r="W555" s="50"/>
      <c r="X555" s="49"/>
      <c r="Y555" s="50"/>
      <c r="Z555" s="49"/>
      <c r="AA555" s="50"/>
      <c r="AB555" s="53"/>
    </row>
    <row r="556" spans="1:29" x14ac:dyDescent="0.35">
      <c r="A556" s="1"/>
      <c r="B556" s="1"/>
      <c r="C556" s="1"/>
      <c r="D556" s="2"/>
      <c r="E556" s="2"/>
      <c r="F556" s="2"/>
      <c r="G556" s="1"/>
      <c r="H556" s="1"/>
      <c r="I556" s="1"/>
      <c r="J556" s="3"/>
      <c r="K556" s="4"/>
      <c r="M556" s="6"/>
      <c r="N556" s="1"/>
      <c r="O556" s="1"/>
      <c r="P556" s="1"/>
      <c r="Q556" s="3"/>
      <c r="R556" s="4"/>
      <c r="S556" s="3"/>
      <c r="T556" s="3"/>
      <c r="U556" s="1"/>
      <c r="V556" s="1"/>
      <c r="W556" s="4"/>
      <c r="X556" s="3"/>
      <c r="Y556" s="4"/>
      <c r="Z556" s="3"/>
      <c r="AA556" s="4"/>
      <c r="AB556" s="55"/>
    </row>
    <row r="557" spans="1:29" x14ac:dyDescent="0.35">
      <c r="A557" s="8"/>
      <c r="B557" s="8" t="s">
        <v>37</v>
      </c>
      <c r="C557" s="8"/>
      <c r="D557" s="9" t="s">
        <v>38</v>
      </c>
      <c r="E557" s="9"/>
      <c r="F557" s="9"/>
      <c r="G557" s="56"/>
      <c r="H557" s="8" t="s">
        <v>39</v>
      </c>
      <c r="I557" s="8"/>
      <c r="J557" s="57"/>
      <c r="K557" s="10"/>
      <c r="L557" s="8"/>
      <c r="M557" s="13"/>
      <c r="N557" s="1"/>
      <c r="O557" s="1"/>
      <c r="P557" s="1"/>
      <c r="Q557" s="3"/>
      <c r="R557" s="4"/>
      <c r="S557" s="3"/>
      <c r="T557" s="3"/>
      <c r="U557" s="1"/>
      <c r="V557" s="1"/>
      <c r="W557" s="4"/>
      <c r="X557" s="3"/>
      <c r="Y557" s="4"/>
      <c r="Z557" s="3"/>
      <c r="AA557" s="4"/>
      <c r="AB557" s="55"/>
    </row>
    <row r="558" spans="1:29" x14ac:dyDescent="0.35">
      <c r="A558" s="8"/>
      <c r="B558" s="8"/>
      <c r="C558" s="8"/>
      <c r="D558" s="9"/>
      <c r="E558" s="9"/>
      <c r="F558" s="9"/>
      <c r="G558" s="56"/>
      <c r="H558" s="8" t="s">
        <v>40</v>
      </c>
      <c r="I558" s="8"/>
      <c r="J558" s="57"/>
      <c r="K558" s="10"/>
      <c r="L558" s="8"/>
      <c r="M558" s="13"/>
      <c r="N558" s="1"/>
      <c r="O558" s="1"/>
      <c r="P558" s="1"/>
      <c r="Q558" s="3"/>
      <c r="R558" s="4"/>
      <c r="S558" s="3"/>
      <c r="T558" s="3"/>
      <c r="U558" s="1"/>
      <c r="V558" s="1"/>
      <c r="W558" s="4"/>
      <c r="X558" s="3"/>
      <c r="Y558" s="4"/>
      <c r="Z558" s="3"/>
      <c r="AA558" s="4"/>
      <c r="AB558" s="55"/>
    </row>
    <row r="559" spans="1:29" x14ac:dyDescent="0.35">
      <c r="A559" s="8"/>
      <c r="B559" s="8"/>
      <c r="C559" s="8"/>
      <c r="D559" s="9"/>
      <c r="E559" s="9"/>
      <c r="F559" s="9"/>
      <c r="G559" s="56"/>
      <c r="H559" s="8" t="s">
        <v>41</v>
      </c>
      <c r="I559" s="8"/>
      <c r="J559" s="57"/>
      <c r="K559" s="10"/>
      <c r="L559" s="8"/>
      <c r="M559" s="13"/>
      <c r="N559" s="1"/>
      <c r="O559" s="1"/>
      <c r="P559" s="8"/>
      <c r="Q559" s="3"/>
      <c r="R559" s="4"/>
      <c r="S559" s="3"/>
      <c r="T559" s="3"/>
      <c r="U559" s="1"/>
      <c r="V559" s="1"/>
      <c r="W559" s="4"/>
      <c r="X559" s="3"/>
      <c r="Y559" s="11"/>
      <c r="Z559" s="10"/>
      <c r="AA559" s="11"/>
      <c r="AB559" s="14"/>
    </row>
    <row r="560" spans="1:29" x14ac:dyDescent="0.35">
      <c r="A560" s="8"/>
      <c r="B560" s="8"/>
      <c r="C560" s="8"/>
      <c r="D560" s="9"/>
      <c r="E560" s="9"/>
      <c r="F560" s="9"/>
      <c r="G560" s="56"/>
      <c r="H560" s="8" t="s">
        <v>42</v>
      </c>
      <c r="I560" s="58"/>
      <c r="J560" s="59"/>
      <c r="K560" s="12"/>
      <c r="L560" s="58"/>
      <c r="M560" s="60"/>
      <c r="N560" s="1"/>
      <c r="O560" s="1"/>
      <c r="P560" s="8"/>
      <c r="Q560" s="3"/>
      <c r="R560" s="4"/>
      <c r="S560" s="3"/>
      <c r="T560" s="3"/>
      <c r="U560" s="1"/>
      <c r="V560" s="1"/>
      <c r="W560" s="4"/>
      <c r="X560" s="3"/>
      <c r="Y560" s="11"/>
      <c r="Z560" s="10"/>
      <c r="AA560" s="11"/>
      <c r="AB560" s="14"/>
    </row>
    <row r="561" spans="1:29" x14ac:dyDescent="0.35">
      <c r="A561" s="58"/>
      <c r="B561" s="58"/>
      <c r="C561" s="58"/>
      <c r="D561" s="61"/>
      <c r="E561" s="61"/>
      <c r="F561" s="61"/>
      <c r="G561" s="58"/>
      <c r="H561" s="58" t="s">
        <v>43</v>
      </c>
      <c r="I561" s="58"/>
      <c r="J561" s="59"/>
      <c r="K561" s="12"/>
      <c r="L561" s="58"/>
      <c r="M561" s="60"/>
    </row>
    <row r="562" spans="1:29" x14ac:dyDescent="0.35">
      <c r="A562" s="58"/>
      <c r="B562" s="58"/>
      <c r="C562" s="58"/>
      <c r="D562" s="61"/>
      <c r="E562" s="61"/>
      <c r="F562" s="61"/>
      <c r="G562" s="58"/>
      <c r="H562" s="58"/>
      <c r="I562" s="58"/>
      <c r="J562" s="10"/>
      <c r="K562" s="64"/>
      <c r="L562" s="12"/>
    </row>
    <row r="563" spans="1:29" x14ac:dyDescent="0.35">
      <c r="A563" s="1"/>
      <c r="B563" s="1"/>
      <c r="C563" s="1"/>
      <c r="D563" s="2"/>
      <c r="E563" s="2"/>
      <c r="F563" s="2"/>
      <c r="G563" s="1"/>
      <c r="H563" s="1"/>
      <c r="I563" s="1"/>
      <c r="J563" s="3"/>
      <c r="K563" s="4"/>
      <c r="M563" s="6"/>
      <c r="N563" s="1"/>
      <c r="O563" s="1"/>
      <c r="P563" s="1"/>
      <c r="Q563" s="3"/>
      <c r="R563" s="4"/>
      <c r="S563" s="3"/>
      <c r="T563" s="3"/>
      <c r="U563" s="1"/>
      <c r="V563" s="1"/>
      <c r="W563" s="4"/>
      <c r="X563" s="3"/>
      <c r="Y563" s="4"/>
      <c r="Z563" s="3"/>
      <c r="AA563" s="314" t="s">
        <v>0</v>
      </c>
      <c r="AB563" s="314"/>
    </row>
    <row r="564" spans="1:29" x14ac:dyDescent="0.35">
      <c r="A564" s="315" t="s">
        <v>1</v>
      </c>
      <c r="B564" s="315"/>
      <c r="C564" s="315"/>
      <c r="D564" s="315"/>
      <c r="E564" s="315"/>
      <c r="F564" s="315"/>
      <c r="G564" s="315"/>
      <c r="H564" s="315"/>
      <c r="I564" s="315"/>
      <c r="J564" s="315"/>
      <c r="K564" s="315"/>
      <c r="L564" s="315"/>
      <c r="M564" s="315"/>
      <c r="N564" s="315"/>
      <c r="O564" s="315"/>
      <c r="P564" s="315"/>
      <c r="Q564" s="315"/>
      <c r="R564" s="315"/>
      <c r="S564" s="315"/>
      <c r="T564" s="315"/>
      <c r="U564" s="315"/>
      <c r="V564" s="315"/>
      <c r="W564" s="315"/>
      <c r="X564" s="315"/>
      <c r="Y564" s="315"/>
      <c r="Z564" s="315"/>
      <c r="AA564" s="315"/>
      <c r="AB564" s="315"/>
    </row>
    <row r="565" spans="1:29" x14ac:dyDescent="0.35">
      <c r="A565" s="315" t="str">
        <f>A545</f>
        <v>เทศบาลตำบลนาบอน</v>
      </c>
      <c r="B565" s="315"/>
      <c r="C565" s="315"/>
      <c r="D565" s="315"/>
      <c r="E565" s="315"/>
      <c r="F565" s="315"/>
      <c r="G565" s="315"/>
      <c r="H565" s="315"/>
      <c r="I565" s="315"/>
      <c r="J565" s="315"/>
      <c r="K565" s="315"/>
      <c r="L565" s="315"/>
      <c r="M565" s="315"/>
      <c r="N565" s="315"/>
      <c r="O565" s="315"/>
      <c r="P565" s="315"/>
      <c r="Q565" s="315"/>
      <c r="R565" s="315"/>
      <c r="S565" s="315"/>
      <c r="T565" s="315"/>
      <c r="U565" s="315"/>
      <c r="V565" s="315"/>
      <c r="W565" s="315"/>
      <c r="X565" s="315"/>
      <c r="Y565" s="315"/>
      <c r="Z565" s="315"/>
      <c r="AA565" s="315"/>
      <c r="AB565" s="315"/>
    </row>
    <row r="566" spans="1:29" x14ac:dyDescent="0.35">
      <c r="A566" s="8" t="s">
        <v>94</v>
      </c>
      <c r="B566" s="8"/>
      <c r="C566" s="8"/>
      <c r="D566" s="9"/>
      <c r="E566" s="9"/>
      <c r="F566" s="9"/>
      <c r="G566" s="8"/>
      <c r="H566" s="8"/>
      <c r="I566" s="8"/>
      <c r="J566" s="10"/>
      <c r="K566" s="11"/>
      <c r="L566" s="12"/>
      <c r="M566" s="13"/>
      <c r="N566" s="8"/>
      <c r="O566" s="8"/>
      <c r="P566" s="8"/>
      <c r="Q566" s="10"/>
      <c r="R566" s="11"/>
      <c r="S566" s="10"/>
      <c r="T566" s="10"/>
      <c r="U566" s="8"/>
      <c r="V566" s="8"/>
      <c r="W566" s="11"/>
      <c r="X566" s="10"/>
      <c r="Y566" s="11"/>
      <c r="Z566" s="10"/>
      <c r="AA566" s="11"/>
      <c r="AB566" s="14"/>
    </row>
    <row r="567" spans="1:29" x14ac:dyDescent="0.35">
      <c r="A567" s="288" t="s">
        <v>4</v>
      </c>
      <c r="B567" s="316"/>
      <c r="C567" s="316"/>
      <c r="D567" s="316"/>
      <c r="E567" s="316"/>
      <c r="F567" s="316"/>
      <c r="G567" s="316"/>
      <c r="H567" s="316"/>
      <c r="I567" s="316"/>
      <c r="J567" s="316"/>
      <c r="K567" s="316"/>
      <c r="L567" s="289"/>
      <c r="M567" s="288" t="s">
        <v>5</v>
      </c>
      <c r="N567" s="316"/>
      <c r="O567" s="316"/>
      <c r="P567" s="316"/>
      <c r="Q567" s="316"/>
      <c r="R567" s="316"/>
      <c r="S567" s="316"/>
      <c r="T567" s="316"/>
      <c r="U567" s="316"/>
      <c r="V567" s="316"/>
      <c r="W567" s="289"/>
      <c r="X567" s="290" t="s">
        <v>6</v>
      </c>
      <c r="Y567" s="290" t="s">
        <v>7</v>
      </c>
      <c r="Z567" s="290" t="s">
        <v>8</v>
      </c>
      <c r="AA567" s="290" t="s">
        <v>9</v>
      </c>
      <c r="AB567" s="317" t="s">
        <v>10</v>
      </c>
    </row>
    <row r="568" spans="1:29" x14ac:dyDescent="0.35">
      <c r="A568" s="299" t="s">
        <v>11</v>
      </c>
      <c r="B568" s="293" t="s">
        <v>12</v>
      </c>
      <c r="C568" s="293" t="s">
        <v>13</v>
      </c>
      <c r="D568" s="311" t="s">
        <v>14</v>
      </c>
      <c r="E568" s="311" t="s">
        <v>15</v>
      </c>
      <c r="F568" s="312" t="s">
        <v>16</v>
      </c>
      <c r="G568" s="302" t="s">
        <v>17</v>
      </c>
      <c r="H568" s="303"/>
      <c r="I568" s="304"/>
      <c r="J568" s="290" t="s">
        <v>18</v>
      </c>
      <c r="K568" s="290" t="s">
        <v>19</v>
      </c>
      <c r="L568" s="308" t="s">
        <v>20</v>
      </c>
      <c r="M568" s="299" t="s">
        <v>11</v>
      </c>
      <c r="N568" s="293" t="s">
        <v>21</v>
      </c>
      <c r="O568" s="293" t="s">
        <v>22</v>
      </c>
      <c r="P568" s="293" t="s">
        <v>16</v>
      </c>
      <c r="Q568" s="290" t="s">
        <v>23</v>
      </c>
      <c r="R568" s="290" t="s">
        <v>24</v>
      </c>
      <c r="S568" s="290" t="s">
        <v>25</v>
      </c>
      <c r="T568" s="290" t="s">
        <v>26</v>
      </c>
      <c r="U568" s="288" t="s">
        <v>27</v>
      </c>
      <c r="V568" s="289"/>
      <c r="W568" s="290" t="s">
        <v>28</v>
      </c>
      <c r="X568" s="291"/>
      <c r="Y568" s="291"/>
      <c r="Z568" s="291"/>
      <c r="AA568" s="291"/>
      <c r="AB568" s="318"/>
    </row>
    <row r="569" spans="1:29" x14ac:dyDescent="0.35">
      <c r="A569" s="300"/>
      <c r="B569" s="294"/>
      <c r="C569" s="294"/>
      <c r="D569" s="312"/>
      <c r="E569" s="312"/>
      <c r="F569" s="312"/>
      <c r="G569" s="305"/>
      <c r="H569" s="306"/>
      <c r="I569" s="307"/>
      <c r="J569" s="291"/>
      <c r="K569" s="291"/>
      <c r="L569" s="309"/>
      <c r="M569" s="300"/>
      <c r="N569" s="294"/>
      <c r="O569" s="294"/>
      <c r="P569" s="294"/>
      <c r="Q569" s="291"/>
      <c r="R569" s="291"/>
      <c r="S569" s="291"/>
      <c r="T569" s="291"/>
      <c r="U569" s="293" t="s">
        <v>29</v>
      </c>
      <c r="V569" s="296" t="s">
        <v>30</v>
      </c>
      <c r="W569" s="291"/>
      <c r="X569" s="291"/>
      <c r="Y569" s="291"/>
      <c r="Z569" s="291"/>
      <c r="AA569" s="291"/>
      <c r="AB569" s="318"/>
    </row>
    <row r="570" spans="1:29" x14ac:dyDescent="0.35">
      <c r="A570" s="300"/>
      <c r="B570" s="294"/>
      <c r="C570" s="294"/>
      <c r="D570" s="312"/>
      <c r="E570" s="312"/>
      <c r="F570" s="312"/>
      <c r="G570" s="299" t="s">
        <v>31</v>
      </c>
      <c r="H570" s="299" t="s">
        <v>32</v>
      </c>
      <c r="I570" s="299" t="s">
        <v>33</v>
      </c>
      <c r="J570" s="291"/>
      <c r="K570" s="291"/>
      <c r="L570" s="309"/>
      <c r="M570" s="300"/>
      <c r="N570" s="294"/>
      <c r="O570" s="294"/>
      <c r="P570" s="294"/>
      <c r="Q570" s="291"/>
      <c r="R570" s="291"/>
      <c r="S570" s="291"/>
      <c r="T570" s="291"/>
      <c r="U570" s="294"/>
      <c r="V570" s="297"/>
      <c r="W570" s="291"/>
      <c r="X570" s="291"/>
      <c r="Y570" s="291"/>
      <c r="Z570" s="291"/>
      <c r="AA570" s="291"/>
      <c r="AB570" s="318"/>
    </row>
    <row r="571" spans="1:29" x14ac:dyDescent="0.35">
      <c r="A571" s="300"/>
      <c r="B571" s="294"/>
      <c r="C571" s="294"/>
      <c r="D571" s="312"/>
      <c r="E571" s="312"/>
      <c r="F571" s="312"/>
      <c r="G571" s="300"/>
      <c r="H571" s="300"/>
      <c r="I571" s="300"/>
      <c r="J571" s="291"/>
      <c r="K571" s="291"/>
      <c r="L571" s="309"/>
      <c r="M571" s="300"/>
      <c r="N571" s="294"/>
      <c r="O571" s="294"/>
      <c r="P571" s="294"/>
      <c r="Q571" s="291"/>
      <c r="R571" s="291"/>
      <c r="S571" s="291"/>
      <c r="T571" s="291"/>
      <c r="U571" s="294"/>
      <c r="V571" s="297"/>
      <c r="W571" s="291"/>
      <c r="X571" s="291"/>
      <c r="Y571" s="291"/>
      <c r="Z571" s="291"/>
      <c r="AA571" s="291"/>
      <c r="AB571" s="318"/>
    </row>
    <row r="572" spans="1:29" x14ac:dyDescent="0.35">
      <c r="A572" s="301"/>
      <c r="B572" s="295"/>
      <c r="C572" s="295"/>
      <c r="D572" s="313"/>
      <c r="E572" s="313"/>
      <c r="F572" s="313"/>
      <c r="G572" s="301"/>
      <c r="H572" s="301"/>
      <c r="I572" s="301"/>
      <c r="J572" s="292"/>
      <c r="K572" s="292"/>
      <c r="L572" s="310"/>
      <c r="M572" s="301"/>
      <c r="N572" s="295"/>
      <c r="O572" s="295"/>
      <c r="P572" s="295"/>
      <c r="Q572" s="292"/>
      <c r="R572" s="292"/>
      <c r="S572" s="292"/>
      <c r="T572" s="292"/>
      <c r="U572" s="295"/>
      <c r="V572" s="298"/>
      <c r="W572" s="292"/>
      <c r="X572" s="292"/>
      <c r="Y572" s="292"/>
      <c r="Z572" s="292"/>
      <c r="AA572" s="292"/>
      <c r="AB572" s="319"/>
    </row>
    <row r="573" spans="1:29" x14ac:dyDescent="0.35">
      <c r="A573" s="15">
        <v>1</v>
      </c>
      <c r="B573" s="16" t="str">
        <f>[1]ภดส3!B879</f>
        <v>โฉนด</v>
      </c>
      <c r="C573" s="16">
        <f>[1]ภดส3!E879</f>
        <v>3539</v>
      </c>
      <c r="D573" s="17">
        <f>[1]ภดส3!C879</f>
        <v>7483</v>
      </c>
      <c r="E573" s="17" t="str">
        <f>[1]ภดส3!F879</f>
        <v>ม.2 ต.นาบอน</v>
      </c>
      <c r="F573" s="18" t="s">
        <v>47</v>
      </c>
      <c r="G573" s="16">
        <f>[1]ภดส3!G879</f>
        <v>0</v>
      </c>
      <c r="H573" s="16">
        <f>[1]ภดส3!H879</f>
        <v>0</v>
      </c>
      <c r="I573" s="16">
        <f>[1]ภดส3!I879</f>
        <v>75</v>
      </c>
      <c r="J573" s="19">
        <f>[1]ภดส3!J879</f>
        <v>75</v>
      </c>
      <c r="K573" s="20">
        <v>3050</v>
      </c>
      <c r="L573" s="19">
        <f>J573*K573</f>
        <v>228750</v>
      </c>
      <c r="M573" s="21">
        <v>1</v>
      </c>
      <c r="N573" s="21" t="s">
        <v>74</v>
      </c>
      <c r="O573" s="21" t="s">
        <v>49</v>
      </c>
      <c r="P573" s="21">
        <v>3</v>
      </c>
      <c r="Q573" s="22">
        <v>300</v>
      </c>
      <c r="R573" s="23">
        <v>100</v>
      </c>
      <c r="S573" s="22">
        <v>7450</v>
      </c>
      <c r="T573" s="22">
        <f>Q573*S573</f>
        <v>2235000</v>
      </c>
      <c r="U573" s="21">
        <v>5</v>
      </c>
      <c r="V573" s="21">
        <v>5</v>
      </c>
      <c r="W573" s="23">
        <f>T573-T573*V573/100</f>
        <v>2123250</v>
      </c>
      <c r="X573" s="22">
        <f>L573+W573</f>
        <v>2352000</v>
      </c>
      <c r="Y573" s="23">
        <f>X573*R573/100</f>
        <v>2352000</v>
      </c>
      <c r="Z573" s="22"/>
      <c r="AA573" s="24"/>
      <c r="AB573" s="25"/>
      <c r="AC573" s="26"/>
    </row>
    <row r="574" spans="1:29" x14ac:dyDescent="0.35">
      <c r="A574" s="15"/>
      <c r="B574" s="16"/>
      <c r="C574" s="16"/>
      <c r="D574" s="17"/>
      <c r="E574" s="17"/>
      <c r="F574" s="18"/>
      <c r="G574" s="16"/>
      <c r="H574" s="16"/>
      <c r="I574" s="16"/>
      <c r="J574" s="19"/>
      <c r="K574" s="20"/>
      <c r="L574" s="19"/>
      <c r="M574" s="21"/>
      <c r="N574" s="21"/>
      <c r="O574" s="21"/>
      <c r="P574" s="30"/>
      <c r="Q574" s="22">
        <v>75</v>
      </c>
      <c r="R574" s="135">
        <f>Q574*100/Q573</f>
        <v>25</v>
      </c>
      <c r="S574" s="22"/>
      <c r="T574" s="22"/>
      <c r="U574" s="21"/>
      <c r="V574" s="21"/>
      <c r="W574" s="23"/>
      <c r="X574" s="22"/>
      <c r="Y574" s="137">
        <f>Y573*R574/100</f>
        <v>588000</v>
      </c>
      <c r="Z574" s="22">
        <v>0</v>
      </c>
      <c r="AA574" s="24">
        <f>Y574-Z574</f>
        <v>588000</v>
      </c>
      <c r="AB574" s="25">
        <v>0.02</v>
      </c>
      <c r="AC574" s="26">
        <f>AA574*AB574/100</f>
        <v>117.6</v>
      </c>
    </row>
    <row r="575" spans="1:29" x14ac:dyDescent="0.35">
      <c r="A575" s="15"/>
      <c r="B575" s="16"/>
      <c r="C575" s="16"/>
      <c r="D575" s="17"/>
      <c r="E575" s="17"/>
      <c r="F575" s="18"/>
      <c r="G575" s="16"/>
      <c r="H575" s="16"/>
      <c r="I575" s="16"/>
      <c r="J575" s="19"/>
      <c r="K575" s="20"/>
      <c r="L575" s="19"/>
      <c r="M575" s="21"/>
      <c r="N575" s="21"/>
      <c r="O575" s="21"/>
      <c r="P575" s="33"/>
      <c r="Q575" s="22">
        <v>75</v>
      </c>
      <c r="R575" s="135">
        <f>Q575*100/Q573</f>
        <v>25</v>
      </c>
      <c r="S575" s="22"/>
      <c r="T575" s="22"/>
      <c r="U575" s="21"/>
      <c r="V575" s="21"/>
      <c r="W575" s="23"/>
      <c r="X575" s="22"/>
      <c r="Y575" s="138">
        <f>Y573*R575/100</f>
        <v>588000</v>
      </c>
      <c r="Z575" s="22">
        <v>0</v>
      </c>
      <c r="AA575" s="24">
        <f>Y575-Z575</f>
        <v>588000</v>
      </c>
      <c r="AB575" s="25">
        <v>0.02</v>
      </c>
      <c r="AC575" s="26">
        <f>AA575*AB575/100</f>
        <v>117.6</v>
      </c>
    </row>
    <row r="576" spans="1:29" x14ac:dyDescent="0.35">
      <c r="A576" s="15"/>
      <c r="B576" s="16"/>
      <c r="C576" s="16"/>
      <c r="D576" s="17"/>
      <c r="E576" s="17"/>
      <c r="F576" s="18"/>
      <c r="G576" s="16"/>
      <c r="H576" s="16"/>
      <c r="I576" s="16"/>
      <c r="J576" s="19"/>
      <c r="K576" s="20"/>
      <c r="L576" s="19"/>
      <c r="M576" s="21"/>
      <c r="N576" s="21"/>
      <c r="O576" s="96"/>
      <c r="P576" s="33"/>
      <c r="Q576" s="22">
        <v>75</v>
      </c>
      <c r="R576" s="135">
        <f>Q576*100/Q573</f>
        <v>25</v>
      </c>
      <c r="S576" s="22"/>
      <c r="T576" s="22"/>
      <c r="U576" s="21"/>
      <c r="V576" s="21"/>
      <c r="W576" s="23"/>
      <c r="X576" s="22"/>
      <c r="Y576" s="138">
        <f>Y573*R576/100</f>
        <v>588000</v>
      </c>
      <c r="Z576" s="22">
        <v>0</v>
      </c>
      <c r="AA576" s="24">
        <f>Y576-Z576</f>
        <v>588000</v>
      </c>
      <c r="AB576" s="25">
        <v>0.02</v>
      </c>
      <c r="AC576" s="26">
        <f>AA576*AB576/100</f>
        <v>117.6</v>
      </c>
    </row>
    <row r="577" spans="1:29" x14ac:dyDescent="0.35">
      <c r="A577" s="15"/>
      <c r="B577" s="16"/>
      <c r="C577" s="16"/>
      <c r="D577" s="17"/>
      <c r="E577" s="17"/>
      <c r="F577" s="18"/>
      <c r="G577" s="16"/>
      <c r="H577" s="16"/>
      <c r="I577" s="16"/>
      <c r="J577" s="19"/>
      <c r="K577" s="20"/>
      <c r="L577" s="19"/>
      <c r="M577" s="21"/>
      <c r="N577" s="21"/>
      <c r="O577" s="96"/>
      <c r="P577" s="33"/>
      <c r="Q577" s="22">
        <v>75</v>
      </c>
      <c r="R577" s="135">
        <f>Q577*100/Q573</f>
        <v>25</v>
      </c>
      <c r="S577" s="22"/>
      <c r="T577" s="22"/>
      <c r="U577" s="21"/>
      <c r="V577" s="21"/>
      <c r="W577" s="23"/>
      <c r="X577" s="22"/>
      <c r="Y577" s="138">
        <f>Y573*R577/100</f>
        <v>588000</v>
      </c>
      <c r="Z577" s="22">
        <v>0</v>
      </c>
      <c r="AA577" s="24">
        <f>Y577-Z577</f>
        <v>588000</v>
      </c>
      <c r="AB577" s="25">
        <v>0.02</v>
      </c>
      <c r="AC577" s="26">
        <f>AA577*AB577/100</f>
        <v>117.6</v>
      </c>
    </row>
    <row r="578" spans="1:29" x14ac:dyDescent="0.35">
      <c r="A578" s="68">
        <v>2</v>
      </c>
      <c r="B578" s="30" t="s">
        <v>95</v>
      </c>
      <c r="C578" s="30">
        <v>3779</v>
      </c>
      <c r="D578" s="37" t="s">
        <v>96</v>
      </c>
      <c r="E578" s="37" t="s">
        <v>67</v>
      </c>
      <c r="F578" s="28" t="s">
        <v>34</v>
      </c>
      <c r="G578" s="38">
        <v>0</v>
      </c>
      <c r="H578" s="38">
        <v>0</v>
      </c>
      <c r="I578" s="74">
        <v>20</v>
      </c>
      <c r="J578" s="75">
        <f>G578*400+H578*100+I578</f>
        <v>20</v>
      </c>
      <c r="K578" s="24">
        <v>3050</v>
      </c>
      <c r="L578" s="35">
        <f>J578*K578</f>
        <v>61000</v>
      </c>
      <c r="M578" s="30">
        <v>2</v>
      </c>
      <c r="N578" s="33" t="s">
        <v>97</v>
      </c>
      <c r="O578" s="91" t="s">
        <v>49</v>
      </c>
      <c r="P578" s="31">
        <v>2</v>
      </c>
      <c r="Q578" s="42">
        <v>80</v>
      </c>
      <c r="R578" s="118">
        <v>100</v>
      </c>
      <c r="S578" s="39">
        <v>6750</v>
      </c>
      <c r="T578" s="42">
        <f>Q578*S578</f>
        <v>540000</v>
      </c>
      <c r="U578" s="43">
        <v>20</v>
      </c>
      <c r="V578" s="43">
        <v>30</v>
      </c>
      <c r="W578" s="44">
        <f>T578-T578*30/100</f>
        <v>378000</v>
      </c>
      <c r="X578" s="39">
        <f>L578+W578</f>
        <v>439000</v>
      </c>
      <c r="Y578" s="44">
        <f>X578*R578/100</f>
        <v>439000</v>
      </c>
      <c r="Z578" s="39">
        <v>50000000</v>
      </c>
      <c r="AA578" s="44">
        <v>0</v>
      </c>
      <c r="AB578" s="46">
        <v>0.02</v>
      </c>
      <c r="AC578" s="26">
        <f>AA578*AB578/100</f>
        <v>0</v>
      </c>
    </row>
    <row r="579" spans="1:29" x14ac:dyDescent="0.35">
      <c r="A579" s="103"/>
      <c r="B579" s="40"/>
      <c r="C579" s="40"/>
      <c r="D579" s="104"/>
      <c r="E579" s="104"/>
      <c r="F579" s="104"/>
      <c r="G579" s="106"/>
      <c r="H579" s="106"/>
      <c r="I579" s="106"/>
      <c r="J579" s="107"/>
      <c r="K579" s="99"/>
      <c r="L579" s="116"/>
      <c r="M579" s="40"/>
      <c r="N579" s="72"/>
      <c r="O579" s="40"/>
      <c r="P579" s="40"/>
      <c r="Q579" s="110"/>
      <c r="R579" s="119"/>
      <c r="S579" s="107"/>
      <c r="T579" s="110"/>
      <c r="U579" s="111"/>
      <c r="V579" s="111"/>
      <c r="W579" s="112"/>
      <c r="X579" s="107"/>
      <c r="Y579" s="112"/>
      <c r="Z579" s="107"/>
      <c r="AA579" s="112"/>
      <c r="AB579" s="115"/>
      <c r="AC579" s="5">
        <f>SUM(AC574:AC578)</f>
        <v>470.4</v>
      </c>
    </row>
    <row r="580" spans="1:29" x14ac:dyDescent="0.35">
      <c r="A580" s="47"/>
      <c r="B580" s="47"/>
      <c r="C580" s="47"/>
      <c r="D580" s="48"/>
      <c r="E580" s="48"/>
      <c r="F580" s="48"/>
      <c r="G580" s="47"/>
      <c r="H580" s="47"/>
      <c r="I580" s="47"/>
      <c r="J580" s="49"/>
      <c r="K580" s="50"/>
      <c r="L580" s="51"/>
      <c r="M580" s="52"/>
      <c r="N580" s="52"/>
      <c r="O580" s="52"/>
      <c r="P580" s="52"/>
      <c r="Q580" s="49"/>
      <c r="R580" s="50"/>
      <c r="S580" s="49"/>
      <c r="T580" s="49"/>
      <c r="U580" s="52"/>
      <c r="V580" s="52"/>
      <c r="W580" s="50"/>
      <c r="X580" s="49"/>
      <c r="Y580" s="50"/>
      <c r="Z580" s="49"/>
      <c r="AA580" s="50"/>
      <c r="AB580" s="53"/>
    </row>
    <row r="581" spans="1:29" x14ac:dyDescent="0.35">
      <c r="A581" s="1"/>
      <c r="B581" s="1"/>
      <c r="C581" s="1"/>
      <c r="D581" s="2"/>
      <c r="E581" s="2"/>
      <c r="F581" s="2"/>
      <c r="G581" s="1"/>
      <c r="H581" s="1"/>
      <c r="I581" s="1"/>
      <c r="J581" s="3"/>
      <c r="K581" s="4"/>
      <c r="M581" s="6"/>
      <c r="N581" s="1"/>
      <c r="O581" s="1"/>
      <c r="P581" s="1"/>
      <c r="Q581" s="3"/>
      <c r="R581" s="4"/>
      <c r="S581" s="3"/>
      <c r="T581" s="3"/>
      <c r="U581" s="1"/>
      <c r="V581" s="1"/>
      <c r="W581" s="4"/>
      <c r="X581" s="3"/>
      <c r="Y581" s="4"/>
      <c r="Z581" s="3"/>
      <c r="AA581" s="4"/>
      <c r="AB581" s="55"/>
    </row>
    <row r="582" spans="1:29" x14ac:dyDescent="0.35">
      <c r="A582" s="8"/>
      <c r="B582" s="8" t="s">
        <v>37</v>
      </c>
      <c r="C582" s="8"/>
      <c r="D582" s="9" t="s">
        <v>38</v>
      </c>
      <c r="E582" s="9"/>
      <c r="F582" s="9"/>
      <c r="G582" s="56"/>
      <c r="H582" s="8" t="s">
        <v>39</v>
      </c>
      <c r="I582" s="8"/>
      <c r="J582" s="57"/>
      <c r="K582" s="10"/>
      <c r="L582" s="8"/>
      <c r="M582" s="13"/>
      <c r="N582" s="1"/>
      <c r="O582" s="1"/>
      <c r="P582" s="1"/>
      <c r="Q582" s="3"/>
      <c r="R582" s="4"/>
      <c r="S582" s="3"/>
      <c r="T582" s="3"/>
      <c r="U582" s="1"/>
      <c r="V582" s="1"/>
      <c r="W582" s="4"/>
      <c r="X582" s="3"/>
      <c r="Y582" s="4"/>
      <c r="Z582" s="3"/>
      <c r="AA582" s="4"/>
      <c r="AB582" s="55"/>
    </row>
    <row r="583" spans="1:29" x14ac:dyDescent="0.35">
      <c r="A583" s="8"/>
      <c r="B583" s="8"/>
      <c r="C583" s="8"/>
      <c r="D583" s="9"/>
      <c r="E583" s="9"/>
      <c r="F583" s="9"/>
      <c r="G583" s="56"/>
      <c r="H583" s="8" t="s">
        <v>40</v>
      </c>
      <c r="I583" s="8"/>
      <c r="J583" s="57"/>
      <c r="K583" s="10"/>
      <c r="L583" s="8"/>
      <c r="M583" s="13"/>
      <c r="N583" s="1"/>
      <c r="O583" s="1"/>
      <c r="P583" s="1"/>
      <c r="Q583" s="3"/>
      <c r="R583" s="4"/>
      <c r="S583" s="3"/>
      <c r="T583" s="3"/>
      <c r="U583" s="1"/>
      <c r="V583" s="1"/>
      <c r="W583" s="4"/>
      <c r="X583" s="3"/>
      <c r="Y583" s="4"/>
      <c r="Z583" s="3"/>
      <c r="AA583" s="4"/>
      <c r="AB583" s="55"/>
    </row>
    <row r="584" spans="1:29" x14ac:dyDescent="0.35">
      <c r="A584" s="8"/>
      <c r="B584" s="8"/>
      <c r="C584" s="8"/>
      <c r="D584" s="9"/>
      <c r="E584" s="9"/>
      <c r="F584" s="9"/>
      <c r="G584" s="56"/>
      <c r="H584" s="8" t="s">
        <v>41</v>
      </c>
      <c r="I584" s="8"/>
      <c r="J584" s="57"/>
      <c r="K584" s="10"/>
      <c r="L584" s="8"/>
      <c r="M584" s="13"/>
      <c r="N584" s="1"/>
      <c r="O584" s="1"/>
      <c r="P584" s="8"/>
      <c r="Q584" s="3"/>
      <c r="R584" s="4"/>
      <c r="S584" s="3"/>
      <c r="T584" s="3"/>
      <c r="U584" s="1"/>
      <c r="V584" s="1"/>
      <c r="W584" s="4"/>
      <c r="X584" s="3"/>
      <c r="Y584" s="11"/>
      <c r="Z584" s="10"/>
      <c r="AA584" s="11"/>
      <c r="AB584" s="14"/>
    </row>
    <row r="585" spans="1:29" x14ac:dyDescent="0.35">
      <c r="A585" s="8"/>
      <c r="B585" s="8"/>
      <c r="C585" s="8"/>
      <c r="D585" s="9"/>
      <c r="E585" s="9"/>
      <c r="F585" s="9"/>
      <c r="G585" s="56"/>
      <c r="H585" s="8" t="s">
        <v>42</v>
      </c>
      <c r="I585" s="58"/>
      <c r="J585" s="59"/>
      <c r="K585" s="12"/>
      <c r="L585" s="58"/>
      <c r="M585" s="60"/>
      <c r="N585" s="1"/>
      <c r="O585" s="1"/>
      <c r="P585" s="8"/>
      <c r="Q585" s="3"/>
      <c r="R585" s="4"/>
      <c r="S585" s="3"/>
      <c r="T585" s="3"/>
      <c r="U585" s="1"/>
      <c r="V585" s="1"/>
      <c r="W585" s="4"/>
      <c r="X585" s="3"/>
      <c r="Y585" s="11"/>
      <c r="Z585" s="10"/>
      <c r="AA585" s="11"/>
      <c r="AB585" s="14"/>
    </row>
    <row r="586" spans="1:29" x14ac:dyDescent="0.35">
      <c r="A586" s="58"/>
      <c r="B586" s="58"/>
      <c r="C586" s="58"/>
      <c r="D586" s="61"/>
      <c r="E586" s="61"/>
      <c r="F586" s="61"/>
      <c r="G586" s="58"/>
      <c r="H586" s="58" t="s">
        <v>43</v>
      </c>
      <c r="I586" s="58"/>
      <c r="J586" s="59"/>
      <c r="K586" s="12"/>
      <c r="L586" s="58"/>
      <c r="M586" s="60"/>
    </row>
    <row r="587" spans="1:29" x14ac:dyDescent="0.35">
      <c r="A587" s="58"/>
      <c r="B587" s="58"/>
      <c r="C587" s="58"/>
      <c r="D587" s="61"/>
      <c r="E587" s="61"/>
      <c r="F587" s="61"/>
      <c r="G587" s="58"/>
      <c r="H587" s="58"/>
      <c r="I587" s="58"/>
      <c r="J587" s="10"/>
      <c r="K587" s="64"/>
      <c r="L587" s="12"/>
    </row>
    <row r="588" spans="1:29" x14ac:dyDescent="0.35">
      <c r="A588" s="1"/>
      <c r="B588" s="1"/>
      <c r="C588" s="1"/>
      <c r="D588" s="2"/>
      <c r="E588" s="2"/>
      <c r="F588" s="2"/>
      <c r="G588" s="1"/>
      <c r="H588" s="1"/>
      <c r="I588" s="1"/>
      <c r="J588" s="3"/>
      <c r="K588" s="4"/>
      <c r="M588" s="6"/>
      <c r="N588" s="1"/>
      <c r="O588" s="1"/>
      <c r="P588" s="1"/>
      <c r="Q588" s="3"/>
      <c r="R588" s="4"/>
      <c r="S588" s="3"/>
      <c r="T588" s="3"/>
      <c r="U588" s="1"/>
      <c r="V588" s="1"/>
      <c r="W588" s="4"/>
      <c r="X588" s="3"/>
      <c r="Y588" s="4"/>
      <c r="Z588" s="3"/>
      <c r="AA588" s="314" t="s">
        <v>0</v>
      </c>
      <c r="AB588" s="314"/>
    </row>
    <row r="589" spans="1:29" x14ac:dyDescent="0.35">
      <c r="A589" s="315" t="s">
        <v>1</v>
      </c>
      <c r="B589" s="315"/>
      <c r="C589" s="315"/>
      <c r="D589" s="315"/>
      <c r="E589" s="315"/>
      <c r="F589" s="315"/>
      <c r="G589" s="315"/>
      <c r="H589" s="315"/>
      <c r="I589" s="315"/>
      <c r="J589" s="315"/>
      <c r="K589" s="315"/>
      <c r="L589" s="315"/>
      <c r="M589" s="315"/>
      <c r="N589" s="315"/>
      <c r="O589" s="315"/>
      <c r="P589" s="315"/>
      <c r="Q589" s="315"/>
      <c r="R589" s="315"/>
      <c r="S589" s="315"/>
      <c r="T589" s="315"/>
      <c r="U589" s="315"/>
      <c r="V589" s="315"/>
      <c r="W589" s="315"/>
      <c r="X589" s="315"/>
      <c r="Y589" s="315"/>
      <c r="Z589" s="315"/>
      <c r="AA589" s="315"/>
      <c r="AB589" s="315"/>
    </row>
    <row r="590" spans="1:29" x14ac:dyDescent="0.35">
      <c r="A590" s="315" t="str">
        <f>A565</f>
        <v>เทศบาลตำบลนาบอน</v>
      </c>
      <c r="B590" s="315"/>
      <c r="C590" s="315"/>
      <c r="D590" s="315"/>
      <c r="E590" s="315"/>
      <c r="F590" s="315"/>
      <c r="G590" s="315"/>
      <c r="H590" s="315"/>
      <c r="I590" s="315"/>
      <c r="J590" s="315"/>
      <c r="K590" s="315"/>
      <c r="L590" s="315"/>
      <c r="M590" s="315"/>
      <c r="N590" s="315"/>
      <c r="O590" s="315"/>
      <c r="P590" s="315"/>
      <c r="Q590" s="315"/>
      <c r="R590" s="315"/>
      <c r="S590" s="315"/>
      <c r="T590" s="315"/>
      <c r="U590" s="315"/>
      <c r="V590" s="315"/>
      <c r="W590" s="315"/>
      <c r="X590" s="315"/>
      <c r="Y590" s="315"/>
      <c r="Z590" s="315"/>
      <c r="AA590" s="315"/>
      <c r="AB590" s="315"/>
    </row>
    <row r="591" spans="1:29" x14ac:dyDescent="0.35">
      <c r="A591" s="8" t="s">
        <v>98</v>
      </c>
      <c r="B591" s="8"/>
      <c r="C591" s="8"/>
      <c r="D591" s="9"/>
      <c r="E591" s="9"/>
      <c r="F591" s="9"/>
      <c r="G591" s="8"/>
      <c r="H591" s="8"/>
      <c r="I591" s="8"/>
      <c r="J591" s="10"/>
      <c r="K591" s="11"/>
      <c r="L591" s="12"/>
      <c r="M591" s="13"/>
      <c r="N591" s="8"/>
      <c r="O591" s="8"/>
      <c r="P591" s="8"/>
      <c r="Q591" s="10"/>
      <c r="R591" s="11"/>
      <c r="S591" s="10"/>
      <c r="T591" s="10"/>
      <c r="U591" s="8"/>
      <c r="V591" s="8"/>
      <c r="W591" s="11"/>
      <c r="X591" s="10"/>
      <c r="Y591" s="11"/>
      <c r="Z591" s="10"/>
      <c r="AA591" s="11"/>
      <c r="AB591" s="14"/>
    </row>
    <row r="592" spans="1:29" x14ac:dyDescent="0.35">
      <c r="A592" s="288" t="s">
        <v>4</v>
      </c>
      <c r="B592" s="316"/>
      <c r="C592" s="316"/>
      <c r="D592" s="316"/>
      <c r="E592" s="316"/>
      <c r="F592" s="316"/>
      <c r="G592" s="316"/>
      <c r="H592" s="316"/>
      <c r="I592" s="316"/>
      <c r="J592" s="316"/>
      <c r="K592" s="316"/>
      <c r="L592" s="289"/>
      <c r="M592" s="288" t="s">
        <v>5</v>
      </c>
      <c r="N592" s="316"/>
      <c r="O592" s="316"/>
      <c r="P592" s="316"/>
      <c r="Q592" s="316"/>
      <c r="R592" s="316"/>
      <c r="S592" s="316"/>
      <c r="T592" s="316"/>
      <c r="U592" s="316"/>
      <c r="V592" s="316"/>
      <c r="W592" s="289"/>
      <c r="X592" s="290" t="s">
        <v>6</v>
      </c>
      <c r="Y592" s="290" t="s">
        <v>7</v>
      </c>
      <c r="Z592" s="290" t="s">
        <v>8</v>
      </c>
      <c r="AA592" s="290" t="s">
        <v>9</v>
      </c>
      <c r="AB592" s="317" t="s">
        <v>10</v>
      </c>
    </row>
    <row r="593" spans="1:29" ht="24" customHeight="1" x14ac:dyDescent="0.35">
      <c r="A593" s="299" t="s">
        <v>11</v>
      </c>
      <c r="B593" s="293" t="s">
        <v>12</v>
      </c>
      <c r="C593" s="293" t="s">
        <v>13</v>
      </c>
      <c r="D593" s="311" t="s">
        <v>14</v>
      </c>
      <c r="E593" s="311" t="s">
        <v>15</v>
      </c>
      <c r="F593" s="312" t="s">
        <v>16</v>
      </c>
      <c r="G593" s="302" t="s">
        <v>17</v>
      </c>
      <c r="H593" s="303"/>
      <c r="I593" s="304"/>
      <c r="J593" s="290" t="s">
        <v>18</v>
      </c>
      <c r="K593" s="290" t="s">
        <v>19</v>
      </c>
      <c r="L593" s="308" t="s">
        <v>20</v>
      </c>
      <c r="M593" s="299" t="s">
        <v>11</v>
      </c>
      <c r="N593" s="293" t="s">
        <v>21</v>
      </c>
      <c r="O593" s="293" t="s">
        <v>22</v>
      </c>
      <c r="P593" s="293" t="s">
        <v>16</v>
      </c>
      <c r="Q593" s="290" t="s">
        <v>23</v>
      </c>
      <c r="R593" s="290" t="s">
        <v>24</v>
      </c>
      <c r="S593" s="290" t="s">
        <v>25</v>
      </c>
      <c r="T593" s="290" t="s">
        <v>26</v>
      </c>
      <c r="U593" s="288" t="s">
        <v>27</v>
      </c>
      <c r="V593" s="289"/>
      <c r="W593" s="290" t="s">
        <v>28</v>
      </c>
      <c r="X593" s="291"/>
      <c r="Y593" s="291"/>
      <c r="Z593" s="291"/>
      <c r="AA593" s="291"/>
      <c r="AB593" s="318"/>
    </row>
    <row r="594" spans="1:29" x14ac:dyDescent="0.35">
      <c r="A594" s="300"/>
      <c r="B594" s="294"/>
      <c r="C594" s="294"/>
      <c r="D594" s="312"/>
      <c r="E594" s="312"/>
      <c r="F594" s="312"/>
      <c r="G594" s="305"/>
      <c r="H594" s="306"/>
      <c r="I594" s="307"/>
      <c r="J594" s="291"/>
      <c r="K594" s="291"/>
      <c r="L594" s="309"/>
      <c r="M594" s="300"/>
      <c r="N594" s="294"/>
      <c r="O594" s="294"/>
      <c r="P594" s="294"/>
      <c r="Q594" s="291"/>
      <c r="R594" s="291"/>
      <c r="S594" s="291"/>
      <c r="T594" s="291"/>
      <c r="U594" s="293" t="s">
        <v>29</v>
      </c>
      <c r="V594" s="296" t="s">
        <v>30</v>
      </c>
      <c r="W594" s="291"/>
      <c r="X594" s="291"/>
      <c r="Y594" s="291"/>
      <c r="Z594" s="291"/>
      <c r="AA594" s="291"/>
      <c r="AB594" s="318"/>
    </row>
    <row r="595" spans="1:29" x14ac:dyDescent="0.35">
      <c r="A595" s="300"/>
      <c r="B595" s="294"/>
      <c r="C595" s="294"/>
      <c r="D595" s="312"/>
      <c r="E595" s="312"/>
      <c r="F595" s="312"/>
      <c r="G595" s="299" t="s">
        <v>31</v>
      </c>
      <c r="H595" s="299" t="s">
        <v>32</v>
      </c>
      <c r="I595" s="299" t="s">
        <v>33</v>
      </c>
      <c r="J595" s="291"/>
      <c r="K595" s="291"/>
      <c r="L595" s="309"/>
      <c r="M595" s="300"/>
      <c r="N595" s="294"/>
      <c r="O595" s="294"/>
      <c r="P595" s="294"/>
      <c r="Q595" s="291"/>
      <c r="R595" s="291"/>
      <c r="S595" s="291"/>
      <c r="T595" s="291"/>
      <c r="U595" s="294"/>
      <c r="V595" s="297"/>
      <c r="W595" s="291"/>
      <c r="X595" s="291"/>
      <c r="Y595" s="291"/>
      <c r="Z595" s="291"/>
      <c r="AA595" s="291"/>
      <c r="AB595" s="318"/>
    </row>
    <row r="596" spans="1:29" x14ac:dyDescent="0.35">
      <c r="A596" s="300"/>
      <c r="B596" s="294"/>
      <c r="C596" s="294"/>
      <c r="D596" s="312"/>
      <c r="E596" s="312"/>
      <c r="F596" s="312"/>
      <c r="G596" s="300"/>
      <c r="H596" s="300"/>
      <c r="I596" s="300"/>
      <c r="J596" s="291"/>
      <c r="K596" s="291"/>
      <c r="L596" s="309"/>
      <c r="M596" s="300"/>
      <c r="N596" s="294"/>
      <c r="O596" s="294"/>
      <c r="P596" s="294"/>
      <c r="Q596" s="291"/>
      <c r="R596" s="291"/>
      <c r="S596" s="291"/>
      <c r="T596" s="291"/>
      <c r="U596" s="294"/>
      <c r="V596" s="297"/>
      <c r="W596" s="291"/>
      <c r="X596" s="291"/>
      <c r="Y596" s="291"/>
      <c r="Z596" s="291"/>
      <c r="AA596" s="291"/>
      <c r="AB596" s="318"/>
    </row>
    <row r="597" spans="1:29" x14ac:dyDescent="0.35">
      <c r="A597" s="301"/>
      <c r="B597" s="295"/>
      <c r="C597" s="295"/>
      <c r="D597" s="313"/>
      <c r="E597" s="313"/>
      <c r="F597" s="313"/>
      <c r="G597" s="301"/>
      <c r="H597" s="301"/>
      <c r="I597" s="301"/>
      <c r="J597" s="292"/>
      <c r="K597" s="292"/>
      <c r="L597" s="310"/>
      <c r="M597" s="301"/>
      <c r="N597" s="295"/>
      <c r="O597" s="295"/>
      <c r="P597" s="295"/>
      <c r="Q597" s="292"/>
      <c r="R597" s="292"/>
      <c r="S597" s="292"/>
      <c r="T597" s="292"/>
      <c r="U597" s="295"/>
      <c r="V597" s="298"/>
      <c r="W597" s="292"/>
      <c r="X597" s="292"/>
      <c r="Y597" s="292"/>
      <c r="Z597" s="292"/>
      <c r="AA597" s="292"/>
      <c r="AB597" s="319"/>
    </row>
    <row r="598" spans="1:29" x14ac:dyDescent="0.35">
      <c r="A598" s="15">
        <v>1</v>
      </c>
      <c r="B598" s="16" t="str">
        <f>[1]ภดส3!B906</f>
        <v>โฉนด</v>
      </c>
      <c r="C598" s="16">
        <f>[1]ภดส3!E906</f>
        <v>3904</v>
      </c>
      <c r="D598" s="17">
        <f>[1]ภดส3!C906</f>
        <v>8143</v>
      </c>
      <c r="E598" s="17" t="str">
        <f>[1]ภดส3!F906</f>
        <v>ม.11 ต.นาบอน</v>
      </c>
      <c r="F598" s="18" t="s">
        <v>47</v>
      </c>
      <c r="G598" s="16">
        <f>[1]ภดส3!G906</f>
        <v>0</v>
      </c>
      <c r="H598" s="16">
        <f>[1]ภดส3!H906</f>
        <v>0</v>
      </c>
      <c r="I598" s="16">
        <f>[1]ภดส3!I906</f>
        <v>24</v>
      </c>
      <c r="J598" s="19">
        <f>[1]ภดส3!J906</f>
        <v>24</v>
      </c>
      <c r="K598" s="29">
        <v>3050</v>
      </c>
      <c r="L598" s="19">
        <f>J598*K598</f>
        <v>73200</v>
      </c>
      <c r="M598" s="21">
        <v>1</v>
      </c>
      <c r="N598" s="21" t="s">
        <v>48</v>
      </c>
      <c r="O598" s="21" t="s">
        <v>49</v>
      </c>
      <c r="P598" s="21">
        <v>3</v>
      </c>
      <c r="Q598" s="22">
        <v>190</v>
      </c>
      <c r="R598" s="23">
        <v>100</v>
      </c>
      <c r="S598" s="22">
        <v>7450</v>
      </c>
      <c r="T598" s="22">
        <f>Q598*S598</f>
        <v>1415500</v>
      </c>
      <c r="U598" s="21">
        <v>51</v>
      </c>
      <c r="V598" s="21">
        <v>76</v>
      </c>
      <c r="W598" s="23">
        <f>T598-T598*V598/100</f>
        <v>339720</v>
      </c>
      <c r="X598" s="22">
        <f>L598+W598</f>
        <v>412920</v>
      </c>
      <c r="Y598" s="23">
        <f>X598*R598/100</f>
        <v>412920</v>
      </c>
      <c r="Z598" s="22"/>
      <c r="AA598" s="24"/>
      <c r="AB598" s="25"/>
      <c r="AC598" s="26"/>
    </row>
    <row r="599" spans="1:29" x14ac:dyDescent="0.35">
      <c r="A599" s="15"/>
      <c r="B599" s="16"/>
      <c r="C599" s="16"/>
      <c r="D599" s="17"/>
      <c r="E599" s="17"/>
      <c r="F599" s="28"/>
      <c r="G599" s="16"/>
      <c r="H599" s="16"/>
      <c r="I599" s="16"/>
      <c r="J599" s="19"/>
      <c r="K599" s="29"/>
      <c r="L599" s="19"/>
      <c r="M599" s="31"/>
      <c r="N599" s="21" t="s">
        <v>35</v>
      </c>
      <c r="O599" s="21"/>
      <c r="P599" s="21"/>
      <c r="Q599" s="32">
        <v>50</v>
      </c>
      <c r="R599" s="23">
        <f>Q599*100/Q598</f>
        <v>26.315789473684209</v>
      </c>
      <c r="S599" s="32"/>
      <c r="T599" s="22"/>
      <c r="U599" s="21"/>
      <c r="V599" s="31"/>
      <c r="W599" s="23"/>
      <c r="X599" s="22"/>
      <c r="Y599" s="23">
        <f>Y598*R599/100</f>
        <v>108663.15789473683</v>
      </c>
      <c r="Z599" s="22">
        <v>0</v>
      </c>
      <c r="AA599" s="24">
        <f>Y599-Z599</f>
        <v>108663.15789473683</v>
      </c>
      <c r="AB599" s="25">
        <v>0.3</v>
      </c>
      <c r="AC599" s="26">
        <f>AA599*AB599/100</f>
        <v>325.98947368421045</v>
      </c>
    </row>
    <row r="600" spans="1:29" x14ac:dyDescent="0.35">
      <c r="A600" s="15"/>
      <c r="B600" s="16"/>
      <c r="C600" s="16"/>
      <c r="D600" s="17"/>
      <c r="E600" s="17"/>
      <c r="F600" s="28"/>
      <c r="G600" s="16"/>
      <c r="H600" s="16"/>
      <c r="I600" s="16"/>
      <c r="J600" s="19"/>
      <c r="K600" s="29"/>
      <c r="L600" s="19"/>
      <c r="M600" s="31"/>
      <c r="N600" s="21" t="s">
        <v>35</v>
      </c>
      <c r="O600" s="21"/>
      <c r="P600" s="21"/>
      <c r="Q600" s="32">
        <v>45</v>
      </c>
      <c r="R600" s="23">
        <f>Q600*100/Q598</f>
        <v>23.684210526315791</v>
      </c>
      <c r="S600" s="34"/>
      <c r="T600" s="22"/>
      <c r="U600" s="21"/>
      <c r="V600" s="67"/>
      <c r="W600" s="23"/>
      <c r="X600" s="22"/>
      <c r="Y600" s="23">
        <f>Y598*R600/100</f>
        <v>97796.842105263175</v>
      </c>
      <c r="Z600" s="22">
        <v>50000000</v>
      </c>
      <c r="AA600" s="24">
        <v>0</v>
      </c>
      <c r="AB600" s="25">
        <v>0.02</v>
      </c>
      <c r="AC600" s="26">
        <f>AA600*AB600/100</f>
        <v>0</v>
      </c>
    </row>
    <row r="601" spans="1:29" x14ac:dyDescent="0.35">
      <c r="A601" s="36"/>
      <c r="B601" s="30"/>
      <c r="C601" s="30"/>
      <c r="D601" s="37"/>
      <c r="E601" s="37"/>
      <c r="F601" s="37"/>
      <c r="G601" s="38"/>
      <c r="H601" s="38"/>
      <c r="I601" s="38"/>
      <c r="J601" s="39"/>
      <c r="K601" s="24"/>
      <c r="L601" s="35"/>
      <c r="M601" s="30"/>
      <c r="N601" s="67" t="s">
        <v>36</v>
      </c>
      <c r="O601" s="40"/>
      <c r="P601" s="30"/>
      <c r="Q601" s="32">
        <v>95</v>
      </c>
      <c r="R601" s="41">
        <f>Q601*100/Q598</f>
        <v>50</v>
      </c>
      <c r="S601" s="75"/>
      <c r="T601" s="42"/>
      <c r="U601" s="43"/>
      <c r="V601" s="43"/>
      <c r="W601" s="44"/>
      <c r="X601" s="39"/>
      <c r="Y601" s="45">
        <f>Y598*R601/100</f>
        <v>206460</v>
      </c>
      <c r="Z601" s="39">
        <v>0</v>
      </c>
      <c r="AA601" s="44">
        <v>0</v>
      </c>
      <c r="AB601" s="25">
        <v>0.02</v>
      </c>
      <c r="AC601" s="26">
        <f>AA601*AB601/100</f>
        <v>0</v>
      </c>
    </row>
    <row r="602" spans="1:29" x14ac:dyDescent="0.35">
      <c r="A602" s="47"/>
      <c r="B602" s="47"/>
      <c r="C602" s="47"/>
      <c r="D602" s="48"/>
      <c r="E602" s="48"/>
      <c r="F602" s="48"/>
      <c r="G602" s="47"/>
      <c r="H602" s="47"/>
      <c r="I602" s="47"/>
      <c r="J602" s="49"/>
      <c r="K602" s="50"/>
      <c r="L602" s="51"/>
      <c r="M602" s="52"/>
      <c r="N602" s="52"/>
      <c r="O602" s="52"/>
      <c r="P602" s="52"/>
      <c r="Q602" s="49"/>
      <c r="R602" s="50"/>
      <c r="S602" s="49"/>
      <c r="T602" s="49"/>
      <c r="U602" s="52"/>
      <c r="V602" s="52"/>
      <c r="W602" s="50"/>
      <c r="X602" s="49"/>
      <c r="Y602" s="50"/>
      <c r="Z602" s="49"/>
      <c r="AA602" s="50"/>
      <c r="AB602" s="53"/>
      <c r="AC602" s="5">
        <f>SUM(AC599:AC601)</f>
        <v>325.98947368421045</v>
      </c>
    </row>
    <row r="603" spans="1:29" x14ac:dyDescent="0.35">
      <c r="A603" s="1"/>
      <c r="B603" s="1"/>
      <c r="C603" s="1"/>
      <c r="D603" s="2"/>
      <c r="E603" s="2"/>
      <c r="F603" s="2"/>
      <c r="G603" s="1"/>
      <c r="H603" s="1"/>
      <c r="I603" s="1"/>
      <c r="J603" s="3"/>
      <c r="K603" s="4"/>
      <c r="M603" s="6"/>
      <c r="N603" s="1"/>
      <c r="O603" s="1"/>
      <c r="P603" s="1"/>
      <c r="Q603" s="3"/>
      <c r="R603" s="4"/>
      <c r="S603" s="3"/>
      <c r="T603" s="3"/>
      <c r="U603" s="1"/>
      <c r="V603" s="1"/>
      <c r="W603" s="4"/>
      <c r="X603" s="3"/>
      <c r="Y603" s="4"/>
      <c r="Z603" s="3"/>
      <c r="AA603" s="4"/>
      <c r="AB603" s="55"/>
    </row>
    <row r="604" spans="1:29" x14ac:dyDescent="0.35">
      <c r="A604" s="8"/>
      <c r="B604" s="8" t="s">
        <v>37</v>
      </c>
      <c r="C604" s="8"/>
      <c r="D604" s="9" t="s">
        <v>38</v>
      </c>
      <c r="E604" s="9"/>
      <c r="F604" s="9"/>
      <c r="G604" s="56"/>
      <c r="H604" s="8" t="s">
        <v>39</v>
      </c>
      <c r="I604" s="8"/>
      <c r="J604" s="57"/>
      <c r="K604" s="10"/>
      <c r="L604" s="8"/>
      <c r="M604" s="13"/>
      <c r="N604" s="1"/>
      <c r="O604" s="1"/>
      <c r="P604" s="1"/>
      <c r="Q604" s="3"/>
      <c r="R604" s="4"/>
      <c r="S604" s="3"/>
      <c r="T604" s="3"/>
      <c r="U604" s="1"/>
      <c r="V604" s="1"/>
      <c r="W604" s="4"/>
      <c r="X604" s="3"/>
      <c r="Y604" s="4"/>
      <c r="Z604" s="3"/>
      <c r="AA604" s="4"/>
      <c r="AB604" s="55"/>
    </row>
    <row r="605" spans="1:29" x14ac:dyDescent="0.35">
      <c r="A605" s="8"/>
      <c r="B605" s="8"/>
      <c r="C605" s="8"/>
      <c r="D605" s="9"/>
      <c r="E605" s="9"/>
      <c r="F605" s="9"/>
      <c r="G605" s="56"/>
      <c r="H605" s="8" t="s">
        <v>40</v>
      </c>
      <c r="I605" s="8"/>
      <c r="J605" s="57"/>
      <c r="K605" s="10"/>
      <c r="L605" s="8"/>
      <c r="M605" s="13"/>
      <c r="N605" s="1"/>
      <c r="O605" s="1"/>
      <c r="P605" s="1"/>
      <c r="Q605" s="3"/>
      <c r="R605" s="4"/>
      <c r="S605" s="3"/>
      <c r="T605" s="3"/>
      <c r="U605" s="1"/>
      <c r="V605" s="1"/>
      <c r="W605" s="4"/>
      <c r="X605" s="3"/>
      <c r="Y605" s="4"/>
      <c r="Z605" s="3"/>
      <c r="AA605" s="4"/>
      <c r="AB605" s="55"/>
    </row>
    <row r="606" spans="1:29" x14ac:dyDescent="0.35">
      <c r="A606" s="8"/>
      <c r="B606" s="8"/>
      <c r="C606" s="8"/>
      <c r="D606" s="9"/>
      <c r="E606" s="9"/>
      <c r="F606" s="9"/>
      <c r="G606" s="56"/>
      <c r="H606" s="8" t="s">
        <v>41</v>
      </c>
      <c r="I606" s="8"/>
      <c r="J606" s="57"/>
      <c r="K606" s="10"/>
      <c r="L606" s="8"/>
      <c r="M606" s="13"/>
      <c r="N606" s="1"/>
      <c r="O606" s="1"/>
      <c r="P606" s="8"/>
      <c r="Q606" s="3"/>
      <c r="R606" s="4"/>
      <c r="S606" s="3"/>
      <c r="T606" s="3"/>
      <c r="U606" s="1"/>
      <c r="V606" s="1"/>
      <c r="W606" s="4"/>
      <c r="X606" s="3"/>
      <c r="Y606" s="11"/>
      <c r="Z606" s="10"/>
      <c r="AA606" s="11"/>
      <c r="AB606" s="14"/>
    </row>
    <row r="607" spans="1:29" x14ac:dyDescent="0.35">
      <c r="A607" s="8"/>
      <c r="B607" s="8"/>
      <c r="C607" s="8"/>
      <c r="D607" s="9"/>
      <c r="E607" s="9"/>
      <c r="F607" s="9"/>
      <c r="G607" s="56"/>
      <c r="H607" s="8" t="s">
        <v>42</v>
      </c>
      <c r="I607" s="58"/>
      <c r="J607" s="59"/>
      <c r="K607" s="12"/>
      <c r="L607" s="58"/>
      <c r="M607" s="60"/>
      <c r="N607" s="1"/>
      <c r="O607" s="1"/>
      <c r="P607" s="8"/>
      <c r="Q607" s="3"/>
      <c r="R607" s="4"/>
      <c r="S607" s="3"/>
      <c r="T607" s="3"/>
      <c r="U607" s="1"/>
      <c r="V607" s="1"/>
      <c r="W607" s="4"/>
      <c r="X607" s="3"/>
      <c r="Y607" s="11"/>
      <c r="Z607" s="10"/>
      <c r="AA607" s="11"/>
      <c r="AB607" s="14"/>
    </row>
    <row r="608" spans="1:29" x14ac:dyDescent="0.35">
      <c r="A608" s="58"/>
      <c r="B608" s="58"/>
      <c r="C608" s="58"/>
      <c r="D608" s="61"/>
      <c r="E608" s="61"/>
      <c r="F608" s="61"/>
      <c r="G608" s="58"/>
      <c r="H608" s="58" t="s">
        <v>43</v>
      </c>
      <c r="I608" s="58"/>
      <c r="J608" s="59"/>
      <c r="K608" s="12"/>
      <c r="L608" s="58"/>
      <c r="M608" s="60"/>
    </row>
    <row r="609" spans="1:29" x14ac:dyDescent="0.35">
      <c r="A609" s="58"/>
      <c r="B609" s="58"/>
      <c r="C609" s="58"/>
      <c r="D609" s="61"/>
      <c r="E609" s="61"/>
      <c r="F609" s="61"/>
      <c r="G609" s="58"/>
      <c r="H609" s="58"/>
      <c r="I609" s="58"/>
      <c r="J609" s="10"/>
      <c r="K609" s="64"/>
      <c r="L609" s="12"/>
    </row>
    <row r="610" spans="1:29" x14ac:dyDescent="0.35">
      <c r="A610" s="1"/>
      <c r="B610" s="1"/>
      <c r="C610" s="1"/>
      <c r="D610" s="2"/>
      <c r="E610" s="2"/>
      <c r="F610" s="2"/>
      <c r="G610" s="1"/>
      <c r="H610" s="1"/>
      <c r="I610" s="1"/>
      <c r="J610" s="3"/>
      <c r="K610" s="4"/>
      <c r="M610" s="6"/>
      <c r="N610" s="1"/>
      <c r="O610" s="1"/>
      <c r="P610" s="1"/>
      <c r="Q610" s="3"/>
      <c r="R610" s="4"/>
      <c r="S610" s="3"/>
      <c r="T610" s="3"/>
      <c r="U610" s="1"/>
      <c r="V610" s="1"/>
      <c r="W610" s="4"/>
      <c r="X610" s="3"/>
      <c r="Y610" s="4"/>
      <c r="Z610" s="3"/>
      <c r="AA610" s="314" t="s">
        <v>0</v>
      </c>
      <c r="AB610" s="314"/>
    </row>
    <row r="611" spans="1:29" x14ac:dyDescent="0.35">
      <c r="A611" s="315" t="s">
        <v>1</v>
      </c>
      <c r="B611" s="315"/>
      <c r="C611" s="315"/>
      <c r="D611" s="315"/>
      <c r="E611" s="315"/>
      <c r="F611" s="315"/>
      <c r="G611" s="315"/>
      <c r="H611" s="315"/>
      <c r="I611" s="315"/>
      <c r="J611" s="315"/>
      <c r="K611" s="315"/>
      <c r="L611" s="315"/>
      <c r="M611" s="315"/>
      <c r="N611" s="315"/>
      <c r="O611" s="315"/>
      <c r="P611" s="315"/>
      <c r="Q611" s="315"/>
      <c r="R611" s="315"/>
      <c r="S611" s="315"/>
      <c r="T611" s="315"/>
      <c r="U611" s="315"/>
      <c r="V611" s="315"/>
      <c r="W611" s="315"/>
      <c r="X611" s="315"/>
      <c r="Y611" s="315"/>
      <c r="Z611" s="315"/>
      <c r="AA611" s="315"/>
      <c r="AB611" s="315"/>
    </row>
    <row r="612" spans="1:29" x14ac:dyDescent="0.35">
      <c r="A612" s="315" t="str">
        <f>A590</f>
        <v>เทศบาลตำบลนาบอน</v>
      </c>
      <c r="B612" s="315"/>
      <c r="C612" s="315"/>
      <c r="D612" s="315"/>
      <c r="E612" s="315"/>
      <c r="F612" s="315"/>
      <c r="G612" s="315"/>
      <c r="H612" s="315"/>
      <c r="I612" s="315"/>
      <c r="J612" s="315"/>
      <c r="K612" s="315"/>
      <c r="L612" s="315"/>
      <c r="M612" s="315"/>
      <c r="N612" s="315"/>
      <c r="O612" s="315"/>
      <c r="P612" s="315"/>
      <c r="Q612" s="315"/>
      <c r="R612" s="315"/>
      <c r="S612" s="315"/>
      <c r="T612" s="315"/>
      <c r="U612" s="315"/>
      <c r="V612" s="315"/>
      <c r="W612" s="315"/>
      <c r="X612" s="315"/>
      <c r="Y612" s="315"/>
      <c r="Z612" s="315"/>
      <c r="AA612" s="315"/>
      <c r="AB612" s="315"/>
    </row>
    <row r="613" spans="1:29" x14ac:dyDescent="0.35">
      <c r="A613" s="8" t="s">
        <v>99</v>
      </c>
      <c r="B613" s="8"/>
      <c r="C613" s="8"/>
      <c r="D613" s="9"/>
      <c r="E613" s="9"/>
      <c r="F613" s="9"/>
      <c r="G613" s="8"/>
      <c r="H613" s="8"/>
      <c r="I613" s="8"/>
      <c r="J613" s="10"/>
      <c r="K613" s="11"/>
      <c r="L613" s="12"/>
      <c r="M613" s="13"/>
      <c r="N613" s="8"/>
      <c r="O613" s="8"/>
      <c r="P613" s="8"/>
      <c r="Q613" s="10"/>
      <c r="R613" s="11"/>
      <c r="S613" s="10"/>
      <c r="T613" s="10"/>
      <c r="U613" s="8"/>
      <c r="V613" s="8"/>
      <c r="W613" s="11"/>
      <c r="X613" s="10"/>
      <c r="Y613" s="11"/>
      <c r="Z613" s="10"/>
      <c r="AA613" s="11"/>
      <c r="AB613" s="14"/>
    </row>
    <row r="614" spans="1:29" x14ac:dyDescent="0.35">
      <c r="A614" s="288" t="s">
        <v>4</v>
      </c>
      <c r="B614" s="316"/>
      <c r="C614" s="316"/>
      <c r="D614" s="316"/>
      <c r="E614" s="316"/>
      <c r="F614" s="316"/>
      <c r="G614" s="316"/>
      <c r="H614" s="316"/>
      <c r="I614" s="316"/>
      <c r="J614" s="316"/>
      <c r="K614" s="316"/>
      <c r="L614" s="289"/>
      <c r="M614" s="288" t="s">
        <v>5</v>
      </c>
      <c r="N614" s="316"/>
      <c r="O614" s="316"/>
      <c r="P614" s="316"/>
      <c r="Q614" s="316"/>
      <c r="R614" s="316"/>
      <c r="S614" s="316"/>
      <c r="T614" s="316"/>
      <c r="U614" s="316"/>
      <c r="V614" s="316"/>
      <c r="W614" s="289"/>
      <c r="X614" s="290" t="s">
        <v>6</v>
      </c>
      <c r="Y614" s="290" t="s">
        <v>7</v>
      </c>
      <c r="Z614" s="290" t="s">
        <v>8</v>
      </c>
      <c r="AA614" s="290" t="s">
        <v>9</v>
      </c>
      <c r="AB614" s="317" t="s">
        <v>10</v>
      </c>
    </row>
    <row r="615" spans="1:29" x14ac:dyDescent="0.35">
      <c r="A615" s="299" t="s">
        <v>11</v>
      </c>
      <c r="B615" s="293" t="s">
        <v>12</v>
      </c>
      <c r="C615" s="293" t="s">
        <v>13</v>
      </c>
      <c r="D615" s="311" t="s">
        <v>14</v>
      </c>
      <c r="E615" s="311" t="s">
        <v>15</v>
      </c>
      <c r="F615" s="312" t="s">
        <v>16</v>
      </c>
      <c r="G615" s="302" t="s">
        <v>17</v>
      </c>
      <c r="H615" s="303"/>
      <c r="I615" s="304"/>
      <c r="J615" s="290" t="s">
        <v>18</v>
      </c>
      <c r="K615" s="290" t="s">
        <v>19</v>
      </c>
      <c r="L615" s="308" t="s">
        <v>20</v>
      </c>
      <c r="M615" s="299" t="s">
        <v>11</v>
      </c>
      <c r="N615" s="293" t="s">
        <v>21</v>
      </c>
      <c r="O615" s="293" t="s">
        <v>22</v>
      </c>
      <c r="P615" s="293" t="s">
        <v>16</v>
      </c>
      <c r="Q615" s="290" t="s">
        <v>23</v>
      </c>
      <c r="R615" s="290" t="s">
        <v>24</v>
      </c>
      <c r="S615" s="290" t="s">
        <v>25</v>
      </c>
      <c r="T615" s="290" t="s">
        <v>26</v>
      </c>
      <c r="U615" s="288" t="s">
        <v>27</v>
      </c>
      <c r="V615" s="289"/>
      <c r="W615" s="290" t="s">
        <v>28</v>
      </c>
      <c r="X615" s="291"/>
      <c r="Y615" s="291"/>
      <c r="Z615" s="291"/>
      <c r="AA615" s="291"/>
      <c r="AB615" s="318"/>
    </row>
    <row r="616" spans="1:29" x14ac:dyDescent="0.35">
      <c r="A616" s="300"/>
      <c r="B616" s="294"/>
      <c r="C616" s="294"/>
      <c r="D616" s="312"/>
      <c r="E616" s="312"/>
      <c r="F616" s="312"/>
      <c r="G616" s="305"/>
      <c r="H616" s="306"/>
      <c r="I616" s="307"/>
      <c r="J616" s="291"/>
      <c r="K616" s="291"/>
      <c r="L616" s="309"/>
      <c r="M616" s="300"/>
      <c r="N616" s="294"/>
      <c r="O616" s="294"/>
      <c r="P616" s="294"/>
      <c r="Q616" s="291"/>
      <c r="R616" s="291"/>
      <c r="S616" s="291"/>
      <c r="T616" s="291"/>
      <c r="U616" s="293" t="s">
        <v>29</v>
      </c>
      <c r="V616" s="296" t="s">
        <v>30</v>
      </c>
      <c r="W616" s="291"/>
      <c r="X616" s="291"/>
      <c r="Y616" s="291"/>
      <c r="Z616" s="291"/>
      <c r="AA616" s="291"/>
      <c r="AB616" s="318"/>
    </row>
    <row r="617" spans="1:29" x14ac:dyDescent="0.35">
      <c r="A617" s="300"/>
      <c r="B617" s="294"/>
      <c r="C617" s="294"/>
      <c r="D617" s="312"/>
      <c r="E617" s="312"/>
      <c r="F617" s="312"/>
      <c r="G617" s="299" t="s">
        <v>31</v>
      </c>
      <c r="H617" s="299" t="s">
        <v>32</v>
      </c>
      <c r="I617" s="299" t="s">
        <v>33</v>
      </c>
      <c r="J617" s="291"/>
      <c r="K617" s="291"/>
      <c r="L617" s="309"/>
      <c r="M617" s="300"/>
      <c r="N617" s="294"/>
      <c r="O617" s="294"/>
      <c r="P617" s="294"/>
      <c r="Q617" s="291"/>
      <c r="R617" s="291"/>
      <c r="S617" s="291"/>
      <c r="T617" s="291"/>
      <c r="U617" s="294"/>
      <c r="V617" s="297"/>
      <c r="W617" s="291"/>
      <c r="X617" s="291"/>
      <c r="Y617" s="291"/>
      <c r="Z617" s="291"/>
      <c r="AA617" s="291"/>
      <c r="AB617" s="318"/>
    </row>
    <row r="618" spans="1:29" x14ac:dyDescent="0.35">
      <c r="A618" s="300"/>
      <c r="B618" s="294"/>
      <c r="C618" s="294"/>
      <c r="D618" s="312"/>
      <c r="E618" s="312"/>
      <c r="F618" s="312"/>
      <c r="G618" s="300"/>
      <c r="H618" s="300"/>
      <c r="I618" s="300"/>
      <c r="J618" s="291"/>
      <c r="K618" s="291"/>
      <c r="L618" s="309"/>
      <c r="M618" s="300"/>
      <c r="N618" s="294"/>
      <c r="O618" s="294"/>
      <c r="P618" s="294"/>
      <c r="Q618" s="291"/>
      <c r="R618" s="291"/>
      <c r="S618" s="291"/>
      <c r="T618" s="291"/>
      <c r="U618" s="294"/>
      <c r="V618" s="297"/>
      <c r="W618" s="291"/>
      <c r="X618" s="291"/>
      <c r="Y618" s="291"/>
      <c r="Z618" s="291"/>
      <c r="AA618" s="291"/>
      <c r="AB618" s="318"/>
    </row>
    <row r="619" spans="1:29" x14ac:dyDescent="0.35">
      <c r="A619" s="301"/>
      <c r="B619" s="295"/>
      <c r="C619" s="295"/>
      <c r="D619" s="313"/>
      <c r="E619" s="313"/>
      <c r="F619" s="313"/>
      <c r="G619" s="301"/>
      <c r="H619" s="301"/>
      <c r="I619" s="301"/>
      <c r="J619" s="292"/>
      <c r="K619" s="292"/>
      <c r="L619" s="310"/>
      <c r="M619" s="301"/>
      <c r="N619" s="295"/>
      <c r="O619" s="295"/>
      <c r="P619" s="295"/>
      <c r="Q619" s="292"/>
      <c r="R619" s="292"/>
      <c r="S619" s="292"/>
      <c r="T619" s="292"/>
      <c r="U619" s="295"/>
      <c r="V619" s="298"/>
      <c r="W619" s="292"/>
      <c r="X619" s="292"/>
      <c r="Y619" s="292"/>
      <c r="Z619" s="292"/>
      <c r="AA619" s="292"/>
      <c r="AB619" s="319"/>
    </row>
    <row r="620" spans="1:29" x14ac:dyDescent="0.35">
      <c r="A620" s="15">
        <v>1</v>
      </c>
      <c r="B620" s="16" t="str">
        <f>[1]ภดส3!B933</f>
        <v>โฉนด</v>
      </c>
      <c r="C620" s="16">
        <f>[1]ภดส3!E933</f>
        <v>2590</v>
      </c>
      <c r="D620" s="17">
        <f>[1]ภดส3!C933</f>
        <v>5709</v>
      </c>
      <c r="E620" s="17" t="str">
        <f>[1]ภดส3!F933</f>
        <v>ม.11 ต.นาบอน</v>
      </c>
      <c r="F620" s="18" t="s">
        <v>47</v>
      </c>
      <c r="G620" s="16">
        <f>[1]ภดส3!G933</f>
        <v>0</v>
      </c>
      <c r="H620" s="16">
        <f>[1]ภดส3!H933</f>
        <v>0</v>
      </c>
      <c r="I620" s="16">
        <f>[1]ภดส3!I933</f>
        <v>16</v>
      </c>
      <c r="J620" s="19">
        <f>[1]ภดส3!J933</f>
        <v>16</v>
      </c>
      <c r="K620" s="20">
        <v>3050</v>
      </c>
      <c r="L620" s="19">
        <f>J620*K620</f>
        <v>48800</v>
      </c>
      <c r="M620" s="21">
        <v>1</v>
      </c>
      <c r="N620" s="21" t="s">
        <v>48</v>
      </c>
      <c r="O620" s="21" t="s">
        <v>49</v>
      </c>
      <c r="P620" s="21">
        <v>3</v>
      </c>
      <c r="Q620" s="22">
        <v>64</v>
      </c>
      <c r="R620" s="23">
        <v>100</v>
      </c>
      <c r="S620" s="22">
        <v>7450</v>
      </c>
      <c r="T620" s="22">
        <f>Q620*S620</f>
        <v>476800</v>
      </c>
      <c r="U620" s="21">
        <v>23</v>
      </c>
      <c r="V620" s="21">
        <v>36</v>
      </c>
      <c r="W620" s="23">
        <f>T620-T620*V620/100</f>
        <v>305152</v>
      </c>
      <c r="X620" s="22">
        <f>L620+W620</f>
        <v>353952</v>
      </c>
      <c r="Y620" s="23">
        <f>X620*R620/100</f>
        <v>353952</v>
      </c>
      <c r="Z620" s="22"/>
      <c r="AA620" s="24"/>
      <c r="AB620" s="25"/>
      <c r="AC620" s="26"/>
    </row>
    <row r="621" spans="1:29" x14ac:dyDescent="0.35">
      <c r="A621" s="15"/>
      <c r="B621" s="16"/>
      <c r="C621" s="16"/>
      <c r="D621" s="17"/>
      <c r="E621" s="17"/>
      <c r="F621" s="18"/>
      <c r="G621" s="16"/>
      <c r="H621" s="16"/>
      <c r="I621" s="16"/>
      <c r="J621" s="19"/>
      <c r="K621" s="20"/>
      <c r="L621" s="19"/>
      <c r="M621" s="21"/>
      <c r="N621" s="21" t="s">
        <v>35</v>
      </c>
      <c r="O621" s="96"/>
      <c r="P621" s="21">
        <v>3</v>
      </c>
      <c r="Q621" s="22">
        <v>24</v>
      </c>
      <c r="R621" s="23">
        <f>Q621*100/Q620</f>
        <v>37.5</v>
      </c>
      <c r="S621" s="22"/>
      <c r="T621" s="22"/>
      <c r="U621" s="21"/>
      <c r="V621" s="21"/>
      <c r="W621" s="23"/>
      <c r="X621" s="22"/>
      <c r="Y621" s="23">
        <f>Y620*R621/100</f>
        <v>132732</v>
      </c>
      <c r="Z621" s="22">
        <v>0</v>
      </c>
      <c r="AA621" s="24">
        <f>Y621-Z621</f>
        <v>132732</v>
      </c>
      <c r="AB621" s="25">
        <v>0.3</v>
      </c>
      <c r="AC621" s="26">
        <f>AA621*AB621/100</f>
        <v>398.19599999999997</v>
      </c>
    </row>
    <row r="622" spans="1:29" x14ac:dyDescent="0.35">
      <c r="A622" s="15"/>
      <c r="B622" s="16"/>
      <c r="C622" s="16"/>
      <c r="D622" s="17"/>
      <c r="E622" s="17"/>
      <c r="F622" s="18"/>
      <c r="G622" s="16"/>
      <c r="H622" s="16"/>
      <c r="I622" s="16"/>
      <c r="J622" s="19"/>
      <c r="K622" s="20"/>
      <c r="L622" s="19"/>
      <c r="M622" s="21"/>
      <c r="N622" s="21" t="s">
        <v>35</v>
      </c>
      <c r="O622" s="96"/>
      <c r="P622" s="21">
        <v>2</v>
      </c>
      <c r="Q622" s="22">
        <v>40</v>
      </c>
      <c r="R622" s="23">
        <f>Q622*100/Q620</f>
        <v>62.5</v>
      </c>
      <c r="S622" s="22"/>
      <c r="T622" s="22"/>
      <c r="U622" s="21"/>
      <c r="V622" s="21"/>
      <c r="W622" s="23"/>
      <c r="X622" s="22"/>
      <c r="Y622" s="23">
        <f>Y620*R622/100</f>
        <v>221220</v>
      </c>
      <c r="Z622" s="22">
        <v>50000000</v>
      </c>
      <c r="AA622" s="24">
        <v>0</v>
      </c>
      <c r="AB622" s="25">
        <v>0.02</v>
      </c>
      <c r="AC622" s="26">
        <f>AA622*AB622/100</f>
        <v>0</v>
      </c>
    </row>
    <row r="623" spans="1:29" x14ac:dyDescent="0.35">
      <c r="A623" s="36"/>
      <c r="B623" s="30"/>
      <c r="C623" s="30"/>
      <c r="D623" s="37"/>
      <c r="E623" s="37"/>
      <c r="F623" s="37"/>
      <c r="G623" s="38"/>
      <c r="H623" s="38"/>
      <c r="I623" s="38"/>
      <c r="J623" s="39"/>
      <c r="K623" s="24"/>
      <c r="L623" s="35"/>
      <c r="M623" s="30"/>
      <c r="N623" s="67" t="s">
        <v>36</v>
      </c>
      <c r="O623" s="40"/>
      <c r="P623" s="31">
        <v>2</v>
      </c>
      <c r="Q623" s="32">
        <v>64</v>
      </c>
      <c r="R623" s="41">
        <f>Q623*100/Q620</f>
        <v>100</v>
      </c>
      <c r="S623" s="39"/>
      <c r="T623" s="42"/>
      <c r="U623" s="43"/>
      <c r="V623" s="43"/>
      <c r="W623" s="44"/>
      <c r="X623" s="39"/>
      <c r="Y623" s="44">
        <f>Y620*R623/100</f>
        <v>353952</v>
      </c>
      <c r="Z623" s="75">
        <v>0</v>
      </c>
      <c r="AA623" s="44">
        <v>0</v>
      </c>
      <c r="AB623" s="46">
        <v>0.02</v>
      </c>
      <c r="AC623" s="26">
        <f>AA623*AB623/100</f>
        <v>0</v>
      </c>
    </row>
    <row r="624" spans="1:29" x14ac:dyDescent="0.35">
      <c r="A624" s="47">
        <v>2</v>
      </c>
      <c r="B624" s="47" t="str">
        <f>[1]ภดส3!B934</f>
        <v>โฉนด</v>
      </c>
      <c r="C624" s="47">
        <f>[1]ภดส3!E934</f>
        <v>5926</v>
      </c>
      <c r="D624" s="48" t="s">
        <v>100</v>
      </c>
      <c r="E624" s="48" t="s">
        <v>59</v>
      </c>
      <c r="F624" s="78" t="s">
        <v>45</v>
      </c>
      <c r="G624" s="47">
        <f>[1]ภดส3!G934</f>
        <v>0</v>
      </c>
      <c r="H624" s="47">
        <f>[1]ภดส3!H934</f>
        <v>0</v>
      </c>
      <c r="I624" s="47">
        <f>[1]ภดส3!I934</f>
        <v>54.7</v>
      </c>
      <c r="J624" s="49">
        <f>[1]ภดส3!J934</f>
        <v>54.7</v>
      </c>
      <c r="K624" s="50">
        <v>3050</v>
      </c>
      <c r="L624" s="51">
        <f>J624*K624</f>
        <v>166835</v>
      </c>
      <c r="M624" s="52"/>
      <c r="N624" s="52"/>
      <c r="O624" s="52"/>
      <c r="P624" s="52"/>
      <c r="Q624" s="49"/>
      <c r="R624" s="50"/>
      <c r="S624" s="49"/>
      <c r="T624" s="49"/>
      <c r="U624" s="52"/>
      <c r="V624" s="52"/>
      <c r="W624" s="50"/>
      <c r="X624" s="49">
        <f>L624</f>
        <v>166835</v>
      </c>
      <c r="Y624" s="50">
        <f>X624*100/100</f>
        <v>166835</v>
      </c>
      <c r="Z624" s="84">
        <v>0</v>
      </c>
      <c r="AA624" s="50">
        <f>Y624-Z624</f>
        <v>166835</v>
      </c>
      <c r="AB624" s="88">
        <v>0.3</v>
      </c>
      <c r="AC624" s="26">
        <f>AA624*AB624/100</f>
        <v>500.505</v>
      </c>
    </row>
    <row r="625" spans="1:29" x14ac:dyDescent="0.35">
      <c r="A625" s="1"/>
      <c r="B625" s="1"/>
      <c r="C625" s="1"/>
      <c r="D625" s="2"/>
      <c r="E625" s="2"/>
      <c r="F625" s="2"/>
      <c r="G625" s="1"/>
      <c r="H625" s="1"/>
      <c r="I625" s="1"/>
      <c r="J625" s="3"/>
      <c r="K625" s="4"/>
      <c r="M625" s="6"/>
      <c r="N625" s="1"/>
      <c r="O625" s="1"/>
      <c r="P625" s="1"/>
      <c r="Q625" s="3"/>
      <c r="R625" s="4"/>
      <c r="S625" s="3"/>
      <c r="T625" s="3"/>
      <c r="U625" s="1"/>
      <c r="V625" s="1"/>
      <c r="W625" s="4"/>
      <c r="X625" s="3"/>
      <c r="Y625" s="4"/>
      <c r="Z625" s="3"/>
      <c r="AA625" s="4"/>
      <c r="AB625" s="55"/>
      <c r="AC625" s="5">
        <f>SUM(AC621:AC624)</f>
        <v>898.70100000000002</v>
      </c>
    </row>
    <row r="626" spans="1:29" x14ac:dyDescent="0.35">
      <c r="A626" s="8"/>
      <c r="B626" s="8" t="s">
        <v>37</v>
      </c>
      <c r="C626" s="8"/>
      <c r="D626" s="9" t="s">
        <v>38</v>
      </c>
      <c r="E626" s="9"/>
      <c r="F626" s="9"/>
      <c r="G626" s="56"/>
      <c r="H626" s="8" t="s">
        <v>39</v>
      </c>
      <c r="I626" s="8"/>
      <c r="J626" s="57"/>
      <c r="K626" s="10"/>
      <c r="L626" s="8"/>
      <c r="M626" s="13"/>
      <c r="N626" s="1"/>
      <c r="O626" s="1"/>
      <c r="P626" s="1"/>
      <c r="Q626" s="3"/>
      <c r="R626" s="4"/>
      <c r="S626" s="3"/>
      <c r="T626" s="3"/>
      <c r="U626" s="1"/>
      <c r="V626" s="1"/>
      <c r="W626" s="4"/>
      <c r="X626" s="3"/>
      <c r="Y626" s="4"/>
      <c r="Z626" s="3"/>
      <c r="AA626" s="4"/>
      <c r="AB626" s="55"/>
    </row>
    <row r="627" spans="1:29" x14ac:dyDescent="0.35">
      <c r="A627" s="8"/>
      <c r="B627" s="8"/>
      <c r="C627" s="8"/>
      <c r="D627" s="9"/>
      <c r="E627" s="9"/>
      <c r="F627" s="9"/>
      <c r="G627" s="56"/>
      <c r="H627" s="8" t="s">
        <v>40</v>
      </c>
      <c r="I627" s="8"/>
      <c r="J627" s="57"/>
      <c r="K627" s="10"/>
      <c r="L627" s="8"/>
      <c r="M627" s="13"/>
      <c r="N627" s="1"/>
      <c r="O627" s="1"/>
      <c r="P627" s="1"/>
      <c r="Q627" s="3"/>
      <c r="R627" s="4"/>
      <c r="S627" s="3"/>
      <c r="T627" s="3"/>
      <c r="U627" s="1"/>
      <c r="V627" s="1"/>
      <c r="W627" s="4"/>
      <c r="X627" s="3"/>
      <c r="Y627" s="4"/>
      <c r="Z627" s="3"/>
      <c r="AA627" s="4"/>
      <c r="AB627" s="55"/>
    </row>
    <row r="628" spans="1:29" x14ac:dyDescent="0.35">
      <c r="A628" s="8"/>
      <c r="B628" s="8"/>
      <c r="C628" s="8"/>
      <c r="D628" s="9"/>
      <c r="E628" s="9"/>
      <c r="F628" s="9"/>
      <c r="G628" s="56"/>
      <c r="H628" s="8" t="s">
        <v>41</v>
      </c>
      <c r="I628" s="8"/>
      <c r="J628" s="57"/>
      <c r="K628" s="10"/>
      <c r="L628" s="8"/>
      <c r="M628" s="13"/>
      <c r="N628" s="1"/>
      <c r="O628" s="1"/>
      <c r="P628" s="8"/>
      <c r="Q628" s="3"/>
      <c r="R628" s="4"/>
      <c r="S628" s="3"/>
      <c r="T628" s="3"/>
      <c r="U628" s="1"/>
      <c r="V628" s="1"/>
      <c r="W628" s="4"/>
      <c r="X628" s="3"/>
      <c r="Y628" s="11"/>
      <c r="Z628" s="10"/>
      <c r="AA628" s="11"/>
      <c r="AB628" s="14"/>
    </row>
    <row r="629" spans="1:29" x14ac:dyDescent="0.35">
      <c r="A629" s="8"/>
      <c r="B629" s="8"/>
      <c r="C629" s="8"/>
      <c r="D629" s="9"/>
      <c r="E629" s="9"/>
      <c r="F629" s="9"/>
      <c r="G629" s="56"/>
      <c r="H629" s="8" t="s">
        <v>42</v>
      </c>
      <c r="I629" s="58"/>
      <c r="J629" s="59"/>
      <c r="K629" s="12"/>
      <c r="L629" s="58"/>
      <c r="M629" s="60"/>
      <c r="N629" s="1"/>
      <c r="O629" s="1"/>
      <c r="P629" s="8"/>
      <c r="Q629" s="3"/>
      <c r="R629" s="4"/>
      <c r="S629" s="3"/>
      <c r="T629" s="3"/>
      <c r="U629" s="1"/>
      <c r="V629" s="1"/>
      <c r="W629" s="4"/>
      <c r="X629" s="3"/>
      <c r="Y629" s="11"/>
      <c r="Z629" s="10"/>
      <c r="AA629" s="11"/>
      <c r="AB629" s="14"/>
    </row>
    <row r="630" spans="1:29" x14ac:dyDescent="0.35">
      <c r="A630" s="58"/>
      <c r="B630" s="58"/>
      <c r="C630" s="58"/>
      <c r="D630" s="61"/>
      <c r="E630" s="61"/>
      <c r="F630" s="61"/>
      <c r="G630" s="58"/>
      <c r="H630" s="58" t="s">
        <v>43</v>
      </c>
      <c r="I630" s="58"/>
      <c r="J630" s="59"/>
      <c r="K630" s="12"/>
      <c r="L630" s="58"/>
      <c r="M630" s="60"/>
    </row>
    <row r="631" spans="1:29" x14ac:dyDescent="0.35">
      <c r="A631" s="58"/>
      <c r="B631" s="58"/>
      <c r="C631" s="58"/>
      <c r="D631" s="61"/>
      <c r="E631" s="61"/>
      <c r="F631" s="61"/>
      <c r="G631" s="58"/>
      <c r="H631" s="58"/>
      <c r="I631" s="58"/>
      <c r="J631" s="10"/>
      <c r="K631" s="64"/>
      <c r="L631" s="12"/>
    </row>
    <row r="632" spans="1:29" x14ac:dyDescent="0.35">
      <c r="A632" s="1"/>
      <c r="B632" s="1"/>
      <c r="C632" s="1"/>
      <c r="D632" s="2"/>
      <c r="E632" s="2"/>
      <c r="F632" s="2"/>
      <c r="G632" s="1"/>
      <c r="H632" s="1"/>
      <c r="I632" s="1"/>
      <c r="J632" s="3"/>
      <c r="K632" s="4"/>
      <c r="M632" s="6"/>
      <c r="N632" s="1"/>
      <c r="O632" s="1"/>
      <c r="P632" s="1"/>
      <c r="Q632" s="3"/>
      <c r="R632" s="4"/>
      <c r="S632" s="3"/>
      <c r="T632" s="3"/>
      <c r="U632" s="1"/>
      <c r="V632" s="1"/>
      <c r="W632" s="4"/>
      <c r="X632" s="3"/>
      <c r="Y632" s="4"/>
      <c r="Z632" s="3"/>
      <c r="AA632" s="314" t="s">
        <v>0</v>
      </c>
      <c r="AB632" s="314"/>
    </row>
    <row r="633" spans="1:29" x14ac:dyDescent="0.35">
      <c r="A633" s="315" t="s">
        <v>1</v>
      </c>
      <c r="B633" s="315"/>
      <c r="C633" s="315"/>
      <c r="D633" s="315"/>
      <c r="E633" s="315"/>
      <c r="F633" s="315"/>
      <c r="G633" s="315"/>
      <c r="H633" s="315"/>
      <c r="I633" s="315"/>
      <c r="J633" s="315"/>
      <c r="K633" s="315"/>
      <c r="L633" s="315"/>
      <c r="M633" s="315"/>
      <c r="N633" s="315"/>
      <c r="O633" s="315"/>
      <c r="P633" s="315"/>
      <c r="Q633" s="315"/>
      <c r="R633" s="315"/>
      <c r="S633" s="315"/>
      <c r="T633" s="315"/>
      <c r="U633" s="315"/>
      <c r="V633" s="315"/>
      <c r="W633" s="315"/>
      <c r="X633" s="315"/>
      <c r="Y633" s="315"/>
      <c r="Z633" s="315"/>
      <c r="AA633" s="315"/>
      <c r="AB633" s="315"/>
    </row>
    <row r="634" spans="1:29" x14ac:dyDescent="0.35">
      <c r="A634" s="315" t="str">
        <f>A612</f>
        <v>เทศบาลตำบลนาบอน</v>
      </c>
      <c r="B634" s="315"/>
      <c r="C634" s="315"/>
      <c r="D634" s="315"/>
      <c r="E634" s="315"/>
      <c r="F634" s="315"/>
      <c r="G634" s="315"/>
      <c r="H634" s="315"/>
      <c r="I634" s="315"/>
      <c r="J634" s="315"/>
      <c r="K634" s="315"/>
      <c r="L634" s="315"/>
      <c r="M634" s="315"/>
      <c r="N634" s="315"/>
      <c r="O634" s="315"/>
      <c r="P634" s="315"/>
      <c r="Q634" s="315"/>
      <c r="R634" s="315"/>
      <c r="S634" s="315"/>
      <c r="T634" s="315"/>
      <c r="U634" s="315"/>
      <c r="V634" s="315"/>
      <c r="W634" s="315"/>
      <c r="X634" s="315"/>
      <c r="Y634" s="315"/>
      <c r="Z634" s="315"/>
      <c r="AA634" s="315"/>
      <c r="AB634" s="315"/>
    </row>
    <row r="635" spans="1:29" x14ac:dyDescent="0.35">
      <c r="A635" s="8" t="s">
        <v>101</v>
      </c>
      <c r="B635" s="8"/>
      <c r="C635" s="8"/>
      <c r="D635" s="9"/>
      <c r="E635" s="9"/>
      <c r="F635" s="9"/>
      <c r="G635" s="8"/>
      <c r="H635" s="8"/>
      <c r="I635" s="8"/>
      <c r="J635" s="10"/>
      <c r="K635" s="11"/>
      <c r="L635" s="12"/>
      <c r="M635" s="13"/>
      <c r="N635" s="8"/>
      <c r="O635" s="8"/>
      <c r="P635" s="8"/>
      <c r="Q635" s="10"/>
      <c r="R635" s="11"/>
      <c r="S635" s="10"/>
      <c r="T635" s="10"/>
      <c r="U635" s="8"/>
      <c r="V635" s="8"/>
      <c r="W635" s="11"/>
      <c r="X635" s="10"/>
      <c r="Y635" s="11"/>
      <c r="Z635" s="10"/>
      <c r="AA635" s="11"/>
      <c r="AB635" s="14"/>
    </row>
    <row r="636" spans="1:29" x14ac:dyDescent="0.35">
      <c r="A636" s="288" t="s">
        <v>4</v>
      </c>
      <c r="B636" s="316"/>
      <c r="C636" s="316"/>
      <c r="D636" s="316"/>
      <c r="E636" s="316"/>
      <c r="F636" s="316"/>
      <c r="G636" s="316"/>
      <c r="H636" s="316"/>
      <c r="I636" s="316"/>
      <c r="J636" s="316"/>
      <c r="K636" s="316"/>
      <c r="L636" s="289"/>
      <c r="M636" s="288" t="s">
        <v>5</v>
      </c>
      <c r="N636" s="316"/>
      <c r="O636" s="316"/>
      <c r="P636" s="316"/>
      <c r="Q636" s="316"/>
      <c r="R636" s="316"/>
      <c r="S636" s="316"/>
      <c r="T636" s="316"/>
      <c r="U636" s="316"/>
      <c r="V636" s="316"/>
      <c r="W636" s="289"/>
      <c r="X636" s="290" t="s">
        <v>6</v>
      </c>
      <c r="Y636" s="290" t="s">
        <v>7</v>
      </c>
      <c r="Z636" s="290" t="s">
        <v>8</v>
      </c>
      <c r="AA636" s="290" t="s">
        <v>9</v>
      </c>
      <c r="AB636" s="317" t="s">
        <v>10</v>
      </c>
    </row>
    <row r="637" spans="1:29" x14ac:dyDescent="0.35">
      <c r="A637" s="299" t="s">
        <v>11</v>
      </c>
      <c r="B637" s="293" t="s">
        <v>12</v>
      </c>
      <c r="C637" s="293" t="s">
        <v>13</v>
      </c>
      <c r="D637" s="311" t="s">
        <v>14</v>
      </c>
      <c r="E637" s="311" t="s">
        <v>15</v>
      </c>
      <c r="F637" s="312" t="s">
        <v>16</v>
      </c>
      <c r="G637" s="302" t="s">
        <v>17</v>
      </c>
      <c r="H637" s="303"/>
      <c r="I637" s="304"/>
      <c r="J637" s="290" t="s">
        <v>18</v>
      </c>
      <c r="K637" s="290" t="s">
        <v>19</v>
      </c>
      <c r="L637" s="308" t="s">
        <v>20</v>
      </c>
      <c r="M637" s="299" t="s">
        <v>11</v>
      </c>
      <c r="N637" s="293" t="s">
        <v>21</v>
      </c>
      <c r="O637" s="293" t="s">
        <v>22</v>
      </c>
      <c r="P637" s="293" t="s">
        <v>16</v>
      </c>
      <c r="Q637" s="290" t="s">
        <v>23</v>
      </c>
      <c r="R637" s="290" t="s">
        <v>24</v>
      </c>
      <c r="S637" s="290" t="s">
        <v>25</v>
      </c>
      <c r="T637" s="290" t="s">
        <v>26</v>
      </c>
      <c r="U637" s="288" t="s">
        <v>27</v>
      </c>
      <c r="V637" s="289"/>
      <c r="W637" s="290" t="s">
        <v>28</v>
      </c>
      <c r="X637" s="291"/>
      <c r="Y637" s="291"/>
      <c r="Z637" s="291"/>
      <c r="AA637" s="291"/>
      <c r="AB637" s="318"/>
    </row>
    <row r="638" spans="1:29" x14ac:dyDescent="0.35">
      <c r="A638" s="300"/>
      <c r="B638" s="294"/>
      <c r="C638" s="294"/>
      <c r="D638" s="312"/>
      <c r="E638" s="312"/>
      <c r="F638" s="312"/>
      <c r="G638" s="305"/>
      <c r="H638" s="306"/>
      <c r="I638" s="307"/>
      <c r="J638" s="291"/>
      <c r="K638" s="291"/>
      <c r="L638" s="309"/>
      <c r="M638" s="300"/>
      <c r="N638" s="294"/>
      <c r="O638" s="294"/>
      <c r="P638" s="294"/>
      <c r="Q638" s="291"/>
      <c r="R638" s="291"/>
      <c r="S638" s="291"/>
      <c r="T638" s="291"/>
      <c r="U638" s="293" t="s">
        <v>29</v>
      </c>
      <c r="V638" s="296" t="s">
        <v>30</v>
      </c>
      <c r="W638" s="291"/>
      <c r="X638" s="291"/>
      <c r="Y638" s="291"/>
      <c r="Z638" s="291"/>
      <c r="AA638" s="291"/>
      <c r="AB638" s="318"/>
    </row>
    <row r="639" spans="1:29" x14ac:dyDescent="0.35">
      <c r="A639" s="300"/>
      <c r="B639" s="294"/>
      <c r="C639" s="294"/>
      <c r="D639" s="312"/>
      <c r="E639" s="312"/>
      <c r="F639" s="312"/>
      <c r="G639" s="299" t="s">
        <v>31</v>
      </c>
      <c r="H639" s="299" t="s">
        <v>32</v>
      </c>
      <c r="I639" s="299" t="s">
        <v>33</v>
      </c>
      <c r="J639" s="291"/>
      <c r="K639" s="291"/>
      <c r="L639" s="309"/>
      <c r="M639" s="300"/>
      <c r="N639" s="294"/>
      <c r="O639" s="294"/>
      <c r="P639" s="294"/>
      <c r="Q639" s="291"/>
      <c r="R639" s="291"/>
      <c r="S639" s="291"/>
      <c r="T639" s="291"/>
      <c r="U639" s="294"/>
      <c r="V639" s="297"/>
      <c r="W639" s="291"/>
      <c r="X639" s="291"/>
      <c r="Y639" s="291"/>
      <c r="Z639" s="291"/>
      <c r="AA639" s="291"/>
      <c r="AB639" s="318"/>
    </row>
    <row r="640" spans="1:29" x14ac:dyDescent="0.35">
      <c r="A640" s="300"/>
      <c r="B640" s="294"/>
      <c r="C640" s="294"/>
      <c r="D640" s="312"/>
      <c r="E640" s="312"/>
      <c r="F640" s="312"/>
      <c r="G640" s="300"/>
      <c r="H640" s="300"/>
      <c r="I640" s="300"/>
      <c r="J640" s="291"/>
      <c r="K640" s="291"/>
      <c r="L640" s="309"/>
      <c r="M640" s="300"/>
      <c r="N640" s="294"/>
      <c r="O640" s="294"/>
      <c r="P640" s="294"/>
      <c r="Q640" s="291"/>
      <c r="R640" s="291"/>
      <c r="S640" s="291"/>
      <c r="T640" s="291"/>
      <c r="U640" s="294"/>
      <c r="V640" s="297"/>
      <c r="W640" s="291"/>
      <c r="X640" s="291"/>
      <c r="Y640" s="291"/>
      <c r="Z640" s="291"/>
      <c r="AA640" s="291"/>
      <c r="AB640" s="318"/>
    </row>
    <row r="641" spans="1:29" x14ac:dyDescent="0.35">
      <c r="A641" s="301"/>
      <c r="B641" s="295"/>
      <c r="C641" s="295"/>
      <c r="D641" s="313"/>
      <c r="E641" s="313"/>
      <c r="F641" s="313"/>
      <c r="G641" s="301"/>
      <c r="H641" s="301"/>
      <c r="I641" s="301"/>
      <c r="J641" s="292"/>
      <c r="K641" s="292"/>
      <c r="L641" s="310"/>
      <c r="M641" s="301"/>
      <c r="N641" s="295"/>
      <c r="O641" s="295"/>
      <c r="P641" s="295"/>
      <c r="Q641" s="292"/>
      <c r="R641" s="292"/>
      <c r="S641" s="292"/>
      <c r="T641" s="292"/>
      <c r="U641" s="295"/>
      <c r="V641" s="298"/>
      <c r="W641" s="292"/>
      <c r="X641" s="292"/>
      <c r="Y641" s="292"/>
      <c r="Z641" s="292"/>
      <c r="AA641" s="292"/>
      <c r="AB641" s="319"/>
    </row>
    <row r="642" spans="1:29" x14ac:dyDescent="0.35">
      <c r="A642" s="15">
        <v>1</v>
      </c>
      <c r="B642" s="16" t="str">
        <f>[1]ภดส3!B960</f>
        <v>โฉนด</v>
      </c>
      <c r="C642" s="16">
        <f>[1]ภดส3!E960</f>
        <v>2435</v>
      </c>
      <c r="D642" s="17">
        <f>[1]ภดส3!C960</f>
        <v>5314</v>
      </c>
      <c r="E642" s="17" t="str">
        <f>[1]ภดส3!F960</f>
        <v>ม.2 ต.นาบอน</v>
      </c>
      <c r="F642" s="18" t="s">
        <v>47</v>
      </c>
      <c r="G642" s="16">
        <f>[1]ภดส3!G960</f>
        <v>0</v>
      </c>
      <c r="H642" s="16">
        <f>[1]ภดส3!H960</f>
        <v>0</v>
      </c>
      <c r="I642" s="16">
        <f>[1]ภดส3!I960</f>
        <v>25</v>
      </c>
      <c r="J642" s="19">
        <f>[1]ภดส3!J960</f>
        <v>25</v>
      </c>
      <c r="K642" s="120">
        <v>3050</v>
      </c>
      <c r="L642" s="19">
        <f>J642*K642</f>
        <v>76250</v>
      </c>
      <c r="M642" s="21">
        <v>1</v>
      </c>
      <c r="N642" s="21" t="s">
        <v>74</v>
      </c>
      <c r="O642" s="21" t="s">
        <v>49</v>
      </c>
      <c r="P642" s="21">
        <v>3</v>
      </c>
      <c r="Q642" s="22">
        <v>100</v>
      </c>
      <c r="R642" s="23">
        <v>100</v>
      </c>
      <c r="S642" s="22">
        <v>7450</v>
      </c>
      <c r="T642" s="22">
        <f>Q642*S642</f>
        <v>745000</v>
      </c>
      <c r="U642" s="21">
        <v>25</v>
      </c>
      <c r="V642" s="21">
        <v>40</v>
      </c>
      <c r="W642" s="23">
        <f>T642-T642*V642/100</f>
        <v>447000</v>
      </c>
      <c r="X642" s="22">
        <f>L642+W642</f>
        <v>523250</v>
      </c>
      <c r="Y642" s="23">
        <f>X642*R642/100</f>
        <v>523250</v>
      </c>
      <c r="Z642" s="22">
        <v>0</v>
      </c>
      <c r="AA642" s="24">
        <f>Y642-Z642</f>
        <v>523250</v>
      </c>
      <c r="AB642" s="25">
        <v>0.3</v>
      </c>
      <c r="AC642" s="5">
        <f>AA642*AB642/100</f>
        <v>1569.75</v>
      </c>
    </row>
    <row r="643" spans="1:29" x14ac:dyDescent="0.35">
      <c r="A643" s="15"/>
      <c r="B643" s="16"/>
      <c r="C643" s="16"/>
      <c r="D643" s="17"/>
      <c r="E643" s="17"/>
      <c r="F643" s="28"/>
      <c r="G643" s="16"/>
      <c r="H643" s="16"/>
      <c r="I643" s="16"/>
      <c r="J643" s="45"/>
      <c r="K643" s="29"/>
      <c r="L643" s="19"/>
      <c r="M643" s="30"/>
      <c r="N643" s="30"/>
      <c r="O643" s="30"/>
      <c r="P643" s="30"/>
      <c r="Q643" s="22"/>
      <c r="R643" s="135"/>
      <c r="S643" s="42"/>
      <c r="T643" s="22"/>
      <c r="U643" s="30"/>
      <c r="V643" s="30"/>
      <c r="W643" s="23"/>
      <c r="X643" s="22"/>
      <c r="Y643" s="137"/>
      <c r="Z643" s="22"/>
      <c r="AA643" s="24"/>
      <c r="AB643" s="25"/>
      <c r="AC643" s="26"/>
    </row>
    <row r="644" spans="1:29" x14ac:dyDescent="0.35">
      <c r="A644" s="15"/>
      <c r="B644" s="16"/>
      <c r="C644" s="16"/>
      <c r="D644" s="17"/>
      <c r="E644" s="17"/>
      <c r="F644" s="28"/>
      <c r="G644" s="16"/>
      <c r="H644" s="16"/>
      <c r="I644" s="16"/>
      <c r="J644" s="45"/>
      <c r="K644" s="29"/>
      <c r="L644" s="19"/>
      <c r="M644" s="30"/>
      <c r="N644" s="33"/>
      <c r="O644" s="33"/>
      <c r="P644" s="33"/>
      <c r="Q644" s="22"/>
      <c r="R644" s="135"/>
      <c r="S644" s="35"/>
      <c r="T644" s="22"/>
      <c r="U644" s="33"/>
      <c r="V644" s="33"/>
      <c r="W644" s="23"/>
      <c r="X644" s="22"/>
      <c r="Y644" s="138"/>
      <c r="Z644" s="22"/>
      <c r="AA644" s="24"/>
      <c r="AB644" s="25"/>
      <c r="AC644" s="26"/>
    </row>
    <row r="645" spans="1:29" x14ac:dyDescent="0.35">
      <c r="A645" s="36"/>
      <c r="B645" s="30"/>
      <c r="C645" s="30"/>
      <c r="D645" s="37"/>
      <c r="E645" s="37"/>
      <c r="F645" s="37"/>
      <c r="G645" s="38"/>
      <c r="H645" s="38"/>
      <c r="I645" s="38"/>
      <c r="J645" s="39"/>
      <c r="K645" s="24"/>
      <c r="L645" s="35"/>
      <c r="M645" s="30"/>
      <c r="N645" s="33"/>
      <c r="O645" s="40"/>
      <c r="P645" s="30"/>
      <c r="Q645" s="42"/>
      <c r="R645" s="118"/>
      <c r="S645" s="39"/>
      <c r="T645" s="42"/>
      <c r="U645" s="43"/>
      <c r="V645" s="43"/>
      <c r="W645" s="44"/>
      <c r="X645" s="39"/>
      <c r="Y645" s="44"/>
      <c r="Z645" s="39"/>
      <c r="AA645" s="44"/>
      <c r="AB645" s="46"/>
    </row>
    <row r="646" spans="1:29" x14ac:dyDescent="0.35">
      <c r="A646" s="47"/>
      <c r="B646" s="47"/>
      <c r="C646" s="47"/>
      <c r="D646" s="48"/>
      <c r="E646" s="48"/>
      <c r="F646" s="48"/>
      <c r="G646" s="47"/>
      <c r="H646" s="47"/>
      <c r="I646" s="47"/>
      <c r="J646" s="49"/>
      <c r="K646" s="50"/>
      <c r="L646" s="51"/>
      <c r="M646" s="52"/>
      <c r="N646" s="52"/>
      <c r="O646" s="52"/>
      <c r="P646" s="52"/>
      <c r="Q646" s="49"/>
      <c r="R646" s="50"/>
      <c r="S646" s="49"/>
      <c r="T646" s="49"/>
      <c r="U646" s="52"/>
      <c r="V646" s="52"/>
      <c r="W646" s="50"/>
      <c r="X646" s="49"/>
      <c r="Y646" s="50"/>
      <c r="Z646" s="49"/>
      <c r="AA646" s="50"/>
      <c r="AB646" s="53"/>
    </row>
    <row r="647" spans="1:29" x14ac:dyDescent="0.35">
      <c r="A647" s="1"/>
      <c r="B647" s="1"/>
      <c r="C647" s="1"/>
      <c r="D647" s="2"/>
      <c r="E647" s="2"/>
      <c r="F647" s="2"/>
      <c r="G647" s="1"/>
      <c r="H647" s="1"/>
      <c r="I647" s="1"/>
      <c r="J647" s="3"/>
      <c r="K647" s="4"/>
      <c r="M647" s="6"/>
      <c r="N647" s="1"/>
      <c r="O647" s="1"/>
      <c r="P647" s="1"/>
      <c r="Q647" s="3"/>
      <c r="R647" s="4"/>
      <c r="S647" s="3"/>
      <c r="T647" s="3"/>
      <c r="U647" s="1"/>
      <c r="V647" s="1"/>
      <c r="W647" s="4"/>
      <c r="X647" s="3"/>
      <c r="Y647" s="4"/>
      <c r="Z647" s="3"/>
      <c r="AA647" s="4"/>
      <c r="AB647" s="55"/>
    </row>
    <row r="648" spans="1:29" x14ac:dyDescent="0.35">
      <c r="A648" s="8"/>
      <c r="B648" s="8" t="s">
        <v>37</v>
      </c>
      <c r="C648" s="8"/>
      <c r="D648" s="9" t="s">
        <v>38</v>
      </c>
      <c r="E648" s="9"/>
      <c r="F648" s="9"/>
      <c r="G648" s="56"/>
      <c r="H648" s="8" t="s">
        <v>39</v>
      </c>
      <c r="I648" s="8"/>
      <c r="J648" s="57"/>
      <c r="K648" s="10"/>
      <c r="L648" s="8"/>
      <c r="M648" s="13"/>
      <c r="N648" s="1"/>
      <c r="O648" s="1"/>
      <c r="P648" s="1"/>
      <c r="Q648" s="3"/>
      <c r="R648" s="4"/>
      <c r="S648" s="3"/>
      <c r="T648" s="3"/>
      <c r="U648" s="1"/>
      <c r="V648" s="1"/>
      <c r="W648" s="4"/>
      <c r="X648" s="3"/>
      <c r="Y648" s="4"/>
      <c r="Z648" s="3"/>
      <c r="AA648" s="4"/>
      <c r="AB648" s="55"/>
    </row>
    <row r="649" spans="1:29" x14ac:dyDescent="0.35">
      <c r="A649" s="8"/>
      <c r="B649" s="8"/>
      <c r="C649" s="8"/>
      <c r="D649" s="9"/>
      <c r="E649" s="9"/>
      <c r="F649" s="9"/>
      <c r="G649" s="56"/>
      <c r="H649" s="8" t="s">
        <v>40</v>
      </c>
      <c r="I649" s="8"/>
      <c r="J649" s="57"/>
      <c r="K649" s="10"/>
      <c r="L649" s="8"/>
      <c r="M649" s="13"/>
      <c r="N649" s="1"/>
      <c r="O649" s="1"/>
      <c r="P649" s="1"/>
      <c r="Q649" s="3"/>
      <c r="R649" s="4"/>
      <c r="S649" s="3"/>
      <c r="T649" s="3"/>
      <c r="U649" s="1"/>
      <c r="V649" s="1"/>
      <c r="W649" s="4"/>
      <c r="X649" s="3"/>
      <c r="Y649" s="4"/>
      <c r="Z649" s="3"/>
      <c r="AA649" s="4"/>
      <c r="AB649" s="55"/>
    </row>
    <row r="650" spans="1:29" x14ac:dyDescent="0.35">
      <c r="A650" s="8"/>
      <c r="B650" s="8"/>
      <c r="C650" s="8"/>
      <c r="D650" s="9"/>
      <c r="E650" s="9"/>
      <c r="F650" s="9"/>
      <c r="G650" s="56"/>
      <c r="H650" s="8" t="s">
        <v>41</v>
      </c>
      <c r="I650" s="8"/>
      <c r="J650" s="57"/>
      <c r="K650" s="10"/>
      <c r="L650" s="8"/>
      <c r="M650" s="13"/>
      <c r="N650" s="1"/>
      <c r="O650" s="1"/>
      <c r="P650" s="8"/>
      <c r="Q650" s="3"/>
      <c r="R650" s="4"/>
      <c r="S650" s="3"/>
      <c r="T650" s="3"/>
      <c r="U650" s="1"/>
      <c r="V650" s="1"/>
      <c r="W650" s="4"/>
      <c r="X650" s="3"/>
      <c r="Y650" s="11"/>
      <c r="Z650" s="10"/>
      <c r="AA650" s="11"/>
      <c r="AB650" s="14"/>
    </row>
    <row r="651" spans="1:29" x14ac:dyDescent="0.35">
      <c r="A651" s="8"/>
      <c r="B651" s="8"/>
      <c r="C651" s="8"/>
      <c r="D651" s="9"/>
      <c r="E651" s="9"/>
      <c r="F651" s="9"/>
      <c r="G651" s="56"/>
      <c r="H651" s="8" t="s">
        <v>42</v>
      </c>
      <c r="I651" s="58"/>
      <c r="J651" s="59"/>
      <c r="K651" s="12"/>
      <c r="L651" s="58"/>
      <c r="M651" s="60"/>
      <c r="N651" s="1"/>
      <c r="O651" s="1"/>
      <c r="P651" s="8"/>
      <c r="Q651" s="3"/>
      <c r="R651" s="4"/>
      <c r="S651" s="3"/>
      <c r="T651" s="3"/>
      <c r="U651" s="1"/>
      <c r="V651" s="1"/>
      <c r="W651" s="4"/>
      <c r="X651" s="3"/>
      <c r="Y651" s="11"/>
      <c r="Z651" s="10"/>
      <c r="AA651" s="11"/>
      <c r="AB651" s="14"/>
    </row>
    <row r="652" spans="1:29" x14ac:dyDescent="0.35">
      <c r="A652" s="58"/>
      <c r="B652" s="58"/>
      <c r="C652" s="58"/>
      <c r="D652" s="61"/>
      <c r="E652" s="61"/>
      <c r="F652" s="61"/>
      <c r="G652" s="58"/>
      <c r="H652" s="58" t="s">
        <v>43</v>
      </c>
      <c r="I652" s="58"/>
      <c r="J652" s="59"/>
      <c r="K652" s="12"/>
      <c r="L652" s="58"/>
      <c r="M652" s="60"/>
    </row>
    <row r="653" spans="1:29" x14ac:dyDescent="0.35">
      <c r="A653" s="58"/>
      <c r="B653" s="58"/>
      <c r="C653" s="58"/>
      <c r="D653" s="61"/>
      <c r="E653" s="61"/>
      <c r="F653" s="61"/>
      <c r="G653" s="58"/>
      <c r="H653" s="58"/>
      <c r="I653" s="58"/>
      <c r="J653" s="10"/>
      <c r="K653" s="64"/>
      <c r="L653" s="12"/>
    </row>
    <row r="654" spans="1:29" x14ac:dyDescent="0.35">
      <c r="A654" s="1"/>
      <c r="B654" s="1"/>
      <c r="C654" s="1"/>
      <c r="D654" s="2"/>
      <c r="E654" s="2"/>
      <c r="F654" s="2"/>
      <c r="G654" s="1"/>
      <c r="H654" s="1"/>
      <c r="I654" s="1"/>
      <c r="J654" s="3"/>
      <c r="K654" s="4"/>
      <c r="M654" s="6"/>
      <c r="N654" s="1"/>
      <c r="O654" s="1"/>
      <c r="P654" s="1"/>
      <c r="Q654" s="3"/>
      <c r="R654" s="4"/>
      <c r="S654" s="3"/>
      <c r="T654" s="3"/>
      <c r="U654" s="1"/>
      <c r="V654" s="1"/>
      <c r="W654" s="4"/>
      <c r="X654" s="3"/>
      <c r="Y654" s="4"/>
      <c r="Z654" s="3"/>
      <c r="AA654" s="314" t="s">
        <v>0</v>
      </c>
      <c r="AB654" s="314"/>
    </row>
    <row r="655" spans="1:29" x14ac:dyDescent="0.35">
      <c r="A655" s="315" t="s">
        <v>1</v>
      </c>
      <c r="B655" s="315"/>
      <c r="C655" s="315"/>
      <c r="D655" s="315"/>
      <c r="E655" s="315"/>
      <c r="F655" s="315"/>
      <c r="G655" s="315"/>
      <c r="H655" s="315"/>
      <c r="I655" s="315"/>
      <c r="J655" s="315"/>
      <c r="K655" s="315"/>
      <c r="L655" s="315"/>
      <c r="M655" s="315"/>
      <c r="N655" s="315"/>
      <c r="O655" s="315"/>
      <c r="P655" s="315"/>
      <c r="Q655" s="315"/>
      <c r="R655" s="315"/>
      <c r="S655" s="315"/>
      <c r="T655" s="315"/>
      <c r="U655" s="315"/>
      <c r="V655" s="315"/>
      <c r="W655" s="315"/>
      <c r="X655" s="315"/>
      <c r="Y655" s="315"/>
      <c r="Z655" s="315"/>
      <c r="AA655" s="315"/>
      <c r="AB655" s="315"/>
    </row>
    <row r="656" spans="1:29" x14ac:dyDescent="0.35">
      <c r="A656" s="315" t="str">
        <f>A634</f>
        <v>เทศบาลตำบลนาบอน</v>
      </c>
      <c r="B656" s="315"/>
      <c r="C656" s="315"/>
      <c r="D656" s="315"/>
      <c r="E656" s="315"/>
      <c r="F656" s="315"/>
      <c r="G656" s="315"/>
      <c r="H656" s="315"/>
      <c r="I656" s="315"/>
      <c r="J656" s="315"/>
      <c r="K656" s="315"/>
      <c r="L656" s="315"/>
      <c r="M656" s="315"/>
      <c r="N656" s="315"/>
      <c r="O656" s="315"/>
      <c r="P656" s="315"/>
      <c r="Q656" s="315"/>
      <c r="R656" s="315"/>
      <c r="S656" s="315"/>
      <c r="T656" s="315"/>
      <c r="U656" s="315"/>
      <c r="V656" s="315"/>
      <c r="W656" s="315"/>
      <c r="X656" s="315"/>
      <c r="Y656" s="315"/>
      <c r="Z656" s="315"/>
      <c r="AA656" s="315"/>
      <c r="AB656" s="315"/>
    </row>
    <row r="657" spans="1:29" x14ac:dyDescent="0.35">
      <c r="A657" s="8" t="s">
        <v>102</v>
      </c>
      <c r="B657" s="8"/>
      <c r="C657" s="8"/>
      <c r="D657" s="9"/>
      <c r="E657" s="9"/>
      <c r="F657" s="9"/>
      <c r="G657" s="8"/>
      <c r="H657" s="8"/>
      <c r="I657" s="8"/>
      <c r="J657" s="10"/>
      <c r="K657" s="11"/>
      <c r="L657" s="12"/>
      <c r="M657" s="13"/>
      <c r="N657" s="8"/>
      <c r="O657" s="8"/>
      <c r="P657" s="8"/>
      <c r="Q657" s="10"/>
      <c r="R657" s="11"/>
      <c r="S657" s="10"/>
      <c r="T657" s="10"/>
      <c r="U657" s="8"/>
      <c r="V657" s="8"/>
      <c r="W657" s="11"/>
      <c r="X657" s="10"/>
      <c r="Y657" s="11"/>
      <c r="Z657" s="10"/>
      <c r="AA657" s="11"/>
      <c r="AB657" s="14"/>
    </row>
    <row r="658" spans="1:29" x14ac:dyDescent="0.35">
      <c r="A658" s="288" t="s">
        <v>4</v>
      </c>
      <c r="B658" s="316"/>
      <c r="C658" s="316"/>
      <c r="D658" s="316"/>
      <c r="E658" s="316"/>
      <c r="F658" s="316"/>
      <c r="G658" s="316"/>
      <c r="H658" s="316"/>
      <c r="I658" s="316"/>
      <c r="J658" s="316"/>
      <c r="K658" s="316"/>
      <c r="L658" s="289"/>
      <c r="M658" s="288" t="s">
        <v>5</v>
      </c>
      <c r="N658" s="316"/>
      <c r="O658" s="316"/>
      <c r="P658" s="316"/>
      <c r="Q658" s="316"/>
      <c r="R658" s="316"/>
      <c r="S658" s="316"/>
      <c r="T658" s="316"/>
      <c r="U658" s="316"/>
      <c r="V658" s="316"/>
      <c r="W658" s="289"/>
      <c r="X658" s="290" t="s">
        <v>6</v>
      </c>
      <c r="Y658" s="290" t="s">
        <v>7</v>
      </c>
      <c r="Z658" s="290" t="s">
        <v>8</v>
      </c>
      <c r="AA658" s="290" t="s">
        <v>9</v>
      </c>
      <c r="AB658" s="317" t="s">
        <v>10</v>
      </c>
    </row>
    <row r="659" spans="1:29" x14ac:dyDescent="0.35">
      <c r="A659" s="299" t="s">
        <v>11</v>
      </c>
      <c r="B659" s="293" t="s">
        <v>12</v>
      </c>
      <c r="C659" s="293" t="s">
        <v>13</v>
      </c>
      <c r="D659" s="311" t="s">
        <v>14</v>
      </c>
      <c r="E659" s="311" t="s">
        <v>15</v>
      </c>
      <c r="F659" s="312" t="s">
        <v>16</v>
      </c>
      <c r="G659" s="302" t="s">
        <v>17</v>
      </c>
      <c r="H659" s="303"/>
      <c r="I659" s="304"/>
      <c r="J659" s="290" t="s">
        <v>18</v>
      </c>
      <c r="K659" s="290" t="s">
        <v>19</v>
      </c>
      <c r="L659" s="308" t="s">
        <v>20</v>
      </c>
      <c r="M659" s="299" t="s">
        <v>11</v>
      </c>
      <c r="N659" s="293" t="s">
        <v>21</v>
      </c>
      <c r="O659" s="293" t="s">
        <v>22</v>
      </c>
      <c r="P659" s="293" t="s">
        <v>16</v>
      </c>
      <c r="Q659" s="290" t="s">
        <v>23</v>
      </c>
      <c r="R659" s="290" t="s">
        <v>24</v>
      </c>
      <c r="S659" s="290" t="s">
        <v>25</v>
      </c>
      <c r="T659" s="290" t="s">
        <v>26</v>
      </c>
      <c r="U659" s="288" t="s">
        <v>27</v>
      </c>
      <c r="V659" s="289"/>
      <c r="W659" s="290" t="s">
        <v>28</v>
      </c>
      <c r="X659" s="291"/>
      <c r="Y659" s="291"/>
      <c r="Z659" s="291"/>
      <c r="AA659" s="291"/>
      <c r="AB659" s="318"/>
    </row>
    <row r="660" spans="1:29" x14ac:dyDescent="0.35">
      <c r="A660" s="300"/>
      <c r="B660" s="294"/>
      <c r="C660" s="294"/>
      <c r="D660" s="312"/>
      <c r="E660" s="312"/>
      <c r="F660" s="312"/>
      <c r="G660" s="305"/>
      <c r="H660" s="306"/>
      <c r="I660" s="307"/>
      <c r="J660" s="291"/>
      <c r="K660" s="291"/>
      <c r="L660" s="309"/>
      <c r="M660" s="300"/>
      <c r="N660" s="294"/>
      <c r="O660" s="294"/>
      <c r="P660" s="294"/>
      <c r="Q660" s="291"/>
      <c r="R660" s="291"/>
      <c r="S660" s="291"/>
      <c r="T660" s="291"/>
      <c r="U660" s="293" t="s">
        <v>29</v>
      </c>
      <c r="V660" s="296" t="s">
        <v>30</v>
      </c>
      <c r="W660" s="291"/>
      <c r="X660" s="291"/>
      <c r="Y660" s="291"/>
      <c r="Z660" s="291"/>
      <c r="AA660" s="291"/>
      <c r="AB660" s="318"/>
    </row>
    <row r="661" spans="1:29" x14ac:dyDescent="0.35">
      <c r="A661" s="300"/>
      <c r="B661" s="294"/>
      <c r="C661" s="294"/>
      <c r="D661" s="312"/>
      <c r="E661" s="312"/>
      <c r="F661" s="312"/>
      <c r="G661" s="299" t="s">
        <v>31</v>
      </c>
      <c r="H661" s="299" t="s">
        <v>32</v>
      </c>
      <c r="I661" s="299" t="s">
        <v>33</v>
      </c>
      <c r="J661" s="291"/>
      <c r="K661" s="291"/>
      <c r="L661" s="309"/>
      <c r="M661" s="300"/>
      <c r="N661" s="294"/>
      <c r="O661" s="294"/>
      <c r="P661" s="294"/>
      <c r="Q661" s="291"/>
      <c r="R661" s="291"/>
      <c r="S661" s="291"/>
      <c r="T661" s="291"/>
      <c r="U661" s="294"/>
      <c r="V661" s="297"/>
      <c r="W661" s="291"/>
      <c r="X661" s="291"/>
      <c r="Y661" s="291"/>
      <c r="Z661" s="291"/>
      <c r="AA661" s="291"/>
      <c r="AB661" s="318"/>
    </row>
    <row r="662" spans="1:29" x14ac:dyDescent="0.35">
      <c r="A662" s="300"/>
      <c r="B662" s="294"/>
      <c r="C662" s="294"/>
      <c r="D662" s="312"/>
      <c r="E662" s="312"/>
      <c r="F662" s="312"/>
      <c r="G662" s="300"/>
      <c r="H662" s="300"/>
      <c r="I662" s="300"/>
      <c r="J662" s="291"/>
      <c r="K662" s="291"/>
      <c r="L662" s="309"/>
      <c r="M662" s="300"/>
      <c r="N662" s="294"/>
      <c r="O662" s="294"/>
      <c r="P662" s="294"/>
      <c r="Q662" s="291"/>
      <c r="R662" s="291"/>
      <c r="S662" s="291"/>
      <c r="T662" s="291"/>
      <c r="U662" s="294"/>
      <c r="V662" s="297"/>
      <c r="W662" s="291"/>
      <c r="X662" s="291"/>
      <c r="Y662" s="291"/>
      <c r="Z662" s="291"/>
      <c r="AA662" s="291"/>
      <c r="AB662" s="318"/>
    </row>
    <row r="663" spans="1:29" x14ac:dyDescent="0.35">
      <c r="A663" s="301"/>
      <c r="B663" s="295"/>
      <c r="C663" s="295"/>
      <c r="D663" s="313"/>
      <c r="E663" s="313"/>
      <c r="F663" s="313"/>
      <c r="G663" s="301"/>
      <c r="H663" s="301"/>
      <c r="I663" s="301"/>
      <c r="J663" s="292"/>
      <c r="K663" s="292"/>
      <c r="L663" s="310"/>
      <c r="M663" s="301"/>
      <c r="N663" s="295"/>
      <c r="O663" s="295"/>
      <c r="P663" s="295"/>
      <c r="Q663" s="292"/>
      <c r="R663" s="292"/>
      <c r="S663" s="292"/>
      <c r="T663" s="292"/>
      <c r="U663" s="295"/>
      <c r="V663" s="298"/>
      <c r="W663" s="292"/>
      <c r="X663" s="292"/>
      <c r="Y663" s="292"/>
      <c r="Z663" s="292"/>
      <c r="AA663" s="292"/>
      <c r="AB663" s="319"/>
    </row>
    <row r="664" spans="1:29" x14ac:dyDescent="0.35">
      <c r="A664" s="15">
        <v>1</v>
      </c>
      <c r="B664" s="16" t="str">
        <f>[1]ภดส3!B987</f>
        <v>โฉนด</v>
      </c>
      <c r="C664" s="16">
        <f>[1]ภดส3!E987</f>
        <v>2642</v>
      </c>
      <c r="D664" s="17">
        <f>[1]ภดส3!C987</f>
        <v>5761</v>
      </c>
      <c r="E664" s="17" t="str">
        <f>[1]ภดส3!F987</f>
        <v>ม.11 ต.นาบอน</v>
      </c>
      <c r="F664" s="18" t="s">
        <v>47</v>
      </c>
      <c r="G664" s="16">
        <f>[1]ภดส3!G987</f>
        <v>0</v>
      </c>
      <c r="H664" s="16">
        <f>[1]ภดส3!H987</f>
        <v>0</v>
      </c>
      <c r="I664" s="16">
        <f>[1]ภดส3!I987</f>
        <v>20</v>
      </c>
      <c r="J664" s="19">
        <f>[1]ภดส3!J987</f>
        <v>20</v>
      </c>
      <c r="K664" s="120">
        <v>3050</v>
      </c>
      <c r="L664" s="19">
        <f>J664*K664</f>
        <v>61000</v>
      </c>
      <c r="M664" s="21">
        <v>1</v>
      </c>
      <c r="N664" s="21" t="s">
        <v>48</v>
      </c>
      <c r="O664" s="21" t="s">
        <v>49</v>
      </c>
      <c r="P664" s="21">
        <v>3</v>
      </c>
      <c r="Q664" s="22">
        <v>160</v>
      </c>
      <c r="R664" s="23">
        <v>100</v>
      </c>
      <c r="S664" s="22">
        <v>7450</v>
      </c>
      <c r="T664" s="22">
        <f>Q664*S664</f>
        <v>1192000</v>
      </c>
      <c r="U664" s="21">
        <v>30</v>
      </c>
      <c r="V664" s="21">
        <v>50</v>
      </c>
      <c r="W664" s="23">
        <f>T664-T664*V664/100</f>
        <v>596000</v>
      </c>
      <c r="X664" s="22">
        <f>L664+W664</f>
        <v>657000</v>
      </c>
      <c r="Y664" s="23">
        <f>X664*R664/100</f>
        <v>657000</v>
      </c>
      <c r="Z664" s="22"/>
      <c r="AA664" s="24"/>
      <c r="AB664" s="25"/>
      <c r="AC664" s="26"/>
    </row>
    <row r="665" spans="1:29" x14ac:dyDescent="0.35">
      <c r="A665" s="15"/>
      <c r="B665" s="16"/>
      <c r="C665" s="16"/>
      <c r="D665" s="17"/>
      <c r="E665" s="17"/>
      <c r="F665" s="18"/>
      <c r="G665" s="16"/>
      <c r="H665" s="16"/>
      <c r="I665" s="16"/>
      <c r="J665" s="19"/>
      <c r="K665" s="127"/>
      <c r="L665" s="19"/>
      <c r="M665" s="21"/>
      <c r="N665" s="21" t="s">
        <v>35</v>
      </c>
      <c r="O665" s="96"/>
      <c r="P665" s="21"/>
      <c r="Q665" s="22">
        <v>50</v>
      </c>
      <c r="R665" s="23">
        <f>Q665*100/Q664</f>
        <v>31.25</v>
      </c>
      <c r="S665" s="22"/>
      <c r="T665" s="22"/>
      <c r="U665" s="21"/>
      <c r="V665" s="21"/>
      <c r="W665" s="23"/>
      <c r="X665" s="22"/>
      <c r="Y665" s="23">
        <f>Y664*R665/100</f>
        <v>205312.5</v>
      </c>
      <c r="Z665" s="22">
        <v>0</v>
      </c>
      <c r="AA665" s="24">
        <f>Y665-Z665</f>
        <v>205312.5</v>
      </c>
      <c r="AB665" s="25">
        <v>0.3</v>
      </c>
      <c r="AC665" s="26">
        <f>AA665*AB665/100</f>
        <v>615.9375</v>
      </c>
    </row>
    <row r="666" spans="1:29" x14ac:dyDescent="0.35">
      <c r="A666" s="15"/>
      <c r="B666" s="16"/>
      <c r="C666" s="16"/>
      <c r="D666" s="17"/>
      <c r="E666" s="17"/>
      <c r="F666" s="18"/>
      <c r="G666" s="16"/>
      <c r="H666" s="16"/>
      <c r="I666" s="16"/>
      <c r="J666" s="19"/>
      <c r="K666" s="127"/>
      <c r="L666" s="19"/>
      <c r="M666" s="21"/>
      <c r="N666" s="21" t="s">
        <v>35</v>
      </c>
      <c r="O666" s="96"/>
      <c r="P666" s="21"/>
      <c r="Q666" s="22">
        <v>30</v>
      </c>
      <c r="R666" s="23">
        <f>Q666*100/Q664</f>
        <v>18.75</v>
      </c>
      <c r="S666" s="22"/>
      <c r="T666" s="22"/>
      <c r="U666" s="21"/>
      <c r="V666" s="21"/>
      <c r="W666" s="23"/>
      <c r="X666" s="22"/>
      <c r="Y666" s="23">
        <f>Y664*R666/100</f>
        <v>123187.5</v>
      </c>
      <c r="Z666" s="22">
        <v>50000000</v>
      </c>
      <c r="AA666" s="24">
        <v>0</v>
      </c>
      <c r="AB666" s="25">
        <v>0.02</v>
      </c>
      <c r="AC666" s="26">
        <f>AA666*AB666/100</f>
        <v>0</v>
      </c>
    </row>
    <row r="667" spans="1:29" x14ac:dyDescent="0.35">
      <c r="A667" s="36"/>
      <c r="B667" s="30"/>
      <c r="C667" s="30"/>
      <c r="D667" s="37"/>
      <c r="E667" s="37"/>
      <c r="F667" s="37"/>
      <c r="G667" s="38"/>
      <c r="H667" s="38"/>
      <c r="I667" s="38"/>
      <c r="J667" s="39"/>
      <c r="K667" s="24"/>
      <c r="L667" s="35"/>
      <c r="M667" s="30"/>
      <c r="N667" s="67" t="s">
        <v>36</v>
      </c>
      <c r="O667" s="40"/>
      <c r="P667" s="30"/>
      <c r="Q667" s="32">
        <v>80</v>
      </c>
      <c r="R667" s="41">
        <f>Q667*100/Q664</f>
        <v>50</v>
      </c>
      <c r="S667" s="39"/>
      <c r="T667" s="42"/>
      <c r="U667" s="43"/>
      <c r="V667" s="43"/>
      <c r="W667" s="44"/>
      <c r="X667" s="39"/>
      <c r="Y667" s="44">
        <f>Y664*R667/100</f>
        <v>328500</v>
      </c>
      <c r="Z667" s="75">
        <v>0</v>
      </c>
      <c r="AA667" s="24">
        <v>0</v>
      </c>
      <c r="AB667" s="46">
        <v>0.02</v>
      </c>
      <c r="AC667" s="26">
        <f>AA667*AB667/100</f>
        <v>0</v>
      </c>
    </row>
    <row r="668" spans="1:29" x14ac:dyDescent="0.35">
      <c r="A668" s="139">
        <v>2</v>
      </c>
      <c r="B668" s="40" t="s">
        <v>103</v>
      </c>
      <c r="C668" s="40">
        <v>5887</v>
      </c>
      <c r="D668" s="104" t="s">
        <v>104</v>
      </c>
      <c r="E668" s="104" t="s">
        <v>105</v>
      </c>
      <c r="F668" s="105" t="s">
        <v>45</v>
      </c>
      <c r="G668" s="106">
        <v>0</v>
      </c>
      <c r="H668" s="106">
        <v>0</v>
      </c>
      <c r="I668" s="122">
        <v>26</v>
      </c>
      <c r="J668" s="113">
        <f>G668*400+H668*100+I668</f>
        <v>26</v>
      </c>
      <c r="K668" s="99">
        <v>300</v>
      </c>
      <c r="L668" s="116">
        <f>J668*K668</f>
        <v>7800</v>
      </c>
      <c r="M668" s="40"/>
      <c r="N668" s="71"/>
      <c r="O668" s="40"/>
      <c r="P668" s="40"/>
      <c r="Q668" s="108"/>
      <c r="R668" s="109"/>
      <c r="S668" s="107"/>
      <c r="T668" s="110"/>
      <c r="U668" s="111"/>
      <c r="V668" s="111"/>
      <c r="W668" s="112"/>
      <c r="X668" s="107"/>
      <c r="Y668" s="112">
        <f>L668</f>
        <v>7800</v>
      </c>
      <c r="Z668" s="113">
        <v>0</v>
      </c>
      <c r="AA668" s="99">
        <f>Y668-Z668</f>
        <v>7800</v>
      </c>
      <c r="AB668" s="115">
        <v>0.3</v>
      </c>
      <c r="AC668" s="26">
        <f>AA668*AB668/100</f>
        <v>23.4</v>
      </c>
    </row>
    <row r="669" spans="1:29" x14ac:dyDescent="0.35">
      <c r="A669" s="47"/>
      <c r="B669" s="47"/>
      <c r="C669" s="47"/>
      <c r="D669" s="48"/>
      <c r="E669" s="48"/>
      <c r="F669" s="48"/>
      <c r="G669" s="47"/>
      <c r="H669" s="47"/>
      <c r="I669" s="47"/>
      <c r="J669" s="49"/>
      <c r="K669" s="50"/>
      <c r="L669" s="51"/>
      <c r="M669" s="52"/>
      <c r="N669" s="52"/>
      <c r="O669" s="52"/>
      <c r="P669" s="52"/>
      <c r="Q669" s="49"/>
      <c r="R669" s="50"/>
      <c r="S669" s="49"/>
      <c r="T669" s="49"/>
      <c r="U669" s="52"/>
      <c r="V669" s="52"/>
      <c r="W669" s="50"/>
      <c r="X669" s="49"/>
      <c r="Y669" s="50"/>
      <c r="Z669" s="49"/>
      <c r="AA669" s="50"/>
      <c r="AB669" s="53"/>
      <c r="AC669" s="5">
        <f>SUM(AC665:AC668)</f>
        <v>639.33749999999998</v>
      </c>
    </row>
    <row r="670" spans="1:29" x14ac:dyDescent="0.35">
      <c r="A670" s="1"/>
      <c r="B670" s="1"/>
      <c r="C670" s="1"/>
      <c r="D670" s="2"/>
      <c r="E670" s="2"/>
      <c r="F670" s="2"/>
      <c r="G670" s="1"/>
      <c r="H670" s="1"/>
      <c r="I670" s="1"/>
      <c r="J670" s="3"/>
      <c r="K670" s="4"/>
      <c r="M670" s="6"/>
      <c r="N670" s="1"/>
      <c r="O670" s="1"/>
      <c r="P670" s="1"/>
      <c r="Q670" s="3"/>
      <c r="R670" s="4"/>
      <c r="S670" s="3"/>
      <c r="T670" s="3"/>
      <c r="U670" s="1"/>
      <c r="V670" s="1"/>
      <c r="W670" s="4"/>
      <c r="X670" s="3"/>
      <c r="Y670" s="4"/>
      <c r="Z670" s="3"/>
      <c r="AA670" s="4"/>
      <c r="AB670" s="55"/>
    </row>
    <row r="671" spans="1:29" x14ac:dyDescent="0.35">
      <c r="A671" s="8"/>
      <c r="B671" s="8" t="s">
        <v>37</v>
      </c>
      <c r="C671" s="8"/>
      <c r="D671" s="9" t="s">
        <v>38</v>
      </c>
      <c r="E671" s="9"/>
      <c r="F671" s="9"/>
      <c r="G671" s="56"/>
      <c r="H671" s="8" t="s">
        <v>39</v>
      </c>
      <c r="I671" s="8"/>
      <c r="J671" s="57"/>
      <c r="K671" s="10"/>
      <c r="L671" s="8"/>
      <c r="M671" s="13"/>
      <c r="N671" s="1"/>
      <c r="O671" s="1"/>
      <c r="P671" s="1"/>
      <c r="Q671" s="3"/>
      <c r="R671" s="4"/>
      <c r="S671" s="3"/>
      <c r="T671" s="3"/>
      <c r="U671" s="1"/>
      <c r="V671" s="1"/>
      <c r="W671" s="4"/>
      <c r="X671" s="3"/>
      <c r="Y671" s="4"/>
      <c r="Z671" s="3"/>
      <c r="AA671" s="4"/>
      <c r="AB671" s="55"/>
    </row>
    <row r="672" spans="1:29" x14ac:dyDescent="0.35">
      <c r="A672" s="8"/>
      <c r="B672" s="8"/>
      <c r="C672" s="8"/>
      <c r="D672" s="9"/>
      <c r="E672" s="9"/>
      <c r="F672" s="9"/>
      <c r="G672" s="56"/>
      <c r="H672" s="8" t="s">
        <v>40</v>
      </c>
      <c r="I672" s="8"/>
      <c r="J672" s="57"/>
      <c r="K672" s="10"/>
      <c r="L672" s="8"/>
      <c r="M672" s="13"/>
      <c r="N672" s="1"/>
      <c r="O672" s="1"/>
      <c r="P672" s="1"/>
      <c r="Q672" s="3"/>
      <c r="R672" s="4"/>
      <c r="S672" s="3"/>
      <c r="T672" s="3"/>
      <c r="U672" s="1"/>
      <c r="V672" s="1"/>
      <c r="W672" s="4"/>
      <c r="X672" s="3"/>
      <c r="Y672" s="4"/>
      <c r="Z672" s="3"/>
      <c r="AA672" s="4"/>
      <c r="AB672" s="55"/>
    </row>
    <row r="673" spans="1:29" x14ac:dyDescent="0.35">
      <c r="A673" s="8"/>
      <c r="B673" s="8"/>
      <c r="C673" s="8"/>
      <c r="D673" s="9"/>
      <c r="E673" s="9"/>
      <c r="F673" s="9"/>
      <c r="G673" s="56"/>
      <c r="H673" s="8" t="s">
        <v>41</v>
      </c>
      <c r="I673" s="8"/>
      <c r="J673" s="57"/>
      <c r="K673" s="10"/>
      <c r="L673" s="8"/>
      <c r="M673" s="13"/>
      <c r="N673" s="1"/>
      <c r="O673" s="1"/>
      <c r="P673" s="8"/>
      <c r="Q673" s="3"/>
      <c r="R673" s="4"/>
      <c r="S673" s="3"/>
      <c r="T673" s="3"/>
      <c r="U673" s="1"/>
      <c r="V673" s="1"/>
      <c r="W673" s="4"/>
      <c r="X673" s="3"/>
      <c r="Y673" s="11"/>
      <c r="Z673" s="10"/>
      <c r="AA673" s="11"/>
      <c r="AB673" s="14"/>
    </row>
    <row r="674" spans="1:29" x14ac:dyDescent="0.35">
      <c r="A674" s="8"/>
      <c r="B674" s="8"/>
      <c r="C674" s="8"/>
      <c r="D674" s="9"/>
      <c r="E674" s="9"/>
      <c r="F674" s="9"/>
      <c r="G674" s="56"/>
      <c r="H674" s="8" t="s">
        <v>42</v>
      </c>
      <c r="I674" s="58"/>
      <c r="J674" s="59"/>
      <c r="K674" s="12"/>
      <c r="L674" s="58"/>
      <c r="M674" s="60"/>
      <c r="N674" s="1"/>
      <c r="O674" s="1"/>
      <c r="P674" s="8"/>
      <c r="Q674" s="3"/>
      <c r="R674" s="4"/>
      <c r="S674" s="3"/>
      <c r="T674" s="3"/>
      <c r="U674" s="1"/>
      <c r="V674" s="1"/>
      <c r="W674" s="4"/>
      <c r="X674" s="3"/>
      <c r="Y674" s="11"/>
      <c r="Z674" s="10"/>
      <c r="AA674" s="11"/>
      <c r="AB674" s="14"/>
    </row>
    <row r="675" spans="1:29" x14ac:dyDescent="0.35">
      <c r="A675" s="58"/>
      <c r="B675" s="58"/>
      <c r="C675" s="58"/>
      <c r="D675" s="61"/>
      <c r="E675" s="61"/>
      <c r="F675" s="61"/>
      <c r="G675" s="58"/>
      <c r="H675" s="58" t="s">
        <v>43</v>
      </c>
      <c r="I675" s="58"/>
      <c r="J675" s="59"/>
      <c r="K675" s="12"/>
      <c r="L675" s="58"/>
      <c r="M675" s="60"/>
    </row>
    <row r="676" spans="1:29" x14ac:dyDescent="0.35">
      <c r="A676" s="58"/>
      <c r="B676" s="58"/>
      <c r="C676" s="58"/>
      <c r="D676" s="61"/>
      <c r="E676" s="61"/>
      <c r="F676" s="61"/>
      <c r="G676" s="58"/>
      <c r="H676" s="58"/>
      <c r="I676" s="58"/>
      <c r="J676" s="10"/>
      <c r="K676" s="64"/>
      <c r="L676" s="12"/>
    </row>
    <row r="677" spans="1:29" x14ac:dyDescent="0.35">
      <c r="A677" s="1"/>
      <c r="B677" s="1"/>
      <c r="C677" s="1"/>
      <c r="D677" s="2"/>
      <c r="E677" s="2"/>
      <c r="F677" s="2"/>
      <c r="G677" s="1"/>
      <c r="H677" s="1"/>
      <c r="I677" s="1"/>
      <c r="J677" s="3"/>
      <c r="K677" s="4"/>
      <c r="M677" s="6"/>
      <c r="N677" s="1"/>
      <c r="O677" s="1"/>
      <c r="P677" s="1"/>
      <c r="Q677" s="3"/>
      <c r="R677" s="4"/>
      <c r="S677" s="3"/>
      <c r="T677" s="3"/>
      <c r="U677" s="1"/>
      <c r="V677" s="1"/>
      <c r="W677" s="4"/>
      <c r="X677" s="3"/>
      <c r="Y677" s="4"/>
      <c r="Z677" s="3"/>
      <c r="AA677" s="314" t="s">
        <v>0</v>
      </c>
      <c r="AB677" s="314"/>
    </row>
    <row r="678" spans="1:29" x14ac:dyDescent="0.35">
      <c r="A678" s="315" t="s">
        <v>1</v>
      </c>
      <c r="B678" s="315"/>
      <c r="C678" s="315"/>
      <c r="D678" s="315"/>
      <c r="E678" s="315"/>
      <c r="F678" s="315"/>
      <c r="G678" s="315"/>
      <c r="H678" s="315"/>
      <c r="I678" s="315"/>
      <c r="J678" s="315"/>
      <c r="K678" s="315"/>
      <c r="L678" s="315"/>
      <c r="M678" s="315"/>
      <c r="N678" s="315"/>
      <c r="O678" s="315"/>
      <c r="P678" s="315"/>
      <c r="Q678" s="315"/>
      <c r="R678" s="315"/>
      <c r="S678" s="315"/>
      <c r="T678" s="315"/>
      <c r="U678" s="315"/>
      <c r="V678" s="315"/>
      <c r="W678" s="315"/>
      <c r="X678" s="315"/>
      <c r="Y678" s="315"/>
      <c r="Z678" s="315"/>
      <c r="AA678" s="315"/>
      <c r="AB678" s="315"/>
    </row>
    <row r="679" spans="1:29" x14ac:dyDescent="0.35">
      <c r="A679" s="315" t="str">
        <f>A656</f>
        <v>เทศบาลตำบลนาบอน</v>
      </c>
      <c r="B679" s="315"/>
      <c r="C679" s="315"/>
      <c r="D679" s="315"/>
      <c r="E679" s="315"/>
      <c r="F679" s="315"/>
      <c r="G679" s="315"/>
      <c r="H679" s="315"/>
      <c r="I679" s="315"/>
      <c r="J679" s="315"/>
      <c r="K679" s="315"/>
      <c r="L679" s="315"/>
      <c r="M679" s="315"/>
      <c r="N679" s="315"/>
      <c r="O679" s="315"/>
      <c r="P679" s="315"/>
      <c r="Q679" s="315"/>
      <c r="R679" s="315"/>
      <c r="S679" s="315"/>
      <c r="T679" s="315"/>
      <c r="U679" s="315"/>
      <c r="V679" s="315"/>
      <c r="W679" s="315"/>
      <c r="X679" s="315"/>
      <c r="Y679" s="315"/>
      <c r="Z679" s="315"/>
      <c r="AA679" s="315"/>
      <c r="AB679" s="315"/>
    </row>
    <row r="680" spans="1:29" x14ac:dyDescent="0.35">
      <c r="A680" s="8" t="s">
        <v>106</v>
      </c>
      <c r="B680" s="8"/>
      <c r="C680" s="8"/>
      <c r="D680" s="9"/>
      <c r="E680" s="9"/>
      <c r="F680" s="9"/>
      <c r="G680" s="8"/>
      <c r="H680" s="8"/>
      <c r="I680" s="8"/>
      <c r="J680" s="10"/>
      <c r="K680" s="11"/>
      <c r="L680" s="12"/>
      <c r="M680" s="13"/>
      <c r="N680" s="8"/>
      <c r="O680" s="8"/>
      <c r="P680" s="8"/>
      <c r="Q680" s="10"/>
      <c r="R680" s="11"/>
      <c r="S680" s="10"/>
      <c r="T680" s="10"/>
      <c r="U680" s="8"/>
      <c r="V680" s="8"/>
      <c r="W680" s="11"/>
      <c r="X680" s="10"/>
      <c r="Y680" s="11"/>
      <c r="Z680" s="10"/>
      <c r="AA680" s="11"/>
      <c r="AB680" s="14"/>
    </row>
    <row r="681" spans="1:29" x14ac:dyDescent="0.35">
      <c r="A681" s="288" t="s">
        <v>4</v>
      </c>
      <c r="B681" s="316"/>
      <c r="C681" s="316"/>
      <c r="D681" s="316"/>
      <c r="E681" s="316"/>
      <c r="F681" s="316"/>
      <c r="G681" s="316"/>
      <c r="H681" s="316"/>
      <c r="I681" s="316"/>
      <c r="J681" s="316"/>
      <c r="K681" s="316"/>
      <c r="L681" s="289"/>
      <c r="M681" s="288" t="s">
        <v>5</v>
      </c>
      <c r="N681" s="316"/>
      <c r="O681" s="316"/>
      <c r="P681" s="316"/>
      <c r="Q681" s="316"/>
      <c r="R681" s="316"/>
      <c r="S681" s="316"/>
      <c r="T681" s="316"/>
      <c r="U681" s="316"/>
      <c r="V681" s="316"/>
      <c r="W681" s="289"/>
      <c r="X681" s="290" t="s">
        <v>6</v>
      </c>
      <c r="Y681" s="290" t="s">
        <v>7</v>
      </c>
      <c r="Z681" s="290" t="s">
        <v>8</v>
      </c>
      <c r="AA681" s="290" t="s">
        <v>9</v>
      </c>
      <c r="AB681" s="317" t="s">
        <v>10</v>
      </c>
    </row>
    <row r="682" spans="1:29" x14ac:dyDescent="0.35">
      <c r="A682" s="299" t="s">
        <v>11</v>
      </c>
      <c r="B682" s="293" t="s">
        <v>12</v>
      </c>
      <c r="C682" s="293" t="s">
        <v>13</v>
      </c>
      <c r="D682" s="311" t="s">
        <v>14</v>
      </c>
      <c r="E682" s="311" t="s">
        <v>15</v>
      </c>
      <c r="F682" s="312" t="s">
        <v>16</v>
      </c>
      <c r="G682" s="302" t="s">
        <v>17</v>
      </c>
      <c r="H682" s="303"/>
      <c r="I682" s="304"/>
      <c r="J682" s="290" t="s">
        <v>18</v>
      </c>
      <c r="K682" s="290" t="s">
        <v>19</v>
      </c>
      <c r="L682" s="308" t="s">
        <v>20</v>
      </c>
      <c r="M682" s="299" t="s">
        <v>11</v>
      </c>
      <c r="N682" s="293" t="s">
        <v>21</v>
      </c>
      <c r="O682" s="293" t="s">
        <v>22</v>
      </c>
      <c r="P682" s="293" t="s">
        <v>16</v>
      </c>
      <c r="Q682" s="290" t="s">
        <v>23</v>
      </c>
      <c r="R682" s="290" t="s">
        <v>24</v>
      </c>
      <c r="S682" s="290" t="s">
        <v>25</v>
      </c>
      <c r="T682" s="290" t="s">
        <v>26</v>
      </c>
      <c r="U682" s="288" t="s">
        <v>27</v>
      </c>
      <c r="V682" s="289"/>
      <c r="W682" s="290" t="s">
        <v>28</v>
      </c>
      <c r="X682" s="291"/>
      <c r="Y682" s="291"/>
      <c r="Z682" s="291"/>
      <c r="AA682" s="291"/>
      <c r="AB682" s="318"/>
    </row>
    <row r="683" spans="1:29" x14ac:dyDescent="0.35">
      <c r="A683" s="300"/>
      <c r="B683" s="294"/>
      <c r="C683" s="294"/>
      <c r="D683" s="312"/>
      <c r="E683" s="312"/>
      <c r="F683" s="312"/>
      <c r="G683" s="305"/>
      <c r="H683" s="306"/>
      <c r="I683" s="307"/>
      <c r="J683" s="291"/>
      <c r="K683" s="291"/>
      <c r="L683" s="309"/>
      <c r="M683" s="300"/>
      <c r="N683" s="294"/>
      <c r="O683" s="294"/>
      <c r="P683" s="294"/>
      <c r="Q683" s="291"/>
      <c r="R683" s="291"/>
      <c r="S683" s="291"/>
      <c r="T683" s="291"/>
      <c r="U683" s="293" t="s">
        <v>29</v>
      </c>
      <c r="V683" s="296" t="s">
        <v>30</v>
      </c>
      <c r="W683" s="291"/>
      <c r="X683" s="291"/>
      <c r="Y683" s="291"/>
      <c r="Z683" s="291"/>
      <c r="AA683" s="291"/>
      <c r="AB683" s="318"/>
    </row>
    <row r="684" spans="1:29" x14ac:dyDescent="0.35">
      <c r="A684" s="300"/>
      <c r="B684" s="294"/>
      <c r="C684" s="294"/>
      <c r="D684" s="312"/>
      <c r="E684" s="312"/>
      <c r="F684" s="312"/>
      <c r="G684" s="299" t="s">
        <v>31</v>
      </c>
      <c r="H684" s="299" t="s">
        <v>32</v>
      </c>
      <c r="I684" s="299" t="s">
        <v>33</v>
      </c>
      <c r="J684" s="291"/>
      <c r="K684" s="291"/>
      <c r="L684" s="309"/>
      <c r="M684" s="300"/>
      <c r="N684" s="294"/>
      <c r="O684" s="294"/>
      <c r="P684" s="294"/>
      <c r="Q684" s="291"/>
      <c r="R684" s="291"/>
      <c r="S684" s="291"/>
      <c r="T684" s="291"/>
      <c r="U684" s="294"/>
      <c r="V684" s="297"/>
      <c r="W684" s="291"/>
      <c r="X684" s="291"/>
      <c r="Y684" s="291"/>
      <c r="Z684" s="291"/>
      <c r="AA684" s="291"/>
      <c r="AB684" s="318"/>
    </row>
    <row r="685" spans="1:29" x14ac:dyDescent="0.35">
      <c r="A685" s="300"/>
      <c r="B685" s="294"/>
      <c r="C685" s="294"/>
      <c r="D685" s="312"/>
      <c r="E685" s="312"/>
      <c r="F685" s="312"/>
      <c r="G685" s="300"/>
      <c r="H685" s="300"/>
      <c r="I685" s="300"/>
      <c r="J685" s="291"/>
      <c r="K685" s="291"/>
      <c r="L685" s="309"/>
      <c r="M685" s="300"/>
      <c r="N685" s="294"/>
      <c r="O685" s="294"/>
      <c r="P685" s="294"/>
      <c r="Q685" s="291"/>
      <c r="R685" s="291"/>
      <c r="S685" s="291"/>
      <c r="T685" s="291"/>
      <c r="U685" s="294"/>
      <c r="V685" s="297"/>
      <c r="W685" s="291"/>
      <c r="X685" s="291"/>
      <c r="Y685" s="291"/>
      <c r="Z685" s="291"/>
      <c r="AA685" s="291"/>
      <c r="AB685" s="318"/>
    </row>
    <row r="686" spans="1:29" x14ac:dyDescent="0.35">
      <c r="A686" s="301"/>
      <c r="B686" s="295"/>
      <c r="C686" s="295"/>
      <c r="D686" s="313"/>
      <c r="E686" s="313"/>
      <c r="F686" s="313"/>
      <c r="G686" s="301"/>
      <c r="H686" s="301"/>
      <c r="I686" s="301"/>
      <c r="J686" s="292"/>
      <c r="K686" s="292"/>
      <c r="L686" s="310"/>
      <c r="M686" s="301"/>
      <c r="N686" s="295"/>
      <c r="O686" s="295"/>
      <c r="P686" s="295"/>
      <c r="Q686" s="292"/>
      <c r="R686" s="292"/>
      <c r="S686" s="292"/>
      <c r="T686" s="292"/>
      <c r="U686" s="295"/>
      <c r="V686" s="298"/>
      <c r="W686" s="292"/>
      <c r="X686" s="292"/>
      <c r="Y686" s="292"/>
      <c r="Z686" s="292"/>
      <c r="AA686" s="292"/>
      <c r="AB686" s="319"/>
    </row>
    <row r="687" spans="1:29" x14ac:dyDescent="0.35">
      <c r="A687" s="15">
        <v>1</v>
      </c>
      <c r="B687" s="16" t="str">
        <f>[1]ภดส3!B1014</f>
        <v>โฉนด</v>
      </c>
      <c r="C687" s="16">
        <f>[1]ภดส3!E1014</f>
        <v>4455</v>
      </c>
      <c r="D687" s="17">
        <f>[1]ภดส3!C1014</f>
        <v>9429</v>
      </c>
      <c r="E687" s="17" t="str">
        <f>[1]ภดส3!F1014</f>
        <v>ม.11 ต.นาบอน</v>
      </c>
      <c r="F687" s="18" t="s">
        <v>47</v>
      </c>
      <c r="G687" s="16">
        <f>[1]ภดส3!G1014</f>
        <v>0</v>
      </c>
      <c r="H687" s="16">
        <f>[1]ภดส3!H1014</f>
        <v>0</v>
      </c>
      <c r="I687" s="16">
        <f>[1]ภดส3!I1014</f>
        <v>49</v>
      </c>
      <c r="J687" s="19">
        <f>[1]ภดส3!J1014</f>
        <v>49</v>
      </c>
      <c r="K687" s="20">
        <v>3050</v>
      </c>
      <c r="L687" s="19">
        <f>J687*K687</f>
        <v>149450</v>
      </c>
      <c r="M687" s="21">
        <v>1</v>
      </c>
      <c r="N687" s="21" t="s">
        <v>48</v>
      </c>
      <c r="O687" s="21" t="s">
        <v>49</v>
      </c>
      <c r="P687" s="21">
        <v>3</v>
      </c>
      <c r="Q687" s="22">
        <v>392</v>
      </c>
      <c r="R687" s="23">
        <v>100</v>
      </c>
      <c r="S687" s="22">
        <v>7450</v>
      </c>
      <c r="T687" s="22">
        <f>Q687*S687</f>
        <v>2920400</v>
      </c>
      <c r="U687" s="21">
        <v>23</v>
      </c>
      <c r="V687" s="21">
        <v>36</v>
      </c>
      <c r="W687" s="23">
        <f>T687-T687*V687/100</f>
        <v>1869056</v>
      </c>
      <c r="X687" s="22">
        <f>L687+W687</f>
        <v>2018506</v>
      </c>
      <c r="Y687" s="23">
        <f>X687*R687/100</f>
        <v>2018506</v>
      </c>
      <c r="Z687" s="22">
        <v>0</v>
      </c>
      <c r="AA687" s="24">
        <f>Y687-Z687</f>
        <v>2018506</v>
      </c>
      <c r="AB687" s="25">
        <v>0.02</v>
      </c>
      <c r="AC687" s="26">
        <f>AA687*AB687/100</f>
        <v>403.70120000000003</v>
      </c>
    </row>
    <row r="688" spans="1:29" x14ac:dyDescent="0.35">
      <c r="A688" s="15">
        <v>2</v>
      </c>
      <c r="B688" s="16" t="str">
        <f>[1]ภดส3!B1015</f>
        <v>โฉนด</v>
      </c>
      <c r="C688" s="16">
        <f>[1]ภดส3!E1015</f>
        <v>3013</v>
      </c>
      <c r="D688" s="17">
        <f>[1]ภดส3!C1015</f>
        <v>6357</v>
      </c>
      <c r="E688" s="17" t="str">
        <f>[1]ภดส3!F1015</f>
        <v>ม.2 ต.นาบอน</v>
      </c>
      <c r="F688" s="18" t="s">
        <v>47</v>
      </c>
      <c r="G688" s="16">
        <f>[1]ภดส3!G1015</f>
        <v>0</v>
      </c>
      <c r="H688" s="16">
        <f>[1]ภดส3!H1015</f>
        <v>0</v>
      </c>
      <c r="I688" s="16">
        <f>[1]ภดส3!I1015</f>
        <v>24</v>
      </c>
      <c r="J688" s="19">
        <f>[1]ภดส3!J1015</f>
        <v>24</v>
      </c>
      <c r="K688" s="20">
        <v>3050</v>
      </c>
      <c r="L688" s="19">
        <f>J688*K688</f>
        <v>73200</v>
      </c>
      <c r="M688" s="21">
        <v>2</v>
      </c>
      <c r="N688" s="21" t="s">
        <v>74</v>
      </c>
      <c r="O688" s="96" t="s">
        <v>49</v>
      </c>
      <c r="P688" s="21">
        <v>3</v>
      </c>
      <c r="Q688" s="22">
        <v>96</v>
      </c>
      <c r="R688" s="23">
        <v>100</v>
      </c>
      <c r="S688" s="22">
        <v>7450</v>
      </c>
      <c r="T688" s="22">
        <f>Q688*S688</f>
        <v>715200</v>
      </c>
      <c r="U688" s="21">
        <v>10</v>
      </c>
      <c r="V688" s="21">
        <v>10</v>
      </c>
      <c r="W688" s="23">
        <f>T688-T688*V688/100</f>
        <v>643680</v>
      </c>
      <c r="X688" s="22">
        <f>L688+W688</f>
        <v>716880</v>
      </c>
      <c r="Y688" s="23">
        <f>X688*R688/100</f>
        <v>716880</v>
      </c>
      <c r="Z688" s="22">
        <v>0</v>
      </c>
      <c r="AA688" s="24">
        <f>Y688-Z688</f>
        <v>716880</v>
      </c>
      <c r="AB688" s="25">
        <v>0.02</v>
      </c>
      <c r="AC688" s="26">
        <f>AA688*AB688/100</f>
        <v>143.376</v>
      </c>
    </row>
    <row r="689" spans="1:29" x14ac:dyDescent="0.35">
      <c r="A689" s="15">
        <v>3</v>
      </c>
      <c r="B689" s="16" t="str">
        <f>[1]ภดส3!B1016</f>
        <v>โฉนด</v>
      </c>
      <c r="C689" s="16">
        <f>[1]ภดส3!E1016</f>
        <v>4570</v>
      </c>
      <c r="D689" s="17">
        <f>[1]ภดส3!C1016</f>
        <v>9895</v>
      </c>
      <c r="E689" s="17" t="str">
        <f>[1]ภดส3!F1016</f>
        <v>ม.2 ต.นาบอน</v>
      </c>
      <c r="F689" s="18" t="s">
        <v>45</v>
      </c>
      <c r="G689" s="16">
        <f>[1]ภดส3!G1016</f>
        <v>0</v>
      </c>
      <c r="H689" s="16">
        <f>[1]ภดส3!H1016</f>
        <v>0</v>
      </c>
      <c r="I689" s="16">
        <f>[1]ภดส3!I1016</f>
        <v>25</v>
      </c>
      <c r="J689" s="19">
        <f>[1]ภดส3!J1016</f>
        <v>25</v>
      </c>
      <c r="K689" s="20">
        <v>300</v>
      </c>
      <c r="L689" s="19">
        <f>J689*K689</f>
        <v>7500</v>
      </c>
      <c r="M689" s="21"/>
      <c r="N689" s="21"/>
      <c r="O689" s="96"/>
      <c r="P689" s="21"/>
      <c r="Q689" s="22"/>
      <c r="R689" s="23"/>
      <c r="S689" s="22"/>
      <c r="T689" s="22"/>
      <c r="U689" s="21"/>
      <c r="V689" s="21"/>
      <c r="W689" s="23"/>
      <c r="X689" s="22">
        <f>L689</f>
        <v>7500</v>
      </c>
      <c r="Y689" s="23">
        <f>X689*100/100</f>
        <v>7500</v>
      </c>
      <c r="Z689" s="22">
        <v>0</v>
      </c>
      <c r="AA689" s="24">
        <f>Y689-Z689</f>
        <v>7500</v>
      </c>
      <c r="AB689" s="25">
        <v>0.3</v>
      </c>
      <c r="AC689" s="26">
        <f>AA689*AB689/100</f>
        <v>22.5</v>
      </c>
    </row>
    <row r="690" spans="1:29" x14ac:dyDescent="0.35">
      <c r="A690" s="36">
        <v>4</v>
      </c>
      <c r="B690" s="31" t="str">
        <f>[1]ภดส3!B1017</f>
        <v>โฉนด</v>
      </c>
      <c r="C690" s="16">
        <f>[1]ภดส3!E1017</f>
        <v>2639</v>
      </c>
      <c r="D690" s="17">
        <f>[1]ภดส3!C1017</f>
        <v>5758</v>
      </c>
      <c r="E690" s="17" t="str">
        <f>[1]ภดส3!F1017</f>
        <v>ม.11 ต.นาบอน</v>
      </c>
      <c r="F690" s="28" t="s">
        <v>47</v>
      </c>
      <c r="G690" s="16">
        <f>[1]ภดส3!G1017</f>
        <v>0</v>
      </c>
      <c r="H690" s="16">
        <f>[1]ภดส3!H1017</f>
        <v>0</v>
      </c>
      <c r="I690" s="16">
        <f>[1]ภดส3!I1017</f>
        <v>27</v>
      </c>
      <c r="J690" s="19">
        <f>[1]ภดส3!J1017</f>
        <v>27</v>
      </c>
      <c r="K690" s="20">
        <v>3050</v>
      </c>
      <c r="L690" s="19">
        <f>J690*K690</f>
        <v>82350</v>
      </c>
      <c r="M690" s="30">
        <v>3</v>
      </c>
      <c r="N690" s="33" t="str">
        <f>N687</f>
        <v>ตึกแถว 2 ชั้น</v>
      </c>
      <c r="O690" s="91" t="str">
        <f>O687</f>
        <v>ตึก</v>
      </c>
      <c r="P690" s="31">
        <v>3</v>
      </c>
      <c r="Q690" s="42">
        <v>200</v>
      </c>
      <c r="R690" s="41">
        <v>100</v>
      </c>
      <c r="S690" s="39">
        <v>7450</v>
      </c>
      <c r="T690" s="42">
        <f>Q690*S690</f>
        <v>1490000</v>
      </c>
      <c r="U690" s="43">
        <v>23</v>
      </c>
      <c r="V690" s="126">
        <v>36</v>
      </c>
      <c r="W690" s="44">
        <f>T690-T690*V690/100</f>
        <v>953600</v>
      </c>
      <c r="X690" s="39">
        <f>L690+W690</f>
        <v>1035950</v>
      </c>
      <c r="Y690" s="44">
        <f>X690*R690/100</f>
        <v>1035950</v>
      </c>
      <c r="Z690" s="39"/>
      <c r="AA690" s="44"/>
      <c r="AB690" s="46"/>
    </row>
    <row r="691" spans="1:29" x14ac:dyDescent="0.35">
      <c r="A691" s="103"/>
      <c r="B691" s="91"/>
      <c r="C691" s="93"/>
      <c r="D691" s="17"/>
      <c r="E691" s="17"/>
      <c r="F691" s="105"/>
      <c r="G691" s="93"/>
      <c r="H691" s="93"/>
      <c r="I691" s="93"/>
      <c r="J691" s="95"/>
      <c r="K691" s="117"/>
      <c r="L691" s="95"/>
      <c r="M691" s="40"/>
      <c r="N691" s="72" t="s">
        <v>35</v>
      </c>
      <c r="O691" s="91" t="str">
        <f>O688</f>
        <v>ตึก</v>
      </c>
      <c r="P691" s="91">
        <v>3</v>
      </c>
      <c r="Q691" s="110">
        <v>100</v>
      </c>
      <c r="R691" s="109">
        <f>Q691*100/Q690</f>
        <v>50</v>
      </c>
      <c r="S691" s="107"/>
      <c r="T691" s="110"/>
      <c r="U691" s="111"/>
      <c r="V691" s="111"/>
      <c r="W691" s="112"/>
      <c r="X691" s="107"/>
      <c r="Y691" s="112">
        <f>Y690*R691/100</f>
        <v>517975</v>
      </c>
      <c r="Z691" s="113">
        <v>0</v>
      </c>
      <c r="AA691" s="112">
        <f>Y691-Z691</f>
        <v>517975</v>
      </c>
      <c r="AB691" s="115">
        <v>0.3</v>
      </c>
      <c r="AC691" s="5">
        <f>AA691*AB691/100</f>
        <v>1553.925</v>
      </c>
    </row>
    <row r="692" spans="1:29" x14ac:dyDescent="0.35">
      <c r="A692" s="103"/>
      <c r="B692" s="91"/>
      <c r="C692" s="93"/>
      <c r="D692" s="17"/>
      <c r="E692" s="17"/>
      <c r="F692" s="105"/>
      <c r="G692" s="93"/>
      <c r="H692" s="93"/>
      <c r="I692" s="93"/>
      <c r="J692" s="95"/>
      <c r="K692" s="117"/>
      <c r="L692" s="95"/>
      <c r="M692" s="40"/>
      <c r="N692" s="72" t="s">
        <v>36</v>
      </c>
      <c r="O692" s="91" t="s">
        <v>49</v>
      </c>
      <c r="P692" s="91">
        <v>2</v>
      </c>
      <c r="Q692" s="110">
        <v>100</v>
      </c>
      <c r="R692" s="109">
        <f>Q692*100/Q690</f>
        <v>50</v>
      </c>
      <c r="S692" s="107"/>
      <c r="T692" s="110"/>
      <c r="U692" s="111"/>
      <c r="V692" s="111"/>
      <c r="W692" s="112"/>
      <c r="X692" s="107"/>
      <c r="Y692" s="112">
        <f>Y690*R692/100</f>
        <v>517975</v>
      </c>
      <c r="Z692" s="107">
        <v>50000000</v>
      </c>
      <c r="AA692" s="112">
        <v>0</v>
      </c>
      <c r="AB692" s="115">
        <v>0.02</v>
      </c>
      <c r="AC692" s="5">
        <f>AA692*AB692/100</f>
        <v>0</v>
      </c>
    </row>
    <row r="693" spans="1:29" x14ac:dyDescent="0.35">
      <c r="A693" s="103"/>
      <c r="B693" s="91"/>
      <c r="C693" s="93"/>
      <c r="D693" s="17"/>
      <c r="E693" s="17"/>
      <c r="F693" s="105"/>
      <c r="G693" s="93"/>
      <c r="H693" s="93"/>
      <c r="I693" s="93"/>
      <c r="J693" s="95"/>
      <c r="K693" s="117"/>
      <c r="L693" s="95"/>
      <c r="M693" s="40"/>
      <c r="N693" s="72"/>
      <c r="O693" s="40"/>
      <c r="P693" s="40"/>
      <c r="Q693" s="110"/>
      <c r="R693" s="119"/>
      <c r="S693" s="107"/>
      <c r="T693" s="110"/>
      <c r="U693" s="111"/>
      <c r="V693" s="111"/>
      <c r="W693" s="112"/>
      <c r="X693" s="107"/>
      <c r="Y693" s="112"/>
      <c r="Z693" s="107"/>
      <c r="AA693" s="112"/>
      <c r="AB693" s="115"/>
      <c r="AC693" s="5">
        <f>SUM(AC687:AC692)</f>
        <v>2123.5021999999999</v>
      </c>
    </row>
    <row r="694" spans="1:29" x14ac:dyDescent="0.35">
      <c r="A694" s="47"/>
      <c r="B694" s="47"/>
      <c r="C694" s="47"/>
      <c r="D694" s="48"/>
      <c r="E694" s="48"/>
      <c r="F694" s="48"/>
      <c r="G694" s="47"/>
      <c r="H694" s="47"/>
      <c r="I694" s="47"/>
      <c r="J694" s="49"/>
      <c r="K694" s="50"/>
      <c r="L694" s="51"/>
      <c r="M694" s="52"/>
      <c r="N694" s="52"/>
      <c r="O694" s="52"/>
      <c r="P694" s="52"/>
      <c r="Q694" s="49"/>
      <c r="R694" s="50"/>
      <c r="S694" s="49"/>
      <c r="T694" s="49"/>
      <c r="U694" s="52"/>
      <c r="V694" s="52"/>
      <c r="W694" s="50"/>
      <c r="X694" s="49"/>
      <c r="Y694" s="50"/>
      <c r="Z694" s="49"/>
      <c r="AA694" s="50"/>
      <c r="AB694" s="53"/>
    </row>
    <row r="695" spans="1:29" x14ac:dyDescent="0.35">
      <c r="A695" s="1"/>
      <c r="B695" s="1"/>
      <c r="C695" s="1"/>
      <c r="D695" s="2"/>
      <c r="E695" s="2"/>
      <c r="F695" s="2"/>
      <c r="G695" s="1"/>
      <c r="H695" s="1"/>
      <c r="I695" s="1"/>
      <c r="J695" s="3"/>
      <c r="K695" s="4"/>
      <c r="M695" s="6"/>
      <c r="N695" s="1"/>
      <c r="O695" s="1"/>
      <c r="P695" s="1"/>
      <c r="Q695" s="3"/>
      <c r="R695" s="4"/>
      <c r="S695" s="3"/>
      <c r="T695" s="3"/>
      <c r="U695" s="1"/>
      <c r="V695" s="1"/>
      <c r="W695" s="4"/>
      <c r="X695" s="3"/>
      <c r="Y695" s="4"/>
      <c r="Z695" s="3"/>
      <c r="AA695" s="4"/>
      <c r="AB695" s="55"/>
    </row>
    <row r="696" spans="1:29" x14ac:dyDescent="0.35">
      <c r="A696" s="8"/>
      <c r="B696" s="8" t="s">
        <v>37</v>
      </c>
      <c r="C696" s="8"/>
      <c r="D696" s="9" t="s">
        <v>38</v>
      </c>
      <c r="E696" s="9"/>
      <c r="F696" s="9"/>
      <c r="G696" s="56"/>
      <c r="H696" s="8" t="s">
        <v>39</v>
      </c>
      <c r="I696" s="8"/>
      <c r="J696" s="57"/>
      <c r="K696" s="10"/>
      <c r="L696" s="8"/>
      <c r="M696" s="13"/>
      <c r="N696" s="1"/>
      <c r="O696" s="1"/>
      <c r="P696" s="1"/>
      <c r="Q696" s="3"/>
      <c r="R696" s="4"/>
      <c r="S696" s="3"/>
      <c r="T696" s="3"/>
      <c r="U696" s="1"/>
      <c r="V696" s="1"/>
      <c r="W696" s="4"/>
      <c r="X696" s="3"/>
      <c r="Y696" s="4"/>
      <c r="Z696" s="3"/>
      <c r="AA696" s="4"/>
      <c r="AB696" s="55"/>
    </row>
    <row r="697" spans="1:29" x14ac:dyDescent="0.35">
      <c r="A697" s="8"/>
      <c r="B697" s="8"/>
      <c r="C697" s="8"/>
      <c r="D697" s="9"/>
      <c r="E697" s="9"/>
      <c r="F697" s="9"/>
      <c r="G697" s="56"/>
      <c r="H697" s="8" t="s">
        <v>40</v>
      </c>
      <c r="I697" s="8"/>
      <c r="J697" s="57"/>
      <c r="K697" s="10"/>
      <c r="L697" s="8"/>
      <c r="M697" s="13"/>
      <c r="N697" s="1"/>
      <c r="O697" s="1"/>
      <c r="P697" s="1"/>
      <c r="Q697" s="3"/>
      <c r="R697" s="4"/>
      <c r="S697" s="3"/>
      <c r="T697" s="3"/>
      <c r="U697" s="1"/>
      <c r="V697" s="1"/>
      <c r="W697" s="4"/>
      <c r="X697" s="3"/>
      <c r="Y697" s="4"/>
      <c r="Z697" s="3"/>
      <c r="AA697" s="4"/>
      <c r="AB697" s="55"/>
    </row>
    <row r="698" spans="1:29" x14ac:dyDescent="0.35">
      <c r="A698" s="8"/>
      <c r="B698" s="8"/>
      <c r="C698" s="8"/>
      <c r="D698" s="9"/>
      <c r="E698" s="9"/>
      <c r="F698" s="9"/>
      <c r="G698" s="56"/>
      <c r="H698" s="8" t="s">
        <v>41</v>
      </c>
      <c r="I698" s="8"/>
      <c r="J698" s="57"/>
      <c r="K698" s="10"/>
      <c r="L698" s="8"/>
      <c r="M698" s="13"/>
      <c r="N698" s="1"/>
      <c r="O698" s="1"/>
      <c r="P698" s="8"/>
      <c r="Q698" s="3"/>
      <c r="R698" s="4"/>
      <c r="S698" s="3"/>
      <c r="T698" s="3"/>
      <c r="U698" s="1"/>
      <c r="V698" s="1"/>
      <c r="W698" s="4"/>
      <c r="X698" s="3"/>
      <c r="Y698" s="11"/>
      <c r="Z698" s="10"/>
      <c r="AA698" s="11"/>
      <c r="AB698" s="14"/>
    </row>
    <row r="699" spans="1:29" x14ac:dyDescent="0.35">
      <c r="A699" s="8"/>
      <c r="B699" s="8"/>
      <c r="C699" s="8"/>
      <c r="D699" s="9"/>
      <c r="E699" s="9"/>
      <c r="F699" s="9"/>
      <c r="G699" s="56"/>
      <c r="H699" s="8" t="s">
        <v>42</v>
      </c>
      <c r="I699" s="58"/>
      <c r="J699" s="59"/>
      <c r="K699" s="12"/>
      <c r="L699" s="58"/>
      <c r="M699" s="60"/>
      <c r="N699" s="1"/>
      <c r="O699" s="1"/>
      <c r="P699" s="8"/>
      <c r="Q699" s="3"/>
      <c r="R699" s="4"/>
      <c r="S699" s="3"/>
      <c r="T699" s="3"/>
      <c r="U699" s="1"/>
      <c r="V699" s="1"/>
      <c r="W699" s="4"/>
      <c r="X699" s="3"/>
      <c r="Y699" s="11"/>
      <c r="Z699" s="10"/>
      <c r="AA699" s="11"/>
      <c r="AB699" s="14"/>
    </row>
    <row r="700" spans="1:29" x14ac:dyDescent="0.35">
      <c r="A700" s="58"/>
      <c r="B700" s="58"/>
      <c r="C700" s="58"/>
      <c r="D700" s="61"/>
      <c r="E700" s="61"/>
      <c r="F700" s="61"/>
      <c r="G700" s="58"/>
      <c r="H700" s="58" t="s">
        <v>43</v>
      </c>
      <c r="I700" s="58"/>
      <c r="J700" s="59"/>
      <c r="K700" s="12"/>
      <c r="L700" s="58"/>
      <c r="M700" s="60"/>
    </row>
    <row r="701" spans="1:29" x14ac:dyDescent="0.35">
      <c r="A701" s="58"/>
      <c r="B701" s="58"/>
      <c r="C701" s="58"/>
      <c r="D701" s="61"/>
      <c r="E701" s="61"/>
      <c r="F701" s="61"/>
      <c r="G701" s="58"/>
      <c r="H701" s="58"/>
      <c r="I701" s="58"/>
      <c r="J701" s="10"/>
      <c r="K701" s="64"/>
      <c r="L701" s="12"/>
    </row>
    <row r="702" spans="1:29" x14ac:dyDescent="0.35">
      <c r="A702" s="1"/>
      <c r="B702" s="1"/>
      <c r="C702" s="1"/>
      <c r="D702" s="2"/>
      <c r="E702" s="2"/>
      <c r="F702" s="2"/>
      <c r="G702" s="1"/>
      <c r="H702" s="1"/>
      <c r="I702" s="1"/>
      <c r="J702" s="3"/>
      <c r="K702" s="4"/>
      <c r="M702" s="6"/>
      <c r="N702" s="1"/>
      <c r="O702" s="1"/>
      <c r="P702" s="1"/>
      <c r="Q702" s="3"/>
      <c r="R702" s="4"/>
      <c r="S702" s="3"/>
      <c r="T702" s="3"/>
      <c r="U702" s="1"/>
      <c r="V702" s="1"/>
      <c r="W702" s="4"/>
      <c r="X702" s="3"/>
      <c r="Y702" s="4"/>
      <c r="Z702" s="3"/>
      <c r="AA702" s="314" t="s">
        <v>0</v>
      </c>
      <c r="AB702" s="314"/>
    </row>
    <row r="703" spans="1:29" x14ac:dyDescent="0.35">
      <c r="A703" s="315" t="s">
        <v>1</v>
      </c>
      <c r="B703" s="315"/>
      <c r="C703" s="315"/>
      <c r="D703" s="315"/>
      <c r="E703" s="315"/>
      <c r="F703" s="315"/>
      <c r="G703" s="315"/>
      <c r="H703" s="315"/>
      <c r="I703" s="315"/>
      <c r="J703" s="315"/>
      <c r="K703" s="315"/>
      <c r="L703" s="315"/>
      <c r="M703" s="315"/>
      <c r="N703" s="315"/>
      <c r="O703" s="315"/>
      <c r="P703" s="315"/>
      <c r="Q703" s="315"/>
      <c r="R703" s="315"/>
      <c r="S703" s="315"/>
      <c r="T703" s="315"/>
      <c r="U703" s="315"/>
      <c r="V703" s="315"/>
      <c r="W703" s="315"/>
      <c r="X703" s="315"/>
      <c r="Y703" s="315"/>
      <c r="Z703" s="315"/>
      <c r="AA703" s="315"/>
      <c r="AB703" s="315"/>
    </row>
    <row r="704" spans="1:29" x14ac:dyDescent="0.35">
      <c r="A704" s="315" t="str">
        <f>A679</f>
        <v>เทศบาลตำบลนาบอน</v>
      </c>
      <c r="B704" s="315"/>
      <c r="C704" s="315"/>
      <c r="D704" s="315"/>
      <c r="E704" s="315"/>
      <c r="F704" s="315"/>
      <c r="G704" s="315"/>
      <c r="H704" s="315"/>
      <c r="I704" s="315"/>
      <c r="J704" s="315"/>
      <c r="K704" s="315"/>
      <c r="L704" s="315"/>
      <c r="M704" s="315"/>
      <c r="N704" s="315"/>
      <c r="O704" s="315"/>
      <c r="P704" s="315"/>
      <c r="Q704" s="315"/>
      <c r="R704" s="315"/>
      <c r="S704" s="315"/>
      <c r="T704" s="315"/>
      <c r="U704" s="315"/>
      <c r="V704" s="315"/>
      <c r="W704" s="315"/>
      <c r="X704" s="315"/>
      <c r="Y704" s="315"/>
      <c r="Z704" s="315"/>
      <c r="AA704" s="315"/>
      <c r="AB704" s="315"/>
    </row>
    <row r="705" spans="1:29" x14ac:dyDescent="0.35">
      <c r="A705" s="8" t="s">
        <v>107</v>
      </c>
      <c r="B705" s="8"/>
      <c r="C705" s="8"/>
      <c r="D705" s="9"/>
      <c r="E705" s="9"/>
      <c r="F705" s="9"/>
      <c r="G705" s="8"/>
      <c r="H705" s="8"/>
      <c r="I705" s="8"/>
      <c r="J705" s="10"/>
      <c r="K705" s="11"/>
      <c r="L705" s="12"/>
      <c r="M705" s="13"/>
      <c r="N705" s="8"/>
      <c r="O705" s="8"/>
      <c r="P705" s="8"/>
      <c r="Q705" s="10"/>
      <c r="R705" s="11"/>
      <c r="S705" s="10"/>
      <c r="T705" s="10"/>
      <c r="U705" s="8"/>
      <c r="V705" s="8"/>
      <c r="W705" s="11"/>
      <c r="X705" s="10"/>
      <c r="Y705" s="11"/>
      <c r="Z705" s="10"/>
      <c r="AA705" s="11"/>
      <c r="AB705" s="14"/>
    </row>
    <row r="706" spans="1:29" x14ac:dyDescent="0.35">
      <c r="A706" s="288" t="s">
        <v>4</v>
      </c>
      <c r="B706" s="316"/>
      <c r="C706" s="316"/>
      <c r="D706" s="316"/>
      <c r="E706" s="316"/>
      <c r="F706" s="316"/>
      <c r="G706" s="316"/>
      <c r="H706" s="316"/>
      <c r="I706" s="316"/>
      <c r="J706" s="316"/>
      <c r="K706" s="316"/>
      <c r="L706" s="289"/>
      <c r="M706" s="288" t="s">
        <v>5</v>
      </c>
      <c r="N706" s="316"/>
      <c r="O706" s="316"/>
      <c r="P706" s="316"/>
      <c r="Q706" s="316"/>
      <c r="R706" s="316"/>
      <c r="S706" s="316"/>
      <c r="T706" s="316"/>
      <c r="U706" s="316"/>
      <c r="V706" s="316"/>
      <c r="W706" s="289"/>
      <c r="X706" s="290" t="s">
        <v>6</v>
      </c>
      <c r="Y706" s="290" t="s">
        <v>7</v>
      </c>
      <c r="Z706" s="290" t="s">
        <v>8</v>
      </c>
      <c r="AA706" s="290" t="s">
        <v>9</v>
      </c>
      <c r="AB706" s="317" t="s">
        <v>10</v>
      </c>
    </row>
    <row r="707" spans="1:29" x14ac:dyDescent="0.35">
      <c r="A707" s="299" t="s">
        <v>11</v>
      </c>
      <c r="B707" s="293" t="s">
        <v>12</v>
      </c>
      <c r="C707" s="293" t="s">
        <v>13</v>
      </c>
      <c r="D707" s="311" t="s">
        <v>14</v>
      </c>
      <c r="E707" s="311" t="s">
        <v>15</v>
      </c>
      <c r="F707" s="312" t="s">
        <v>16</v>
      </c>
      <c r="G707" s="302" t="s">
        <v>17</v>
      </c>
      <c r="H707" s="303"/>
      <c r="I707" s="304"/>
      <c r="J707" s="290" t="s">
        <v>18</v>
      </c>
      <c r="K707" s="290" t="s">
        <v>19</v>
      </c>
      <c r="L707" s="308" t="s">
        <v>20</v>
      </c>
      <c r="M707" s="299" t="s">
        <v>11</v>
      </c>
      <c r="N707" s="293" t="s">
        <v>21</v>
      </c>
      <c r="O707" s="293" t="s">
        <v>22</v>
      </c>
      <c r="P707" s="293" t="s">
        <v>16</v>
      </c>
      <c r="Q707" s="290" t="s">
        <v>23</v>
      </c>
      <c r="R707" s="290" t="s">
        <v>24</v>
      </c>
      <c r="S707" s="290" t="s">
        <v>25</v>
      </c>
      <c r="T707" s="290" t="s">
        <v>26</v>
      </c>
      <c r="U707" s="288" t="s">
        <v>27</v>
      </c>
      <c r="V707" s="289"/>
      <c r="W707" s="290" t="s">
        <v>28</v>
      </c>
      <c r="X707" s="291"/>
      <c r="Y707" s="291"/>
      <c r="Z707" s="291"/>
      <c r="AA707" s="291"/>
      <c r="AB707" s="318"/>
    </row>
    <row r="708" spans="1:29" x14ac:dyDescent="0.35">
      <c r="A708" s="300"/>
      <c r="B708" s="294"/>
      <c r="C708" s="294"/>
      <c r="D708" s="312"/>
      <c r="E708" s="312"/>
      <c r="F708" s="312"/>
      <c r="G708" s="305"/>
      <c r="H708" s="306"/>
      <c r="I708" s="307"/>
      <c r="J708" s="291"/>
      <c r="K708" s="291"/>
      <c r="L708" s="309"/>
      <c r="M708" s="300"/>
      <c r="N708" s="294"/>
      <c r="O708" s="294"/>
      <c r="P708" s="294"/>
      <c r="Q708" s="291"/>
      <c r="R708" s="291"/>
      <c r="S708" s="291"/>
      <c r="T708" s="291"/>
      <c r="U708" s="293" t="s">
        <v>29</v>
      </c>
      <c r="V708" s="296" t="s">
        <v>30</v>
      </c>
      <c r="W708" s="291"/>
      <c r="X708" s="291"/>
      <c r="Y708" s="291"/>
      <c r="Z708" s="291"/>
      <c r="AA708" s="291"/>
      <c r="AB708" s="318"/>
    </row>
    <row r="709" spans="1:29" x14ac:dyDescent="0.35">
      <c r="A709" s="300"/>
      <c r="B709" s="294"/>
      <c r="C709" s="294"/>
      <c r="D709" s="312"/>
      <c r="E709" s="312"/>
      <c r="F709" s="312"/>
      <c r="G709" s="299" t="s">
        <v>31</v>
      </c>
      <c r="H709" s="299" t="s">
        <v>32</v>
      </c>
      <c r="I709" s="299" t="s">
        <v>33</v>
      </c>
      <c r="J709" s="291"/>
      <c r="K709" s="291"/>
      <c r="L709" s="309"/>
      <c r="M709" s="300"/>
      <c r="N709" s="294"/>
      <c r="O709" s="294"/>
      <c r="P709" s="294"/>
      <c r="Q709" s="291"/>
      <c r="R709" s="291"/>
      <c r="S709" s="291"/>
      <c r="T709" s="291"/>
      <c r="U709" s="294"/>
      <c r="V709" s="297"/>
      <c r="W709" s="291"/>
      <c r="X709" s="291"/>
      <c r="Y709" s="291"/>
      <c r="Z709" s="291"/>
      <c r="AA709" s="291"/>
      <c r="AB709" s="318"/>
    </row>
    <row r="710" spans="1:29" x14ac:dyDescent="0.35">
      <c r="A710" s="300"/>
      <c r="B710" s="294"/>
      <c r="C710" s="294"/>
      <c r="D710" s="312"/>
      <c r="E710" s="312"/>
      <c r="F710" s="312"/>
      <c r="G710" s="300"/>
      <c r="H710" s="300"/>
      <c r="I710" s="300"/>
      <c r="J710" s="291"/>
      <c r="K710" s="291"/>
      <c r="L710" s="309"/>
      <c r="M710" s="300"/>
      <c r="N710" s="294"/>
      <c r="O710" s="294"/>
      <c r="P710" s="294"/>
      <c r="Q710" s="291"/>
      <c r="R710" s="291"/>
      <c r="S710" s="291"/>
      <c r="T710" s="291"/>
      <c r="U710" s="294"/>
      <c r="V710" s="297"/>
      <c r="W710" s="291"/>
      <c r="X710" s="291"/>
      <c r="Y710" s="291"/>
      <c r="Z710" s="291"/>
      <c r="AA710" s="291"/>
      <c r="AB710" s="318"/>
    </row>
    <row r="711" spans="1:29" x14ac:dyDescent="0.35">
      <c r="A711" s="301"/>
      <c r="B711" s="295"/>
      <c r="C711" s="295"/>
      <c r="D711" s="313"/>
      <c r="E711" s="313"/>
      <c r="F711" s="313"/>
      <c r="G711" s="301"/>
      <c r="H711" s="301"/>
      <c r="I711" s="301"/>
      <c r="J711" s="292"/>
      <c r="K711" s="292"/>
      <c r="L711" s="310"/>
      <c r="M711" s="301"/>
      <c r="N711" s="295"/>
      <c r="O711" s="295"/>
      <c r="P711" s="295"/>
      <c r="Q711" s="292"/>
      <c r="R711" s="292"/>
      <c r="S711" s="292"/>
      <c r="T711" s="292"/>
      <c r="U711" s="295"/>
      <c r="V711" s="298"/>
      <c r="W711" s="292"/>
      <c r="X711" s="292"/>
      <c r="Y711" s="292"/>
      <c r="Z711" s="292"/>
      <c r="AA711" s="292"/>
      <c r="AB711" s="319"/>
    </row>
    <row r="712" spans="1:29" x14ac:dyDescent="0.35">
      <c r="A712" s="15">
        <v>1</v>
      </c>
      <c r="B712" s="16" t="str">
        <f>[1]ภดส3!B1095</f>
        <v>โฉนด</v>
      </c>
      <c r="C712" s="16">
        <f>[1]ภดส3!E1095</f>
        <v>4183</v>
      </c>
      <c r="D712" s="17">
        <f>[1]ภดส3!C1095</f>
        <v>8701</v>
      </c>
      <c r="E712" s="17" t="str">
        <f>[1]ภดส3!F1095</f>
        <v>ม.2 ต.นาบอน</v>
      </c>
      <c r="F712" s="18" t="s">
        <v>47</v>
      </c>
      <c r="G712" s="16">
        <f>[1]ภดส3!G1095</f>
        <v>2</v>
      </c>
      <c r="H712" s="16">
        <f>[1]ภดส3!H1095</f>
        <v>0</v>
      </c>
      <c r="I712" s="16">
        <f>[1]ภดส3!I1095</f>
        <v>0</v>
      </c>
      <c r="J712" s="19">
        <f>[1]ภดส3!J1095</f>
        <v>800</v>
      </c>
      <c r="K712" s="20">
        <v>420</v>
      </c>
      <c r="L712" s="19">
        <f>J712*K712</f>
        <v>336000</v>
      </c>
      <c r="M712" s="21">
        <v>1</v>
      </c>
      <c r="N712" s="21" t="s">
        <v>108</v>
      </c>
      <c r="O712" s="21" t="s">
        <v>56</v>
      </c>
      <c r="P712" s="21">
        <v>3</v>
      </c>
      <c r="Q712" s="22">
        <v>3200</v>
      </c>
      <c r="R712" s="23">
        <v>100</v>
      </c>
      <c r="S712" s="22">
        <v>6600</v>
      </c>
      <c r="T712" s="22">
        <f>Q712*S712</f>
        <v>21120000</v>
      </c>
      <c r="U712" s="21">
        <v>15</v>
      </c>
      <c r="V712" s="21">
        <v>62</v>
      </c>
      <c r="W712" s="23">
        <f>T712-T712*V712/100</f>
        <v>8025600</v>
      </c>
      <c r="X712" s="22">
        <f>L712+W712</f>
        <v>8361600</v>
      </c>
      <c r="Y712" s="23">
        <f>X712*R712/100</f>
        <v>8361600</v>
      </c>
      <c r="Z712" s="22">
        <v>0</v>
      </c>
      <c r="AA712" s="24">
        <f>Y712-Z712</f>
        <v>8361600</v>
      </c>
      <c r="AB712" s="25">
        <v>0.02</v>
      </c>
      <c r="AC712" s="26">
        <f>AA712*AB712/100</f>
        <v>1672.32</v>
      </c>
    </row>
    <row r="713" spans="1:29" x14ac:dyDescent="0.35">
      <c r="A713" s="15">
        <v>2</v>
      </c>
      <c r="B713" s="16" t="str">
        <f>[1]ภดส3!B1096</f>
        <v>โฉนด</v>
      </c>
      <c r="C713" s="16">
        <f>[1]ภดส3!E1096</f>
        <v>4184</v>
      </c>
      <c r="D713" s="17">
        <f>[1]ภดส3!C1096</f>
        <v>8702</v>
      </c>
      <c r="E713" s="17" t="str">
        <f>[1]ภดส3!F1096</f>
        <v>ม.2 ต.นาบอน</v>
      </c>
      <c r="F713" s="18" t="s">
        <v>47</v>
      </c>
      <c r="G713" s="16">
        <f>[1]ภดส3!G1096</f>
        <v>1</v>
      </c>
      <c r="H713" s="16">
        <f>[1]ภดส3!H1096</f>
        <v>0</v>
      </c>
      <c r="I713" s="16">
        <f>[1]ภดส3!I1096</f>
        <v>70.7</v>
      </c>
      <c r="J713" s="19">
        <f>[1]ภดส3!J1096</f>
        <v>470.7</v>
      </c>
      <c r="K713" s="20">
        <v>150</v>
      </c>
      <c r="L713" s="19">
        <f>J713*K713</f>
        <v>70605</v>
      </c>
      <c r="M713" s="21">
        <v>2</v>
      </c>
      <c r="N713" s="21" t="str">
        <f>N712</f>
        <v>ห้องแถว 1 ชั้น</v>
      </c>
      <c r="O713" s="96" t="str">
        <f>O712</f>
        <v>ไม้</v>
      </c>
      <c r="P713" s="21">
        <v>3</v>
      </c>
      <c r="Q713" s="22">
        <v>1880</v>
      </c>
      <c r="R713" s="23">
        <v>100</v>
      </c>
      <c r="S713" s="22">
        <v>6600</v>
      </c>
      <c r="T713" s="22">
        <f>Q713*S713</f>
        <v>12408000</v>
      </c>
      <c r="U713" s="21">
        <v>15</v>
      </c>
      <c r="V713" s="21">
        <v>62</v>
      </c>
      <c r="W713" s="23">
        <f>T713-T713*V713/100</f>
        <v>4715040</v>
      </c>
      <c r="X713" s="22">
        <f>L713+W713</f>
        <v>4785645</v>
      </c>
      <c r="Y713" s="23">
        <f>X713*R713/100</f>
        <v>4785645</v>
      </c>
      <c r="Z713" s="22">
        <v>0</v>
      </c>
      <c r="AA713" s="24">
        <f>Y713-Z713</f>
        <v>4785645</v>
      </c>
      <c r="AB713" s="25">
        <v>0.02</v>
      </c>
      <c r="AC713" s="26">
        <f>AA713*AB713/100</f>
        <v>957.12900000000013</v>
      </c>
    </row>
    <row r="714" spans="1:29" x14ac:dyDescent="0.35">
      <c r="A714" s="36">
        <v>3</v>
      </c>
      <c r="B714" s="30" t="str">
        <f>[1]ภดส3!B1098</f>
        <v>โฉนด</v>
      </c>
      <c r="C714" s="30">
        <f>[1]ภดส3!E1098</f>
        <v>3504</v>
      </c>
      <c r="D714" s="17">
        <v>7448</v>
      </c>
      <c r="E714" s="17" t="str">
        <f>[1]ภดส3!F1097</f>
        <v>ม.2 ต.นาบอน</v>
      </c>
      <c r="F714" s="28" t="s">
        <v>47</v>
      </c>
      <c r="G714" s="74">
        <f>[1]ภดส3!G1098</f>
        <v>0</v>
      </c>
      <c r="H714" s="74">
        <f>[1]ภดส3!H1098</f>
        <v>0</v>
      </c>
      <c r="I714" s="74">
        <f>[1]ภดส3!I1098</f>
        <v>25</v>
      </c>
      <c r="J714" s="75">
        <f>[1]ภดส3!J1098</f>
        <v>25</v>
      </c>
      <c r="K714" s="140">
        <v>3050</v>
      </c>
      <c r="L714" s="34">
        <f>J714*K714</f>
        <v>76250</v>
      </c>
      <c r="M714" s="30"/>
      <c r="N714" s="33"/>
      <c r="O714" s="40"/>
      <c r="P714" s="30"/>
      <c r="Q714" s="42"/>
      <c r="R714" s="118"/>
      <c r="S714" s="39"/>
      <c r="T714" s="42"/>
      <c r="U714" s="43"/>
      <c r="V714" s="43"/>
      <c r="W714" s="44"/>
      <c r="X714" s="39">
        <f>L714</f>
        <v>76250</v>
      </c>
      <c r="Y714" s="44">
        <f>L714*100/100</f>
        <v>76250</v>
      </c>
      <c r="Z714" s="75">
        <v>0</v>
      </c>
      <c r="AA714" s="24">
        <f>Y714-Z714</f>
        <v>76250</v>
      </c>
      <c r="AB714" s="46">
        <v>0.3</v>
      </c>
      <c r="AC714" s="26">
        <f>AA714*AB714/100</f>
        <v>228.75</v>
      </c>
    </row>
    <row r="715" spans="1:29" x14ac:dyDescent="0.35">
      <c r="A715" s="103">
        <v>4</v>
      </c>
      <c r="B715" s="40" t="str">
        <f>[1]ภดส3!B1097</f>
        <v>โฉนด</v>
      </c>
      <c r="C715" s="40">
        <f>[1]ภดส3!E1097</f>
        <v>6359</v>
      </c>
      <c r="D715" s="17">
        <f>[1]ภดส3!C1097</f>
        <v>13497</v>
      </c>
      <c r="E715" s="17" t="str">
        <f>[1]ภดส3!F1097</f>
        <v>ม.2 ต.นาบอน</v>
      </c>
      <c r="F715" s="105" t="s">
        <v>45</v>
      </c>
      <c r="G715" s="122">
        <f>[1]ภดส3!G1097</f>
        <v>0</v>
      </c>
      <c r="H715" s="122">
        <f>[1]ภดส3!H1097</f>
        <v>0</v>
      </c>
      <c r="I715" s="122">
        <f>[1]ภดส3!I1097</f>
        <v>6.9</v>
      </c>
      <c r="J715" s="113">
        <f>[1]ภดส3!J1097</f>
        <v>6.9</v>
      </c>
      <c r="K715" s="141">
        <v>150</v>
      </c>
      <c r="L715" s="34">
        <f>J715*K715</f>
        <v>1035</v>
      </c>
      <c r="M715" s="40"/>
      <c r="N715" s="72"/>
      <c r="O715" s="40"/>
      <c r="P715" s="40"/>
      <c r="Q715" s="110"/>
      <c r="R715" s="119"/>
      <c r="S715" s="107"/>
      <c r="T715" s="110"/>
      <c r="U715" s="111"/>
      <c r="V715" s="111"/>
      <c r="W715" s="112"/>
      <c r="X715" s="107">
        <f>L715</f>
        <v>1035</v>
      </c>
      <c r="Y715" s="112">
        <f>X715*100/100</f>
        <v>1035</v>
      </c>
      <c r="Z715" s="113">
        <v>0</v>
      </c>
      <c r="AA715" s="24">
        <f>Y715-Z715</f>
        <v>1035</v>
      </c>
      <c r="AB715" s="115">
        <v>0.3</v>
      </c>
      <c r="AC715" s="26">
        <f>AA715*AB715/100</f>
        <v>3.105</v>
      </c>
    </row>
    <row r="716" spans="1:29" x14ac:dyDescent="0.35">
      <c r="A716" s="103">
        <v>5</v>
      </c>
      <c r="B716" s="40" t="str">
        <f>[1]ภดส3!B1100</f>
        <v>โฉนด</v>
      </c>
      <c r="C716" s="40" t="str">
        <f>[1]ภดส3!E1100</f>
        <v>นาบอน</v>
      </c>
      <c r="D716" s="17">
        <f>[1]ภดส3!C1100</f>
        <v>8700</v>
      </c>
      <c r="E716" s="17" t="str">
        <f>[1]ภดส3!F1100</f>
        <v>ม.2 ต.นาบอน</v>
      </c>
      <c r="F716" s="105" t="s">
        <v>45</v>
      </c>
      <c r="G716" s="122">
        <f>[1]ภดส3!G1100</f>
        <v>0</v>
      </c>
      <c r="H716" s="122">
        <f>[1]ภดส3!H1100</f>
        <v>3</v>
      </c>
      <c r="I716" s="122">
        <f>[1]ภดส3!I1100</f>
        <v>85</v>
      </c>
      <c r="J716" s="113">
        <f>[1]ภดส3!J1100</f>
        <v>385</v>
      </c>
      <c r="K716" s="141">
        <v>420</v>
      </c>
      <c r="L716" s="34">
        <f>J716*K716</f>
        <v>161700</v>
      </c>
      <c r="M716" s="40"/>
      <c r="N716" s="72"/>
      <c r="O716" s="40"/>
      <c r="P716" s="40"/>
      <c r="Q716" s="110"/>
      <c r="R716" s="119"/>
      <c r="S716" s="107"/>
      <c r="T716" s="110"/>
      <c r="U716" s="111"/>
      <c r="V716" s="111"/>
      <c r="W716" s="112"/>
      <c r="X716" s="107">
        <f>L716</f>
        <v>161700</v>
      </c>
      <c r="Y716" s="112">
        <f>X716*100/100</f>
        <v>161700</v>
      </c>
      <c r="Z716" s="113">
        <v>0</v>
      </c>
      <c r="AA716" s="24">
        <f>Y716-Z716</f>
        <v>161700</v>
      </c>
      <c r="AB716" s="115">
        <v>0.3</v>
      </c>
      <c r="AC716" s="26">
        <f>AA716*AB716/100</f>
        <v>485.1</v>
      </c>
    </row>
    <row r="717" spans="1:29" x14ac:dyDescent="0.35">
      <c r="A717" s="47"/>
      <c r="B717" s="47"/>
      <c r="C717" s="47"/>
      <c r="D717" s="48"/>
      <c r="E717" s="48"/>
      <c r="F717" s="48"/>
      <c r="G717" s="47"/>
      <c r="H717" s="47"/>
      <c r="I717" s="47"/>
      <c r="J717" s="49"/>
      <c r="K717" s="50"/>
      <c r="L717" s="51"/>
      <c r="M717" s="52"/>
      <c r="N717" s="52"/>
      <c r="O717" s="52"/>
      <c r="P717" s="52"/>
      <c r="Q717" s="49"/>
      <c r="R717" s="50"/>
      <c r="S717" s="49"/>
      <c r="T717" s="49"/>
      <c r="U717" s="52"/>
      <c r="V717" s="52"/>
      <c r="W717" s="50"/>
      <c r="X717" s="49"/>
      <c r="Y717" s="50"/>
      <c r="Z717" s="49"/>
      <c r="AA717" s="50"/>
      <c r="AB717" s="53"/>
      <c r="AC717" s="5">
        <f>SUM(AC712:AC716)</f>
        <v>3346.404</v>
      </c>
    </row>
    <row r="718" spans="1:29" x14ac:dyDescent="0.35">
      <c r="A718" s="1"/>
      <c r="B718" s="1"/>
      <c r="C718" s="1"/>
      <c r="D718" s="2"/>
      <c r="E718" s="2"/>
      <c r="F718" s="2"/>
      <c r="G718" s="1"/>
      <c r="H718" s="1"/>
      <c r="I718" s="1"/>
      <c r="J718" s="3"/>
      <c r="K718" s="4"/>
      <c r="M718" s="6"/>
      <c r="N718" s="1"/>
      <c r="O718" s="1"/>
      <c r="P718" s="1"/>
      <c r="Q718" s="3"/>
      <c r="R718" s="4"/>
      <c r="S718" s="3"/>
      <c r="T718" s="3"/>
      <c r="U718" s="1"/>
      <c r="V718" s="1"/>
      <c r="W718" s="4"/>
      <c r="X718" s="3"/>
      <c r="Y718" s="4"/>
      <c r="Z718" s="3"/>
      <c r="AA718" s="4"/>
      <c r="AB718" s="55"/>
    </row>
    <row r="719" spans="1:29" x14ac:dyDescent="0.35">
      <c r="A719" s="8"/>
      <c r="B719" s="8" t="s">
        <v>37</v>
      </c>
      <c r="C719" s="8"/>
      <c r="D719" s="9" t="s">
        <v>38</v>
      </c>
      <c r="E719" s="9"/>
      <c r="F719" s="9"/>
      <c r="G719" s="56"/>
      <c r="H719" s="8" t="s">
        <v>39</v>
      </c>
      <c r="I719" s="8"/>
      <c r="J719" s="57"/>
      <c r="K719" s="10"/>
      <c r="L719" s="8"/>
      <c r="M719" s="13"/>
      <c r="N719" s="1"/>
      <c r="O719" s="1"/>
      <c r="P719" s="1"/>
      <c r="Q719" s="3"/>
      <c r="R719" s="4"/>
      <c r="S719" s="3"/>
      <c r="T719" s="3"/>
      <c r="U719" s="1"/>
      <c r="V719" s="1"/>
      <c r="W719" s="4"/>
      <c r="X719" s="3"/>
      <c r="Y719" s="4"/>
      <c r="Z719" s="3"/>
      <c r="AA719" s="4"/>
      <c r="AB719" s="55"/>
    </row>
    <row r="720" spans="1:29" x14ac:dyDescent="0.35">
      <c r="A720" s="8"/>
      <c r="B720" s="8"/>
      <c r="C720" s="8"/>
      <c r="D720" s="9"/>
      <c r="E720" s="9"/>
      <c r="F720" s="9"/>
      <c r="G720" s="56"/>
      <c r="H720" s="8" t="s">
        <v>40</v>
      </c>
      <c r="I720" s="8"/>
      <c r="J720" s="57"/>
      <c r="K720" s="10"/>
      <c r="L720" s="8"/>
      <c r="M720" s="13"/>
      <c r="N720" s="1"/>
      <c r="O720" s="1"/>
      <c r="P720" s="1"/>
      <c r="Q720" s="3"/>
      <c r="R720" s="4"/>
      <c r="S720" s="3"/>
      <c r="T720" s="3"/>
      <c r="U720" s="1"/>
      <c r="V720" s="1"/>
      <c r="W720" s="4"/>
      <c r="X720" s="3"/>
      <c r="Y720" s="4"/>
      <c r="Z720" s="3"/>
      <c r="AA720" s="4"/>
      <c r="AB720" s="55"/>
    </row>
    <row r="721" spans="1:29" x14ac:dyDescent="0.35">
      <c r="A721" s="8"/>
      <c r="B721" s="8"/>
      <c r="C721" s="8"/>
      <c r="D721" s="9"/>
      <c r="E721" s="9"/>
      <c r="F721" s="9"/>
      <c r="G721" s="56"/>
      <c r="H721" s="8" t="s">
        <v>41</v>
      </c>
      <c r="I721" s="8"/>
      <c r="J721" s="57"/>
      <c r="K721" s="10"/>
      <c r="L721" s="8"/>
      <c r="M721" s="13"/>
      <c r="N721" s="1"/>
      <c r="O721" s="1"/>
      <c r="P721" s="8"/>
      <c r="Q721" s="3"/>
      <c r="R721" s="4"/>
      <c r="S721" s="3"/>
      <c r="T721" s="3"/>
      <c r="U721" s="1"/>
      <c r="V721" s="1"/>
      <c r="W721" s="4"/>
      <c r="X721" s="3"/>
      <c r="Y721" s="11"/>
      <c r="Z721" s="10"/>
      <c r="AA721" s="11"/>
      <c r="AB721" s="14"/>
    </row>
    <row r="722" spans="1:29" x14ac:dyDescent="0.35">
      <c r="A722" s="8"/>
      <c r="B722" s="8"/>
      <c r="C722" s="8"/>
      <c r="D722" s="9"/>
      <c r="E722" s="9"/>
      <c r="F722" s="9"/>
      <c r="G722" s="56"/>
      <c r="H722" s="8" t="s">
        <v>42</v>
      </c>
      <c r="I722" s="58"/>
      <c r="J722" s="59"/>
      <c r="K722" s="12"/>
      <c r="L722" s="58"/>
      <c r="M722" s="60"/>
      <c r="N722" s="1"/>
      <c r="O722" s="1"/>
      <c r="P722" s="8"/>
      <c r="Q722" s="3"/>
      <c r="R722" s="4"/>
      <c r="S722" s="3"/>
      <c r="T722" s="3"/>
      <c r="U722" s="1"/>
      <c r="V722" s="1"/>
      <c r="W722" s="4"/>
      <c r="X722" s="3"/>
      <c r="Y722" s="11"/>
      <c r="Z722" s="10"/>
      <c r="AA722" s="11"/>
      <c r="AB722" s="14"/>
    </row>
    <row r="723" spans="1:29" x14ac:dyDescent="0.35">
      <c r="A723" s="58"/>
      <c r="B723" s="58"/>
      <c r="C723" s="58"/>
      <c r="D723" s="61"/>
      <c r="E723" s="61"/>
      <c r="F723" s="61"/>
      <c r="G723" s="58"/>
      <c r="H723" s="58" t="s">
        <v>43</v>
      </c>
      <c r="I723" s="58"/>
      <c r="J723" s="59"/>
      <c r="K723" s="12"/>
      <c r="L723" s="58"/>
      <c r="M723" s="60"/>
    </row>
    <row r="724" spans="1:29" x14ac:dyDescent="0.35">
      <c r="A724" s="58"/>
      <c r="B724" s="58"/>
      <c r="C724" s="58"/>
      <c r="D724" s="61"/>
      <c r="E724" s="61"/>
      <c r="F724" s="61"/>
      <c r="G724" s="58"/>
      <c r="H724" s="58"/>
      <c r="I724" s="58"/>
      <c r="J724" s="10"/>
      <c r="K724" s="64"/>
      <c r="L724" s="12"/>
    </row>
    <row r="725" spans="1:29" x14ac:dyDescent="0.35">
      <c r="A725" s="1"/>
      <c r="B725" s="1"/>
      <c r="C725" s="1"/>
      <c r="D725" s="2"/>
      <c r="E725" s="2"/>
      <c r="F725" s="2"/>
      <c r="G725" s="1"/>
      <c r="H725" s="1"/>
      <c r="I725" s="1"/>
      <c r="J725" s="3"/>
      <c r="K725" s="4"/>
      <c r="M725" s="6"/>
      <c r="N725" s="1"/>
      <c r="O725" s="1"/>
      <c r="P725" s="1"/>
      <c r="Q725" s="3"/>
      <c r="R725" s="4"/>
      <c r="S725" s="3"/>
      <c r="T725" s="3"/>
      <c r="U725" s="1"/>
      <c r="V725" s="1"/>
      <c r="W725" s="4"/>
      <c r="X725" s="3"/>
      <c r="Y725" s="4"/>
      <c r="Z725" s="3"/>
      <c r="AA725" s="314" t="s">
        <v>0</v>
      </c>
      <c r="AB725" s="314"/>
    </row>
    <row r="726" spans="1:29" x14ac:dyDescent="0.35">
      <c r="A726" s="315" t="s">
        <v>1</v>
      </c>
      <c r="B726" s="315"/>
      <c r="C726" s="315"/>
      <c r="D726" s="315"/>
      <c r="E726" s="315"/>
      <c r="F726" s="315"/>
      <c r="G726" s="315"/>
      <c r="H726" s="315"/>
      <c r="I726" s="315"/>
      <c r="J726" s="315"/>
      <c r="K726" s="315"/>
      <c r="L726" s="315"/>
      <c r="M726" s="315"/>
      <c r="N726" s="315"/>
      <c r="O726" s="315"/>
      <c r="P726" s="315"/>
      <c r="Q726" s="315"/>
      <c r="R726" s="315"/>
      <c r="S726" s="315"/>
      <c r="T726" s="315"/>
      <c r="U726" s="315"/>
      <c r="V726" s="315"/>
      <c r="W726" s="315"/>
      <c r="X726" s="315"/>
      <c r="Y726" s="315"/>
      <c r="Z726" s="315"/>
      <c r="AA726" s="315"/>
      <c r="AB726" s="315"/>
    </row>
    <row r="727" spans="1:29" x14ac:dyDescent="0.35">
      <c r="A727" s="315" t="str">
        <f>A704</f>
        <v>เทศบาลตำบลนาบอน</v>
      </c>
      <c r="B727" s="315"/>
      <c r="C727" s="315"/>
      <c r="D727" s="315"/>
      <c r="E727" s="315"/>
      <c r="F727" s="315"/>
      <c r="G727" s="315"/>
      <c r="H727" s="315"/>
      <c r="I727" s="315"/>
      <c r="J727" s="315"/>
      <c r="K727" s="315"/>
      <c r="L727" s="315"/>
      <c r="M727" s="315"/>
      <c r="N727" s="315"/>
      <c r="O727" s="315"/>
      <c r="P727" s="315"/>
      <c r="Q727" s="315"/>
      <c r="R727" s="315"/>
      <c r="S727" s="315"/>
      <c r="T727" s="315"/>
      <c r="U727" s="315"/>
      <c r="V727" s="315"/>
      <c r="W727" s="315"/>
      <c r="X727" s="315"/>
      <c r="Y727" s="315"/>
      <c r="Z727" s="315"/>
      <c r="AA727" s="315"/>
      <c r="AB727" s="315"/>
    </row>
    <row r="728" spans="1:29" x14ac:dyDescent="0.35">
      <c r="A728" s="8" t="s">
        <v>109</v>
      </c>
      <c r="B728" s="8"/>
      <c r="C728" s="8"/>
      <c r="D728" s="9"/>
      <c r="E728" s="9"/>
      <c r="F728" s="9"/>
      <c r="G728" s="8"/>
      <c r="H728" s="8"/>
      <c r="I728" s="8"/>
      <c r="J728" s="10"/>
      <c r="K728" s="11"/>
      <c r="L728" s="12"/>
      <c r="M728" s="13"/>
      <c r="N728" s="8"/>
      <c r="O728" s="8"/>
      <c r="P728" s="8"/>
      <c r="Q728" s="10"/>
      <c r="R728" s="11"/>
      <c r="S728" s="10"/>
      <c r="T728" s="10"/>
      <c r="U728" s="8"/>
      <c r="V728" s="8"/>
      <c r="W728" s="11"/>
      <c r="X728" s="10"/>
      <c r="Y728" s="11"/>
      <c r="Z728" s="10"/>
      <c r="AA728" s="11"/>
      <c r="AB728" s="14"/>
    </row>
    <row r="729" spans="1:29" x14ac:dyDescent="0.35">
      <c r="A729" s="288" t="s">
        <v>4</v>
      </c>
      <c r="B729" s="316"/>
      <c r="C729" s="316"/>
      <c r="D729" s="316"/>
      <c r="E729" s="316"/>
      <c r="F729" s="316"/>
      <c r="G729" s="316"/>
      <c r="H729" s="316"/>
      <c r="I729" s="316"/>
      <c r="J729" s="316"/>
      <c r="K729" s="316"/>
      <c r="L729" s="289"/>
      <c r="M729" s="288" t="s">
        <v>5</v>
      </c>
      <c r="N729" s="316"/>
      <c r="O729" s="316"/>
      <c r="P729" s="316"/>
      <c r="Q729" s="316"/>
      <c r="R729" s="316"/>
      <c r="S729" s="316"/>
      <c r="T729" s="316"/>
      <c r="U729" s="316"/>
      <c r="V729" s="316"/>
      <c r="W729" s="289"/>
      <c r="X729" s="290" t="s">
        <v>6</v>
      </c>
      <c r="Y729" s="290" t="s">
        <v>7</v>
      </c>
      <c r="Z729" s="290" t="s">
        <v>8</v>
      </c>
      <c r="AA729" s="290" t="s">
        <v>9</v>
      </c>
      <c r="AB729" s="317" t="s">
        <v>10</v>
      </c>
    </row>
    <row r="730" spans="1:29" x14ac:dyDescent="0.35">
      <c r="A730" s="299" t="s">
        <v>11</v>
      </c>
      <c r="B730" s="293" t="s">
        <v>12</v>
      </c>
      <c r="C730" s="293" t="s">
        <v>13</v>
      </c>
      <c r="D730" s="311" t="s">
        <v>14</v>
      </c>
      <c r="E730" s="311" t="s">
        <v>15</v>
      </c>
      <c r="F730" s="312" t="s">
        <v>16</v>
      </c>
      <c r="G730" s="302" t="s">
        <v>17</v>
      </c>
      <c r="H730" s="303"/>
      <c r="I730" s="304"/>
      <c r="J730" s="290" t="s">
        <v>18</v>
      </c>
      <c r="K730" s="290" t="s">
        <v>19</v>
      </c>
      <c r="L730" s="308" t="s">
        <v>20</v>
      </c>
      <c r="M730" s="299" t="s">
        <v>11</v>
      </c>
      <c r="N730" s="293" t="s">
        <v>21</v>
      </c>
      <c r="O730" s="293" t="s">
        <v>22</v>
      </c>
      <c r="P730" s="293" t="s">
        <v>16</v>
      </c>
      <c r="Q730" s="290" t="s">
        <v>23</v>
      </c>
      <c r="R730" s="290" t="s">
        <v>24</v>
      </c>
      <c r="S730" s="290" t="s">
        <v>25</v>
      </c>
      <c r="T730" s="290" t="s">
        <v>26</v>
      </c>
      <c r="U730" s="288" t="s">
        <v>27</v>
      </c>
      <c r="V730" s="289"/>
      <c r="W730" s="290" t="s">
        <v>28</v>
      </c>
      <c r="X730" s="291"/>
      <c r="Y730" s="291"/>
      <c r="Z730" s="291"/>
      <c r="AA730" s="291"/>
      <c r="AB730" s="318"/>
    </row>
    <row r="731" spans="1:29" x14ac:dyDescent="0.35">
      <c r="A731" s="300"/>
      <c r="B731" s="294"/>
      <c r="C731" s="294"/>
      <c r="D731" s="312"/>
      <c r="E731" s="312"/>
      <c r="F731" s="312"/>
      <c r="G731" s="305"/>
      <c r="H731" s="306"/>
      <c r="I731" s="307"/>
      <c r="J731" s="291"/>
      <c r="K731" s="291"/>
      <c r="L731" s="309"/>
      <c r="M731" s="300"/>
      <c r="N731" s="294"/>
      <c r="O731" s="294"/>
      <c r="P731" s="294"/>
      <c r="Q731" s="291"/>
      <c r="R731" s="291"/>
      <c r="S731" s="291"/>
      <c r="T731" s="291"/>
      <c r="U731" s="293" t="s">
        <v>29</v>
      </c>
      <c r="V731" s="296" t="s">
        <v>30</v>
      </c>
      <c r="W731" s="291"/>
      <c r="X731" s="291"/>
      <c r="Y731" s="291"/>
      <c r="Z731" s="291"/>
      <c r="AA731" s="291"/>
      <c r="AB731" s="318"/>
    </row>
    <row r="732" spans="1:29" x14ac:dyDescent="0.35">
      <c r="A732" s="300"/>
      <c r="B732" s="294"/>
      <c r="C732" s="294"/>
      <c r="D732" s="312"/>
      <c r="E732" s="312"/>
      <c r="F732" s="312"/>
      <c r="G732" s="299" t="s">
        <v>31</v>
      </c>
      <c r="H732" s="299" t="s">
        <v>32</v>
      </c>
      <c r="I732" s="299" t="s">
        <v>33</v>
      </c>
      <c r="J732" s="291"/>
      <c r="K732" s="291"/>
      <c r="L732" s="309"/>
      <c r="M732" s="300"/>
      <c r="N732" s="294"/>
      <c r="O732" s="294"/>
      <c r="P732" s="294"/>
      <c r="Q732" s="291"/>
      <c r="R732" s="291"/>
      <c r="S732" s="291"/>
      <c r="T732" s="291"/>
      <c r="U732" s="294"/>
      <c r="V732" s="297"/>
      <c r="W732" s="291"/>
      <c r="X732" s="291"/>
      <c r="Y732" s="291"/>
      <c r="Z732" s="291"/>
      <c r="AA732" s="291"/>
      <c r="AB732" s="318"/>
    </row>
    <row r="733" spans="1:29" x14ac:dyDescent="0.35">
      <c r="A733" s="300"/>
      <c r="B733" s="294"/>
      <c r="C733" s="294"/>
      <c r="D733" s="312"/>
      <c r="E733" s="312"/>
      <c r="F733" s="312"/>
      <c r="G733" s="300"/>
      <c r="H733" s="300"/>
      <c r="I733" s="300"/>
      <c r="J733" s="291"/>
      <c r="K733" s="291"/>
      <c r="L733" s="309"/>
      <c r="M733" s="300"/>
      <c r="N733" s="294"/>
      <c r="O733" s="294"/>
      <c r="P733" s="294"/>
      <c r="Q733" s="291"/>
      <c r="R733" s="291"/>
      <c r="S733" s="291"/>
      <c r="T733" s="291"/>
      <c r="U733" s="294"/>
      <c r="V733" s="297"/>
      <c r="W733" s="291"/>
      <c r="X733" s="291"/>
      <c r="Y733" s="291"/>
      <c r="Z733" s="291"/>
      <c r="AA733" s="291"/>
      <c r="AB733" s="318"/>
    </row>
    <row r="734" spans="1:29" x14ac:dyDescent="0.35">
      <c r="A734" s="301"/>
      <c r="B734" s="295"/>
      <c r="C734" s="295"/>
      <c r="D734" s="313"/>
      <c r="E734" s="313"/>
      <c r="F734" s="313"/>
      <c r="G734" s="301"/>
      <c r="H734" s="301"/>
      <c r="I734" s="301"/>
      <c r="J734" s="292"/>
      <c r="K734" s="292"/>
      <c r="L734" s="310"/>
      <c r="M734" s="301"/>
      <c r="N734" s="295"/>
      <c r="O734" s="295"/>
      <c r="P734" s="295"/>
      <c r="Q734" s="292"/>
      <c r="R734" s="292"/>
      <c r="S734" s="292"/>
      <c r="T734" s="292"/>
      <c r="U734" s="295"/>
      <c r="V734" s="298"/>
      <c r="W734" s="292"/>
      <c r="X734" s="292"/>
      <c r="Y734" s="292"/>
      <c r="Z734" s="292"/>
      <c r="AA734" s="292"/>
      <c r="AB734" s="319"/>
    </row>
    <row r="735" spans="1:29" x14ac:dyDescent="0.35">
      <c r="A735" s="15">
        <v>1</v>
      </c>
      <c r="B735" s="16" t="str">
        <f>[1]ภดส3!B1122</f>
        <v>โฉนด</v>
      </c>
      <c r="C735" s="16">
        <f>[1]ภดส3!E1122</f>
        <v>3696</v>
      </c>
      <c r="D735" s="17">
        <f>[1]ภดส3!C1122</f>
        <v>7640</v>
      </c>
      <c r="E735" s="17" t="str">
        <f>[1]ภดส3!F1122</f>
        <v>ม.11 ต.นาบอน</v>
      </c>
      <c r="F735" s="18" t="s">
        <v>47</v>
      </c>
      <c r="G735" s="16">
        <f>[1]ภดส3!G1122</f>
        <v>0</v>
      </c>
      <c r="H735" s="16">
        <f>[1]ภดส3!H1122</f>
        <v>0</v>
      </c>
      <c r="I735" s="16">
        <f>[1]ภดส3!I1122</f>
        <v>29</v>
      </c>
      <c r="J735" s="19">
        <f>[1]ภดส3!J1122</f>
        <v>29</v>
      </c>
      <c r="K735" s="20">
        <v>2650</v>
      </c>
      <c r="L735" s="19">
        <f>J735*K735</f>
        <v>76850</v>
      </c>
      <c r="M735" s="21">
        <v>1</v>
      </c>
      <c r="N735" s="21" t="s">
        <v>48</v>
      </c>
      <c r="O735" s="21" t="s">
        <v>49</v>
      </c>
      <c r="P735" s="21">
        <v>3</v>
      </c>
      <c r="Q735" s="22">
        <v>200</v>
      </c>
      <c r="R735" s="23">
        <v>100</v>
      </c>
      <c r="S735" s="22">
        <v>7450</v>
      </c>
      <c r="T735" s="22">
        <f>Q735*S735</f>
        <v>1490000</v>
      </c>
      <c r="U735" s="21">
        <v>25</v>
      </c>
      <c r="V735" s="21">
        <v>40</v>
      </c>
      <c r="W735" s="23">
        <f>T735-T735*40/100</f>
        <v>894000</v>
      </c>
      <c r="X735" s="22">
        <f>L735+W735</f>
        <v>970850</v>
      </c>
      <c r="Y735" s="23">
        <f>X735*R735/100</f>
        <v>970850</v>
      </c>
      <c r="Z735" s="22"/>
      <c r="AA735" s="24"/>
      <c r="AB735" s="25"/>
      <c r="AC735" s="26"/>
    </row>
    <row r="736" spans="1:29" x14ac:dyDescent="0.35">
      <c r="A736" s="15"/>
      <c r="B736" s="16"/>
      <c r="C736" s="16"/>
      <c r="D736" s="17"/>
      <c r="E736" s="17"/>
      <c r="F736" s="28"/>
      <c r="G736" s="16"/>
      <c r="H736" s="16"/>
      <c r="I736" s="16"/>
      <c r="J736" s="19"/>
      <c r="K736" s="29"/>
      <c r="L736" s="19"/>
      <c r="M736" s="30"/>
      <c r="N736" s="33" t="s">
        <v>35</v>
      </c>
      <c r="O736" s="67" t="s">
        <v>49</v>
      </c>
      <c r="P736" s="67">
        <v>3</v>
      </c>
      <c r="Q736" s="34">
        <v>60</v>
      </c>
      <c r="R736" s="23">
        <f>Q736*100/Q735</f>
        <v>30</v>
      </c>
      <c r="S736" s="35"/>
      <c r="T736" s="22"/>
      <c r="U736" s="33"/>
      <c r="V736" s="33"/>
      <c r="W736" s="23"/>
      <c r="X736" s="22"/>
      <c r="Y736" s="23">
        <f>Y735*R736/100</f>
        <v>291255</v>
      </c>
      <c r="Z736" s="22">
        <v>0</v>
      </c>
      <c r="AA736" s="24">
        <f>Y736-Z736</f>
        <v>291255</v>
      </c>
      <c r="AB736" s="25">
        <v>0.3</v>
      </c>
      <c r="AC736" s="26">
        <f>AA736*AB736/100</f>
        <v>873.76499999999999</v>
      </c>
    </row>
    <row r="737" spans="1:29" x14ac:dyDescent="0.35">
      <c r="A737" s="15"/>
      <c r="B737" s="16"/>
      <c r="C737" s="16"/>
      <c r="D737" s="17"/>
      <c r="E737" s="17"/>
      <c r="F737" s="28"/>
      <c r="G737" s="16"/>
      <c r="H737" s="16"/>
      <c r="I737" s="16"/>
      <c r="J737" s="19"/>
      <c r="K737" s="29"/>
      <c r="L737" s="19"/>
      <c r="M737" s="30"/>
      <c r="N737" s="33" t="s">
        <v>35</v>
      </c>
      <c r="O737" s="67" t="s">
        <v>49</v>
      </c>
      <c r="P737" s="31">
        <v>2</v>
      </c>
      <c r="Q737" s="32">
        <v>40</v>
      </c>
      <c r="R737" s="23">
        <f>Q737*100/Q735</f>
        <v>20</v>
      </c>
      <c r="S737" s="39"/>
      <c r="T737" s="42"/>
      <c r="U737" s="43"/>
      <c r="V737" s="43"/>
      <c r="W737" s="23"/>
      <c r="X737" s="22"/>
      <c r="Y737" s="23">
        <f>Y735*R737/100</f>
        <v>194170</v>
      </c>
      <c r="Z737" s="39">
        <v>50000000</v>
      </c>
      <c r="AA737" s="24">
        <v>0</v>
      </c>
      <c r="AB737" s="25">
        <v>0.02</v>
      </c>
      <c r="AC737" s="26">
        <f>AA737*AB737/100</f>
        <v>0</v>
      </c>
    </row>
    <row r="738" spans="1:29" x14ac:dyDescent="0.35">
      <c r="A738" s="47"/>
      <c r="B738" s="47"/>
      <c r="C738" s="47"/>
      <c r="D738" s="48"/>
      <c r="E738" s="48"/>
      <c r="F738" s="48"/>
      <c r="G738" s="47"/>
      <c r="H738" s="47"/>
      <c r="I738" s="47"/>
      <c r="J738" s="49"/>
      <c r="K738" s="50"/>
      <c r="L738" s="51"/>
      <c r="M738" s="52"/>
      <c r="N738" s="52" t="s">
        <v>36</v>
      </c>
      <c r="O738" s="67" t="s">
        <v>49</v>
      </c>
      <c r="P738" s="82">
        <v>2</v>
      </c>
      <c r="Q738" s="84">
        <v>100</v>
      </c>
      <c r="R738" s="85">
        <f>Q738*100/Q735</f>
        <v>50</v>
      </c>
      <c r="S738" s="49"/>
      <c r="T738" s="49"/>
      <c r="U738" s="52"/>
      <c r="V738" s="52"/>
      <c r="W738" s="50"/>
      <c r="X738" s="49"/>
      <c r="Y738" s="50">
        <f>Y735*R738/100</f>
        <v>485425</v>
      </c>
      <c r="Z738" s="49">
        <v>0</v>
      </c>
      <c r="AA738" s="50">
        <v>0</v>
      </c>
      <c r="AB738" s="88">
        <v>0.02</v>
      </c>
      <c r="AC738" s="26">
        <f>AA738*AB738/100</f>
        <v>0</v>
      </c>
    </row>
    <row r="739" spans="1:29" x14ac:dyDescent="0.35">
      <c r="A739" s="1"/>
      <c r="B739" s="1"/>
      <c r="C739" s="1"/>
      <c r="D739" s="2"/>
      <c r="E739" s="2"/>
      <c r="F739" s="2"/>
      <c r="G739" s="1"/>
      <c r="H739" s="1"/>
      <c r="I739" s="1"/>
      <c r="J739" s="3"/>
      <c r="K739" s="4"/>
      <c r="M739" s="6"/>
      <c r="N739" s="1"/>
      <c r="O739" s="1"/>
      <c r="P739" s="1"/>
      <c r="Q739" s="3"/>
      <c r="R739" s="4"/>
      <c r="S739" s="3"/>
      <c r="T739" s="3"/>
      <c r="U739" s="1"/>
      <c r="V739" s="1"/>
      <c r="W739" s="4"/>
      <c r="X739" s="3"/>
      <c r="Y739" s="4"/>
      <c r="Z739" s="3"/>
      <c r="AA739" s="4"/>
      <c r="AB739" s="55"/>
      <c r="AC739" s="5">
        <f>SUM(AC736:AC738)</f>
        <v>873.76499999999999</v>
      </c>
    </row>
    <row r="740" spans="1:29" x14ac:dyDescent="0.35">
      <c r="A740" s="8"/>
      <c r="B740" s="8" t="s">
        <v>37</v>
      </c>
      <c r="C740" s="8"/>
      <c r="D740" s="9" t="s">
        <v>38</v>
      </c>
      <c r="E740" s="9"/>
      <c r="F740" s="9"/>
      <c r="G740" s="56"/>
      <c r="H740" s="8" t="s">
        <v>39</v>
      </c>
      <c r="I740" s="8"/>
      <c r="J740" s="57"/>
      <c r="K740" s="10"/>
      <c r="L740" s="8"/>
      <c r="M740" s="13"/>
      <c r="N740" s="1"/>
      <c r="O740" s="1"/>
      <c r="P740" s="1"/>
      <c r="Q740" s="3"/>
      <c r="R740" s="4"/>
      <c r="S740" s="3"/>
      <c r="T740" s="3"/>
      <c r="U740" s="1"/>
      <c r="V740" s="1"/>
      <c r="W740" s="4"/>
      <c r="X740" s="3"/>
      <c r="Y740" s="4"/>
      <c r="Z740" s="3"/>
      <c r="AA740" s="4"/>
      <c r="AB740" s="55"/>
    </row>
    <row r="741" spans="1:29" x14ac:dyDescent="0.35">
      <c r="A741" s="8"/>
      <c r="B741" s="8"/>
      <c r="C741" s="8"/>
      <c r="D741" s="9"/>
      <c r="E741" s="9"/>
      <c r="F741" s="9"/>
      <c r="G741" s="56"/>
      <c r="H741" s="8" t="s">
        <v>40</v>
      </c>
      <c r="I741" s="8"/>
      <c r="J741" s="57"/>
      <c r="K741" s="10"/>
      <c r="L741" s="8"/>
      <c r="M741" s="13"/>
      <c r="N741" s="1"/>
      <c r="O741" s="1"/>
      <c r="P741" s="1"/>
      <c r="Q741" s="3"/>
      <c r="R741" s="4"/>
      <c r="S741" s="3"/>
      <c r="T741" s="3"/>
      <c r="U741" s="1"/>
      <c r="V741" s="1"/>
      <c r="W741" s="4"/>
      <c r="X741" s="3"/>
      <c r="Y741" s="4"/>
      <c r="Z741" s="3"/>
      <c r="AA741" s="4"/>
      <c r="AB741" s="55"/>
    </row>
    <row r="742" spans="1:29" x14ac:dyDescent="0.35">
      <c r="A742" s="8"/>
      <c r="B742" s="8"/>
      <c r="C742" s="8"/>
      <c r="D742" s="9"/>
      <c r="E742" s="9"/>
      <c r="F742" s="9"/>
      <c r="G742" s="56"/>
      <c r="H742" s="8" t="s">
        <v>41</v>
      </c>
      <c r="I742" s="8"/>
      <c r="J742" s="57"/>
      <c r="K742" s="10"/>
      <c r="L742" s="8"/>
      <c r="M742" s="13"/>
      <c r="N742" s="1"/>
      <c r="O742" s="1"/>
      <c r="P742" s="8"/>
      <c r="Q742" s="3"/>
      <c r="R742" s="4"/>
      <c r="S742" s="3"/>
      <c r="T742" s="3"/>
      <c r="U742" s="1"/>
      <c r="V742" s="1"/>
      <c r="W742" s="4"/>
      <c r="X742" s="3"/>
      <c r="Y742" s="11"/>
      <c r="Z742" s="10"/>
      <c r="AA742" s="11"/>
      <c r="AB742" s="14"/>
    </row>
    <row r="743" spans="1:29" x14ac:dyDescent="0.35">
      <c r="A743" s="8"/>
      <c r="B743" s="8"/>
      <c r="C743" s="8"/>
      <c r="D743" s="9"/>
      <c r="E743" s="9"/>
      <c r="F743" s="9"/>
      <c r="G743" s="56"/>
      <c r="H743" s="8" t="s">
        <v>42</v>
      </c>
      <c r="I743" s="58"/>
      <c r="J743" s="59"/>
      <c r="K743" s="12"/>
      <c r="L743" s="58"/>
      <c r="M743" s="60"/>
      <c r="N743" s="1"/>
      <c r="O743" s="1"/>
      <c r="P743" s="8"/>
      <c r="Q743" s="3"/>
      <c r="R743" s="4"/>
      <c r="S743" s="3"/>
      <c r="T743" s="3"/>
      <c r="U743" s="1"/>
      <c r="V743" s="1"/>
      <c r="W743" s="4"/>
      <c r="X743" s="3"/>
      <c r="Y743" s="11"/>
      <c r="Z743" s="10"/>
      <c r="AA743" s="11"/>
      <c r="AB743" s="14"/>
    </row>
    <row r="744" spans="1:29" x14ac:dyDescent="0.35">
      <c r="A744" s="58"/>
      <c r="B744" s="58"/>
      <c r="C744" s="58"/>
      <c r="D744" s="61"/>
      <c r="E744" s="61"/>
      <c r="F744" s="61"/>
      <c r="G744" s="58"/>
      <c r="H744" s="58" t="s">
        <v>43</v>
      </c>
      <c r="I744" s="58"/>
      <c r="J744" s="59"/>
      <c r="K744" s="12"/>
      <c r="L744" s="58"/>
      <c r="M744" s="60"/>
    </row>
    <row r="745" spans="1:29" x14ac:dyDescent="0.35">
      <c r="A745" s="58"/>
      <c r="B745" s="58"/>
      <c r="C745" s="58"/>
      <c r="D745" s="61"/>
      <c r="E745" s="61"/>
      <c r="F745" s="61"/>
      <c r="G745" s="58"/>
      <c r="H745" s="58"/>
      <c r="I745" s="58"/>
      <c r="J745" s="10"/>
      <c r="K745" s="64"/>
      <c r="L745" s="12"/>
    </row>
    <row r="746" spans="1:29" x14ac:dyDescent="0.35">
      <c r="A746" s="1"/>
      <c r="B746" s="1"/>
      <c r="C746" s="1"/>
      <c r="D746" s="2"/>
      <c r="E746" s="2"/>
      <c r="F746" s="2"/>
      <c r="G746" s="1"/>
      <c r="H746" s="1"/>
      <c r="I746" s="1"/>
      <c r="J746" s="3"/>
      <c r="K746" s="4"/>
      <c r="M746" s="6"/>
      <c r="N746" s="1"/>
      <c r="O746" s="1"/>
      <c r="P746" s="1"/>
      <c r="Q746" s="3"/>
      <c r="R746" s="4"/>
      <c r="S746" s="3"/>
      <c r="T746" s="3"/>
      <c r="U746" s="1"/>
      <c r="V746" s="1"/>
      <c r="W746" s="4"/>
      <c r="X746" s="3"/>
      <c r="Y746" s="4"/>
      <c r="Z746" s="3"/>
      <c r="AA746" s="314" t="s">
        <v>0</v>
      </c>
      <c r="AB746" s="314"/>
    </row>
    <row r="747" spans="1:29" x14ac:dyDescent="0.35">
      <c r="A747" s="315" t="s">
        <v>1</v>
      </c>
      <c r="B747" s="315"/>
      <c r="C747" s="315"/>
      <c r="D747" s="315"/>
      <c r="E747" s="315"/>
      <c r="F747" s="315"/>
      <c r="G747" s="315"/>
      <c r="H747" s="315"/>
      <c r="I747" s="315"/>
      <c r="J747" s="315"/>
      <c r="K747" s="315"/>
      <c r="L747" s="315"/>
      <c r="M747" s="315"/>
      <c r="N747" s="315"/>
      <c r="O747" s="315"/>
      <c r="P747" s="315"/>
      <c r="Q747" s="315"/>
      <c r="R747" s="315"/>
      <c r="S747" s="315"/>
      <c r="T747" s="315"/>
      <c r="U747" s="315"/>
      <c r="V747" s="315"/>
      <c r="W747" s="315"/>
      <c r="X747" s="315"/>
      <c r="Y747" s="315"/>
      <c r="Z747" s="315"/>
      <c r="AA747" s="315"/>
      <c r="AB747" s="315"/>
    </row>
    <row r="748" spans="1:29" x14ac:dyDescent="0.35">
      <c r="A748" s="315" t="str">
        <f>A727</f>
        <v>เทศบาลตำบลนาบอน</v>
      </c>
      <c r="B748" s="315"/>
      <c r="C748" s="315"/>
      <c r="D748" s="315"/>
      <c r="E748" s="315"/>
      <c r="F748" s="315"/>
      <c r="G748" s="315"/>
      <c r="H748" s="315"/>
      <c r="I748" s="315"/>
      <c r="J748" s="315"/>
      <c r="K748" s="315"/>
      <c r="L748" s="315"/>
      <c r="M748" s="315"/>
      <c r="N748" s="315"/>
      <c r="O748" s="315"/>
      <c r="P748" s="315"/>
      <c r="Q748" s="315"/>
      <c r="R748" s="315"/>
      <c r="S748" s="315"/>
      <c r="T748" s="315"/>
      <c r="U748" s="315"/>
      <c r="V748" s="315"/>
      <c r="W748" s="315"/>
      <c r="X748" s="315"/>
      <c r="Y748" s="315"/>
      <c r="Z748" s="315"/>
      <c r="AA748" s="315"/>
      <c r="AB748" s="315"/>
    </row>
    <row r="749" spans="1:29" x14ac:dyDescent="0.35">
      <c r="A749" s="8" t="s">
        <v>110</v>
      </c>
      <c r="B749" s="8"/>
      <c r="C749" s="8"/>
      <c r="D749" s="9"/>
      <c r="E749" s="9"/>
      <c r="F749" s="9"/>
      <c r="G749" s="8"/>
      <c r="H749" s="8"/>
      <c r="I749" s="8"/>
      <c r="J749" s="10"/>
      <c r="K749" s="11"/>
      <c r="L749" s="12"/>
      <c r="M749" s="13"/>
      <c r="N749" s="8"/>
      <c r="O749" s="8"/>
      <c r="P749" s="8"/>
      <c r="Q749" s="10"/>
      <c r="R749" s="11"/>
      <c r="S749" s="10"/>
      <c r="T749" s="10"/>
      <c r="U749" s="8"/>
      <c r="V749" s="8"/>
      <c r="W749" s="11"/>
      <c r="X749" s="10"/>
      <c r="Y749" s="11"/>
      <c r="Z749" s="10"/>
      <c r="AA749" s="11"/>
      <c r="AB749" s="14"/>
    </row>
    <row r="750" spans="1:29" x14ac:dyDescent="0.35">
      <c r="A750" s="288" t="s">
        <v>4</v>
      </c>
      <c r="B750" s="316"/>
      <c r="C750" s="316"/>
      <c r="D750" s="316"/>
      <c r="E750" s="316"/>
      <c r="F750" s="316"/>
      <c r="G750" s="316"/>
      <c r="H750" s="316"/>
      <c r="I750" s="316"/>
      <c r="J750" s="316"/>
      <c r="K750" s="316"/>
      <c r="L750" s="289"/>
      <c r="M750" s="288" t="s">
        <v>5</v>
      </c>
      <c r="N750" s="316"/>
      <c r="O750" s="316"/>
      <c r="P750" s="316"/>
      <c r="Q750" s="316"/>
      <c r="R750" s="316"/>
      <c r="S750" s="316"/>
      <c r="T750" s="316"/>
      <c r="U750" s="316"/>
      <c r="V750" s="316"/>
      <c r="W750" s="289"/>
      <c r="X750" s="290" t="s">
        <v>6</v>
      </c>
      <c r="Y750" s="290" t="s">
        <v>7</v>
      </c>
      <c r="Z750" s="290" t="s">
        <v>8</v>
      </c>
      <c r="AA750" s="290" t="s">
        <v>9</v>
      </c>
      <c r="AB750" s="317" t="s">
        <v>10</v>
      </c>
    </row>
    <row r="751" spans="1:29" x14ac:dyDescent="0.35">
      <c r="A751" s="299" t="s">
        <v>11</v>
      </c>
      <c r="B751" s="293" t="s">
        <v>12</v>
      </c>
      <c r="C751" s="293" t="s">
        <v>13</v>
      </c>
      <c r="D751" s="311" t="s">
        <v>14</v>
      </c>
      <c r="E751" s="311" t="s">
        <v>15</v>
      </c>
      <c r="F751" s="312" t="s">
        <v>16</v>
      </c>
      <c r="G751" s="302" t="s">
        <v>17</v>
      </c>
      <c r="H751" s="303"/>
      <c r="I751" s="304"/>
      <c r="J751" s="290" t="s">
        <v>18</v>
      </c>
      <c r="K751" s="290" t="s">
        <v>19</v>
      </c>
      <c r="L751" s="308" t="s">
        <v>20</v>
      </c>
      <c r="M751" s="299" t="s">
        <v>11</v>
      </c>
      <c r="N751" s="293" t="s">
        <v>21</v>
      </c>
      <c r="O751" s="293" t="s">
        <v>22</v>
      </c>
      <c r="P751" s="293" t="s">
        <v>16</v>
      </c>
      <c r="Q751" s="290" t="s">
        <v>23</v>
      </c>
      <c r="R751" s="290" t="s">
        <v>24</v>
      </c>
      <c r="S751" s="290" t="s">
        <v>25</v>
      </c>
      <c r="T751" s="290" t="s">
        <v>26</v>
      </c>
      <c r="U751" s="288" t="s">
        <v>27</v>
      </c>
      <c r="V751" s="289"/>
      <c r="W751" s="290" t="s">
        <v>28</v>
      </c>
      <c r="X751" s="291"/>
      <c r="Y751" s="291"/>
      <c r="Z751" s="291"/>
      <c r="AA751" s="291"/>
      <c r="AB751" s="318"/>
    </row>
    <row r="752" spans="1:29" x14ac:dyDescent="0.35">
      <c r="A752" s="300"/>
      <c r="B752" s="294"/>
      <c r="C752" s="294"/>
      <c r="D752" s="312"/>
      <c r="E752" s="312"/>
      <c r="F752" s="312"/>
      <c r="G752" s="305"/>
      <c r="H752" s="306"/>
      <c r="I752" s="307"/>
      <c r="J752" s="291"/>
      <c r="K752" s="291"/>
      <c r="L752" s="309"/>
      <c r="M752" s="300"/>
      <c r="N752" s="294"/>
      <c r="O752" s="294"/>
      <c r="P752" s="294"/>
      <c r="Q752" s="291"/>
      <c r="R752" s="291"/>
      <c r="S752" s="291"/>
      <c r="T752" s="291"/>
      <c r="U752" s="293" t="s">
        <v>29</v>
      </c>
      <c r="V752" s="296" t="s">
        <v>30</v>
      </c>
      <c r="W752" s="291"/>
      <c r="X752" s="291"/>
      <c r="Y752" s="291"/>
      <c r="Z752" s="291"/>
      <c r="AA752" s="291"/>
      <c r="AB752" s="318"/>
    </row>
    <row r="753" spans="1:29" x14ac:dyDescent="0.35">
      <c r="A753" s="300"/>
      <c r="B753" s="294"/>
      <c r="C753" s="294"/>
      <c r="D753" s="312"/>
      <c r="E753" s="312"/>
      <c r="F753" s="312"/>
      <c r="G753" s="299" t="s">
        <v>31</v>
      </c>
      <c r="H753" s="299" t="s">
        <v>32</v>
      </c>
      <c r="I753" s="299" t="s">
        <v>33</v>
      </c>
      <c r="J753" s="291"/>
      <c r="K753" s="291"/>
      <c r="L753" s="309"/>
      <c r="M753" s="300"/>
      <c r="N753" s="294"/>
      <c r="O753" s="294"/>
      <c r="P753" s="294"/>
      <c r="Q753" s="291"/>
      <c r="R753" s="291"/>
      <c r="S753" s="291"/>
      <c r="T753" s="291"/>
      <c r="U753" s="294"/>
      <c r="V753" s="297"/>
      <c r="W753" s="291"/>
      <c r="X753" s="291"/>
      <c r="Y753" s="291"/>
      <c r="Z753" s="291"/>
      <c r="AA753" s="291"/>
      <c r="AB753" s="318"/>
    </row>
    <row r="754" spans="1:29" x14ac:dyDescent="0.35">
      <c r="A754" s="300"/>
      <c r="B754" s="294"/>
      <c r="C754" s="294"/>
      <c r="D754" s="312"/>
      <c r="E754" s="312"/>
      <c r="F754" s="312"/>
      <c r="G754" s="300"/>
      <c r="H754" s="300"/>
      <c r="I754" s="300"/>
      <c r="J754" s="291"/>
      <c r="K754" s="291"/>
      <c r="L754" s="309"/>
      <c r="M754" s="300"/>
      <c r="N754" s="294"/>
      <c r="O754" s="294"/>
      <c r="P754" s="294"/>
      <c r="Q754" s="291"/>
      <c r="R754" s="291"/>
      <c r="S754" s="291"/>
      <c r="T754" s="291"/>
      <c r="U754" s="294"/>
      <c r="V754" s="297"/>
      <c r="W754" s="291"/>
      <c r="X754" s="291"/>
      <c r="Y754" s="291"/>
      <c r="Z754" s="291"/>
      <c r="AA754" s="291"/>
      <c r="AB754" s="318"/>
    </row>
    <row r="755" spans="1:29" x14ac:dyDescent="0.35">
      <c r="A755" s="301"/>
      <c r="B755" s="295"/>
      <c r="C755" s="295"/>
      <c r="D755" s="313"/>
      <c r="E755" s="313"/>
      <c r="F755" s="313"/>
      <c r="G755" s="301"/>
      <c r="H755" s="301"/>
      <c r="I755" s="301"/>
      <c r="J755" s="292"/>
      <c r="K755" s="292"/>
      <c r="L755" s="310"/>
      <c r="M755" s="301"/>
      <c r="N755" s="295"/>
      <c r="O755" s="295"/>
      <c r="P755" s="295"/>
      <c r="Q755" s="292"/>
      <c r="R755" s="292"/>
      <c r="S755" s="292"/>
      <c r="T755" s="292"/>
      <c r="U755" s="295"/>
      <c r="V755" s="298"/>
      <c r="W755" s="292"/>
      <c r="X755" s="292"/>
      <c r="Y755" s="292"/>
      <c r="Z755" s="292"/>
      <c r="AA755" s="292"/>
      <c r="AB755" s="319"/>
    </row>
    <row r="756" spans="1:29" x14ac:dyDescent="0.35">
      <c r="A756" s="15">
        <v>1</v>
      </c>
      <c r="B756" s="16" t="str">
        <f>[1]ภดส3!B1149</f>
        <v>โฉนด</v>
      </c>
      <c r="C756" s="16">
        <f>[1]ภดส3!E1149</f>
        <v>3053</v>
      </c>
      <c r="D756" s="17">
        <f>[1]ภดส3!C1149</f>
        <v>6487</v>
      </c>
      <c r="E756" s="17" t="str">
        <f>[1]ภดส3!F1149</f>
        <v xml:space="preserve"> ม.11 ต.นาบอน</v>
      </c>
      <c r="F756" s="18" t="s">
        <v>47</v>
      </c>
      <c r="G756" s="16">
        <f>[1]ภดส3!G1149</f>
        <v>0</v>
      </c>
      <c r="H756" s="16">
        <f>[1]ภดส3!H1149</f>
        <v>0</v>
      </c>
      <c r="I756" s="16">
        <f>[1]ภดส3!I1149</f>
        <v>55</v>
      </c>
      <c r="J756" s="19">
        <f>[1]ภดส3!J1149</f>
        <v>55</v>
      </c>
      <c r="K756" s="20">
        <v>3050</v>
      </c>
      <c r="L756" s="19">
        <f>J756*K756</f>
        <v>167750</v>
      </c>
      <c r="M756" s="21">
        <v>1</v>
      </c>
      <c r="N756" s="21" t="s">
        <v>72</v>
      </c>
      <c r="O756" s="21" t="s">
        <v>49</v>
      </c>
      <c r="P756" s="21">
        <v>3</v>
      </c>
      <c r="Q756" s="22">
        <v>660</v>
      </c>
      <c r="R756" s="23">
        <v>100</v>
      </c>
      <c r="S756" s="22">
        <v>7450</v>
      </c>
      <c r="T756" s="22">
        <f>Q756*S756</f>
        <v>4917000</v>
      </c>
      <c r="U756" s="21">
        <v>25</v>
      </c>
      <c r="V756" s="21">
        <v>40</v>
      </c>
      <c r="W756" s="23">
        <f>T756-T756*V756/100</f>
        <v>2950200</v>
      </c>
      <c r="X756" s="22">
        <f>L756+W756</f>
        <v>3117950</v>
      </c>
      <c r="Y756" s="23">
        <f>X756*R756/100</f>
        <v>3117950</v>
      </c>
      <c r="Z756" s="22"/>
      <c r="AA756" s="24"/>
      <c r="AB756" s="25"/>
      <c r="AC756" s="26"/>
    </row>
    <row r="757" spans="1:29" x14ac:dyDescent="0.35">
      <c r="A757" s="15"/>
      <c r="B757" s="16"/>
      <c r="C757" s="16"/>
      <c r="D757" s="17"/>
      <c r="E757" s="17"/>
      <c r="F757" s="28"/>
      <c r="G757" s="16"/>
      <c r="H757" s="16"/>
      <c r="I757" s="16"/>
      <c r="J757" s="45"/>
      <c r="K757" s="29"/>
      <c r="L757" s="19"/>
      <c r="M757" s="30"/>
      <c r="N757" s="30" t="s">
        <v>35</v>
      </c>
      <c r="O757" s="31" t="s">
        <v>49</v>
      </c>
      <c r="P757" s="31">
        <v>3</v>
      </c>
      <c r="Q757" s="32">
        <v>120</v>
      </c>
      <c r="R757" s="23">
        <f>Q757*100/Q756</f>
        <v>18.181818181818183</v>
      </c>
      <c r="S757" s="42"/>
      <c r="T757" s="22"/>
      <c r="U757" s="30"/>
      <c r="V757" s="30"/>
      <c r="W757" s="23"/>
      <c r="X757" s="22"/>
      <c r="Y757" s="23">
        <f>Y756*R757/100</f>
        <v>566900.00000000012</v>
      </c>
      <c r="Z757" s="22">
        <v>0</v>
      </c>
      <c r="AA757" s="24">
        <f>Y757-Z757</f>
        <v>566900.00000000012</v>
      </c>
      <c r="AB757" s="25">
        <v>0.3</v>
      </c>
      <c r="AC757" s="5">
        <f>AA757*AB757/100</f>
        <v>1700.7000000000003</v>
      </c>
    </row>
    <row r="758" spans="1:29" x14ac:dyDescent="0.35">
      <c r="A758" s="92"/>
      <c r="B758" s="93"/>
      <c r="C758" s="93"/>
      <c r="D758" s="17"/>
      <c r="E758" s="17"/>
      <c r="F758" s="105"/>
      <c r="G758" s="93"/>
      <c r="H758" s="93"/>
      <c r="I758" s="93"/>
      <c r="J758" s="114"/>
      <c r="K758" s="142"/>
      <c r="L758" s="95"/>
      <c r="M758" s="40"/>
      <c r="N758" s="40" t="s">
        <v>35</v>
      </c>
      <c r="O758" s="31" t="s">
        <v>49</v>
      </c>
      <c r="P758" s="91">
        <v>2</v>
      </c>
      <c r="Q758" s="108">
        <v>100</v>
      </c>
      <c r="R758" s="98">
        <f>Q758*100/Q756</f>
        <v>15.151515151515152</v>
      </c>
      <c r="S758" s="110"/>
      <c r="T758" s="97"/>
      <c r="U758" s="40"/>
      <c r="V758" s="40"/>
      <c r="W758" s="98"/>
      <c r="X758" s="97"/>
      <c r="Y758" s="98">
        <f>Y756*R758/100</f>
        <v>472416.66666666674</v>
      </c>
      <c r="Z758" s="97">
        <v>50000000</v>
      </c>
      <c r="AA758" s="99">
        <v>0</v>
      </c>
      <c r="AB758" s="100">
        <v>0.02</v>
      </c>
      <c r="AC758" s="5">
        <f>AA758*AB758/100</f>
        <v>0</v>
      </c>
    </row>
    <row r="759" spans="1:29" x14ac:dyDescent="0.35">
      <c r="A759" s="92"/>
      <c r="B759" s="93"/>
      <c r="C759" s="93"/>
      <c r="D759" s="17"/>
      <c r="E759" s="17"/>
      <c r="F759" s="105"/>
      <c r="G759" s="93"/>
      <c r="H759" s="93"/>
      <c r="I759" s="93"/>
      <c r="J759" s="114"/>
      <c r="K759" s="142"/>
      <c r="L759" s="95"/>
      <c r="M759" s="40"/>
      <c r="N759" s="40" t="s">
        <v>73</v>
      </c>
      <c r="O759" s="31" t="s">
        <v>49</v>
      </c>
      <c r="P759" s="91">
        <v>2</v>
      </c>
      <c r="Q759" s="108">
        <v>440</v>
      </c>
      <c r="R759" s="98">
        <f>Q759*100/Q756</f>
        <v>66.666666666666671</v>
      </c>
      <c r="S759" s="110"/>
      <c r="T759" s="97"/>
      <c r="U759" s="40"/>
      <c r="V759" s="40"/>
      <c r="W759" s="98"/>
      <c r="X759" s="97"/>
      <c r="Y759" s="98">
        <f>Y756*R759/100</f>
        <v>2078633.3333333335</v>
      </c>
      <c r="Z759" s="97">
        <v>0</v>
      </c>
      <c r="AA759" s="99">
        <v>0</v>
      </c>
      <c r="AB759" s="100">
        <v>0.02</v>
      </c>
      <c r="AC759" s="5">
        <f>AA759*AB759/100</f>
        <v>0</v>
      </c>
    </row>
    <row r="760" spans="1:29" x14ac:dyDescent="0.35">
      <c r="A760" s="47"/>
      <c r="B760" s="47"/>
      <c r="C760" s="47"/>
      <c r="D760" s="48"/>
      <c r="E760" s="48"/>
      <c r="F760" s="48"/>
      <c r="G760" s="47"/>
      <c r="H760" s="47"/>
      <c r="I760" s="47"/>
      <c r="J760" s="49"/>
      <c r="K760" s="50"/>
      <c r="L760" s="51"/>
      <c r="M760" s="52"/>
      <c r="N760" s="52"/>
      <c r="O760" s="52"/>
      <c r="P760" s="52"/>
      <c r="Q760" s="49"/>
      <c r="R760" s="50"/>
      <c r="S760" s="49"/>
      <c r="T760" s="49"/>
      <c r="U760" s="52"/>
      <c r="V760" s="52"/>
      <c r="W760" s="50"/>
      <c r="X760" s="49"/>
      <c r="Y760" s="50"/>
      <c r="Z760" s="49"/>
      <c r="AA760" s="50"/>
      <c r="AB760" s="53"/>
      <c r="AC760" s="5">
        <f>SUM(AC757:AC759)</f>
        <v>1700.7000000000003</v>
      </c>
    </row>
    <row r="761" spans="1:29" x14ac:dyDescent="0.35">
      <c r="A761" s="1"/>
      <c r="B761" s="1"/>
      <c r="C761" s="1"/>
      <c r="D761" s="2"/>
      <c r="E761" s="2"/>
      <c r="F761" s="2"/>
      <c r="G761" s="1"/>
      <c r="H761" s="1"/>
      <c r="I761" s="1"/>
      <c r="J761" s="3"/>
      <c r="K761" s="4"/>
      <c r="M761" s="6"/>
      <c r="N761" s="1"/>
      <c r="O761" s="1"/>
      <c r="P761" s="1"/>
      <c r="Q761" s="3"/>
      <c r="R761" s="4"/>
      <c r="S761" s="3"/>
      <c r="T761" s="3"/>
      <c r="U761" s="1"/>
      <c r="V761" s="1"/>
      <c r="W761" s="4"/>
      <c r="X761" s="3"/>
      <c r="Y761" s="4"/>
      <c r="Z761" s="3"/>
      <c r="AA761" s="4"/>
      <c r="AB761" s="55"/>
    </row>
    <row r="762" spans="1:29" x14ac:dyDescent="0.35">
      <c r="A762" s="8"/>
      <c r="B762" s="8" t="s">
        <v>37</v>
      </c>
      <c r="C762" s="8"/>
      <c r="D762" s="9" t="s">
        <v>38</v>
      </c>
      <c r="E762" s="9"/>
      <c r="F762" s="9"/>
      <c r="G762" s="56"/>
      <c r="H762" s="8" t="s">
        <v>39</v>
      </c>
      <c r="I762" s="8"/>
      <c r="J762" s="57"/>
      <c r="K762" s="10"/>
      <c r="L762" s="8"/>
      <c r="M762" s="13"/>
      <c r="N762" s="1"/>
      <c r="O762" s="1"/>
      <c r="P762" s="1"/>
      <c r="Q762" s="3"/>
      <c r="R762" s="4"/>
      <c r="S762" s="3"/>
      <c r="T762" s="3"/>
      <c r="U762" s="1"/>
      <c r="V762" s="1"/>
      <c r="W762" s="4"/>
      <c r="X762" s="3"/>
      <c r="Y762" s="4"/>
      <c r="Z762" s="3"/>
      <c r="AA762" s="4"/>
      <c r="AB762" s="55"/>
    </row>
    <row r="763" spans="1:29" x14ac:dyDescent="0.35">
      <c r="A763" s="8"/>
      <c r="B763" s="8"/>
      <c r="C763" s="8"/>
      <c r="D763" s="9"/>
      <c r="E763" s="9"/>
      <c r="F763" s="9"/>
      <c r="G763" s="56"/>
      <c r="H763" s="8" t="s">
        <v>40</v>
      </c>
      <c r="I763" s="8"/>
      <c r="J763" s="57"/>
      <c r="K763" s="10"/>
      <c r="L763" s="8"/>
      <c r="M763" s="13"/>
      <c r="N763" s="1"/>
      <c r="O763" s="1"/>
      <c r="P763" s="1"/>
      <c r="Q763" s="3"/>
      <c r="R763" s="4"/>
      <c r="S763" s="3"/>
      <c r="T763" s="3"/>
      <c r="U763" s="1"/>
      <c r="V763" s="1"/>
      <c r="W763" s="4"/>
      <c r="X763" s="3"/>
      <c r="Y763" s="4"/>
      <c r="Z763" s="3"/>
      <c r="AA763" s="4"/>
      <c r="AB763" s="55"/>
    </row>
    <row r="764" spans="1:29" x14ac:dyDescent="0.35">
      <c r="A764" s="8"/>
      <c r="B764" s="8"/>
      <c r="C764" s="8"/>
      <c r="D764" s="9"/>
      <c r="E764" s="9"/>
      <c r="F764" s="9"/>
      <c r="G764" s="56"/>
      <c r="H764" s="8" t="s">
        <v>41</v>
      </c>
      <c r="I764" s="8"/>
      <c r="J764" s="57"/>
      <c r="K764" s="10"/>
      <c r="L764" s="8"/>
      <c r="M764" s="13"/>
      <c r="N764" s="1"/>
      <c r="O764" s="1"/>
      <c r="P764" s="8"/>
      <c r="Q764" s="3"/>
      <c r="R764" s="4"/>
      <c r="S764" s="3"/>
      <c r="T764" s="3"/>
      <c r="U764" s="1"/>
      <c r="V764" s="1"/>
      <c r="W764" s="4"/>
      <c r="X764" s="3"/>
      <c r="Y764" s="11"/>
      <c r="Z764" s="10"/>
      <c r="AA764" s="11"/>
      <c r="AB764" s="14"/>
    </row>
    <row r="765" spans="1:29" x14ac:dyDescent="0.35">
      <c r="A765" s="8"/>
      <c r="B765" s="8"/>
      <c r="C765" s="8"/>
      <c r="D765" s="9"/>
      <c r="E765" s="9"/>
      <c r="F765" s="9"/>
      <c r="G765" s="56"/>
      <c r="H765" s="8" t="s">
        <v>42</v>
      </c>
      <c r="I765" s="58"/>
      <c r="J765" s="59"/>
      <c r="K765" s="12"/>
      <c r="L765" s="58"/>
      <c r="M765" s="60"/>
      <c r="N765" s="1"/>
      <c r="O765" s="1"/>
      <c r="P765" s="8"/>
      <c r="Q765" s="3"/>
      <c r="R765" s="4"/>
      <c r="S765" s="3"/>
      <c r="T765" s="3"/>
      <c r="U765" s="1"/>
      <c r="V765" s="1"/>
      <c r="W765" s="4"/>
      <c r="X765" s="3"/>
      <c r="Y765" s="11"/>
      <c r="Z765" s="10"/>
      <c r="AA765" s="11"/>
      <c r="AB765" s="14"/>
    </row>
    <row r="766" spans="1:29" x14ac:dyDescent="0.35">
      <c r="A766" s="58"/>
      <c r="B766" s="58"/>
      <c r="C766" s="58"/>
      <c r="D766" s="61"/>
      <c r="E766" s="61"/>
      <c r="F766" s="61"/>
      <c r="G766" s="58"/>
      <c r="H766" s="58" t="s">
        <v>43</v>
      </c>
      <c r="I766" s="58"/>
      <c r="J766" s="59"/>
      <c r="K766" s="12"/>
      <c r="L766" s="58"/>
      <c r="M766" s="60"/>
    </row>
    <row r="767" spans="1:29" x14ac:dyDescent="0.35">
      <c r="A767" s="58"/>
      <c r="B767" s="58"/>
      <c r="C767" s="58"/>
      <c r="D767" s="61"/>
      <c r="E767" s="61"/>
      <c r="F767" s="61"/>
      <c r="G767" s="58"/>
      <c r="H767" s="58"/>
      <c r="I767" s="58"/>
      <c r="J767" s="10"/>
      <c r="K767" s="64"/>
      <c r="L767" s="12"/>
    </row>
    <row r="768" spans="1:29" x14ac:dyDescent="0.35">
      <c r="A768" s="1"/>
      <c r="B768" s="1"/>
      <c r="C768" s="1"/>
      <c r="D768" s="2"/>
      <c r="E768" s="2"/>
      <c r="F768" s="2"/>
      <c r="G768" s="1"/>
      <c r="H768" s="1"/>
      <c r="I768" s="1"/>
      <c r="J768" s="3"/>
      <c r="K768" s="4"/>
      <c r="M768" s="6"/>
      <c r="N768" s="1"/>
      <c r="O768" s="1"/>
      <c r="P768" s="1"/>
      <c r="Q768" s="3"/>
      <c r="R768" s="4"/>
      <c r="S768" s="3"/>
      <c r="T768" s="3"/>
      <c r="U768" s="1"/>
      <c r="V768" s="1"/>
      <c r="W768" s="4"/>
      <c r="X768" s="3"/>
      <c r="Y768" s="4"/>
      <c r="Z768" s="3"/>
      <c r="AA768" s="314" t="s">
        <v>0</v>
      </c>
      <c r="AB768" s="314"/>
    </row>
    <row r="769" spans="1:29" x14ac:dyDescent="0.35">
      <c r="A769" s="315" t="s">
        <v>1</v>
      </c>
      <c r="B769" s="315"/>
      <c r="C769" s="315"/>
      <c r="D769" s="315"/>
      <c r="E769" s="315"/>
      <c r="F769" s="315"/>
      <c r="G769" s="315"/>
      <c r="H769" s="315"/>
      <c r="I769" s="315"/>
      <c r="J769" s="315"/>
      <c r="K769" s="315"/>
      <c r="L769" s="315"/>
      <c r="M769" s="315"/>
      <c r="N769" s="315"/>
      <c r="O769" s="315"/>
      <c r="P769" s="315"/>
      <c r="Q769" s="315"/>
      <c r="R769" s="315"/>
      <c r="S769" s="315"/>
      <c r="T769" s="315"/>
      <c r="U769" s="315"/>
      <c r="V769" s="315"/>
      <c r="W769" s="315"/>
      <c r="X769" s="315"/>
      <c r="Y769" s="315"/>
      <c r="Z769" s="315"/>
      <c r="AA769" s="315"/>
      <c r="AB769" s="315"/>
    </row>
    <row r="770" spans="1:29" x14ac:dyDescent="0.35">
      <c r="A770" s="315" t="str">
        <f>A748</f>
        <v>เทศบาลตำบลนาบอน</v>
      </c>
      <c r="B770" s="315"/>
      <c r="C770" s="315"/>
      <c r="D770" s="315"/>
      <c r="E770" s="315"/>
      <c r="F770" s="315"/>
      <c r="G770" s="315"/>
      <c r="H770" s="315"/>
      <c r="I770" s="315"/>
      <c r="J770" s="315"/>
      <c r="K770" s="315"/>
      <c r="L770" s="315"/>
      <c r="M770" s="315"/>
      <c r="N770" s="315"/>
      <c r="O770" s="315"/>
      <c r="P770" s="315"/>
      <c r="Q770" s="315"/>
      <c r="R770" s="315"/>
      <c r="S770" s="315"/>
      <c r="T770" s="315"/>
      <c r="U770" s="315"/>
      <c r="V770" s="315"/>
      <c r="W770" s="315"/>
      <c r="X770" s="315"/>
      <c r="Y770" s="315"/>
      <c r="Z770" s="315"/>
      <c r="AA770" s="315"/>
      <c r="AB770" s="315"/>
    </row>
    <row r="771" spans="1:29" x14ac:dyDescent="0.35">
      <c r="A771" s="8" t="s">
        <v>111</v>
      </c>
      <c r="B771" s="8"/>
      <c r="C771" s="8"/>
      <c r="D771" s="9"/>
      <c r="E771" s="9"/>
      <c r="F771" s="9"/>
      <c r="G771" s="8"/>
      <c r="H771" s="8"/>
      <c r="I771" s="8"/>
      <c r="J771" s="10"/>
      <c r="K771" s="11"/>
      <c r="L771" s="12"/>
      <c r="M771" s="13"/>
      <c r="N771" s="8"/>
      <c r="O771" s="8"/>
      <c r="P771" s="8"/>
      <c r="Q771" s="10"/>
      <c r="R771" s="11"/>
      <c r="S771" s="10"/>
      <c r="T771" s="10"/>
      <c r="U771" s="8"/>
      <c r="V771" s="8"/>
      <c r="W771" s="11"/>
      <c r="X771" s="10"/>
      <c r="Y771" s="11"/>
      <c r="Z771" s="10"/>
      <c r="AA771" s="11"/>
      <c r="AB771" s="14"/>
    </row>
    <row r="772" spans="1:29" x14ac:dyDescent="0.35">
      <c r="A772" s="288" t="s">
        <v>4</v>
      </c>
      <c r="B772" s="316"/>
      <c r="C772" s="316"/>
      <c r="D772" s="316"/>
      <c r="E772" s="316"/>
      <c r="F772" s="316"/>
      <c r="G772" s="316"/>
      <c r="H772" s="316"/>
      <c r="I772" s="316"/>
      <c r="J772" s="316"/>
      <c r="K772" s="316"/>
      <c r="L772" s="289"/>
      <c r="M772" s="288" t="s">
        <v>5</v>
      </c>
      <c r="N772" s="316"/>
      <c r="O772" s="316"/>
      <c r="P772" s="316"/>
      <c r="Q772" s="316"/>
      <c r="R772" s="316"/>
      <c r="S772" s="316"/>
      <c r="T772" s="316"/>
      <c r="U772" s="316"/>
      <c r="V772" s="316"/>
      <c r="W772" s="289"/>
      <c r="X772" s="290" t="s">
        <v>6</v>
      </c>
      <c r="Y772" s="290" t="s">
        <v>7</v>
      </c>
      <c r="Z772" s="290" t="s">
        <v>8</v>
      </c>
      <c r="AA772" s="290" t="s">
        <v>9</v>
      </c>
      <c r="AB772" s="317" t="s">
        <v>10</v>
      </c>
    </row>
    <row r="773" spans="1:29" x14ac:dyDescent="0.35">
      <c r="A773" s="299" t="s">
        <v>11</v>
      </c>
      <c r="B773" s="293" t="s">
        <v>12</v>
      </c>
      <c r="C773" s="293" t="s">
        <v>13</v>
      </c>
      <c r="D773" s="311" t="s">
        <v>14</v>
      </c>
      <c r="E773" s="311" t="s">
        <v>15</v>
      </c>
      <c r="F773" s="312" t="s">
        <v>16</v>
      </c>
      <c r="G773" s="302" t="s">
        <v>17</v>
      </c>
      <c r="H773" s="303"/>
      <c r="I773" s="304"/>
      <c r="J773" s="290" t="s">
        <v>18</v>
      </c>
      <c r="K773" s="290" t="s">
        <v>19</v>
      </c>
      <c r="L773" s="308" t="s">
        <v>20</v>
      </c>
      <c r="M773" s="299" t="s">
        <v>11</v>
      </c>
      <c r="N773" s="293" t="s">
        <v>21</v>
      </c>
      <c r="O773" s="293" t="s">
        <v>22</v>
      </c>
      <c r="P773" s="293" t="s">
        <v>16</v>
      </c>
      <c r="Q773" s="290" t="s">
        <v>23</v>
      </c>
      <c r="R773" s="290" t="s">
        <v>24</v>
      </c>
      <c r="S773" s="290" t="s">
        <v>25</v>
      </c>
      <c r="T773" s="290" t="s">
        <v>26</v>
      </c>
      <c r="U773" s="288" t="s">
        <v>27</v>
      </c>
      <c r="V773" s="289"/>
      <c r="W773" s="290" t="s">
        <v>28</v>
      </c>
      <c r="X773" s="291"/>
      <c r="Y773" s="291"/>
      <c r="Z773" s="291"/>
      <c r="AA773" s="291"/>
      <c r="AB773" s="318"/>
    </row>
    <row r="774" spans="1:29" x14ac:dyDescent="0.35">
      <c r="A774" s="300"/>
      <c r="B774" s="294"/>
      <c r="C774" s="294"/>
      <c r="D774" s="312"/>
      <c r="E774" s="312"/>
      <c r="F774" s="312"/>
      <c r="G774" s="305"/>
      <c r="H774" s="306"/>
      <c r="I774" s="307"/>
      <c r="J774" s="291"/>
      <c r="K774" s="291"/>
      <c r="L774" s="309"/>
      <c r="M774" s="300"/>
      <c r="N774" s="294"/>
      <c r="O774" s="294"/>
      <c r="P774" s="294"/>
      <c r="Q774" s="291"/>
      <c r="R774" s="291"/>
      <c r="S774" s="291"/>
      <c r="T774" s="291"/>
      <c r="U774" s="293" t="s">
        <v>29</v>
      </c>
      <c r="V774" s="296" t="s">
        <v>30</v>
      </c>
      <c r="W774" s="291"/>
      <c r="X774" s="291"/>
      <c r="Y774" s="291"/>
      <c r="Z774" s="291"/>
      <c r="AA774" s="291"/>
      <c r="AB774" s="318"/>
    </row>
    <row r="775" spans="1:29" x14ac:dyDescent="0.35">
      <c r="A775" s="300"/>
      <c r="B775" s="294"/>
      <c r="C775" s="294"/>
      <c r="D775" s="312"/>
      <c r="E775" s="312"/>
      <c r="F775" s="312"/>
      <c r="G775" s="299" t="s">
        <v>31</v>
      </c>
      <c r="H775" s="299" t="s">
        <v>32</v>
      </c>
      <c r="I775" s="299" t="s">
        <v>33</v>
      </c>
      <c r="J775" s="291"/>
      <c r="K775" s="291"/>
      <c r="L775" s="309"/>
      <c r="M775" s="300"/>
      <c r="N775" s="294"/>
      <c r="O775" s="294"/>
      <c r="P775" s="294"/>
      <c r="Q775" s="291"/>
      <c r="R775" s="291"/>
      <c r="S775" s="291"/>
      <c r="T775" s="291"/>
      <c r="U775" s="294"/>
      <c r="V775" s="297"/>
      <c r="W775" s="291"/>
      <c r="X775" s="291"/>
      <c r="Y775" s="291"/>
      <c r="Z775" s="291"/>
      <c r="AA775" s="291"/>
      <c r="AB775" s="318"/>
    </row>
    <row r="776" spans="1:29" x14ac:dyDescent="0.35">
      <c r="A776" s="300"/>
      <c r="B776" s="294"/>
      <c r="C776" s="294"/>
      <c r="D776" s="312"/>
      <c r="E776" s="312"/>
      <c r="F776" s="312"/>
      <c r="G776" s="300"/>
      <c r="H776" s="300"/>
      <c r="I776" s="300"/>
      <c r="J776" s="291"/>
      <c r="K776" s="291"/>
      <c r="L776" s="309"/>
      <c r="M776" s="300"/>
      <c r="N776" s="294"/>
      <c r="O776" s="294"/>
      <c r="P776" s="294"/>
      <c r="Q776" s="291"/>
      <c r="R776" s="291"/>
      <c r="S776" s="291"/>
      <c r="T776" s="291"/>
      <c r="U776" s="294"/>
      <c r="V776" s="297"/>
      <c r="W776" s="291"/>
      <c r="X776" s="291"/>
      <c r="Y776" s="291"/>
      <c r="Z776" s="291"/>
      <c r="AA776" s="291"/>
      <c r="AB776" s="318"/>
    </row>
    <row r="777" spans="1:29" x14ac:dyDescent="0.35">
      <c r="A777" s="301"/>
      <c r="B777" s="295"/>
      <c r="C777" s="295"/>
      <c r="D777" s="313"/>
      <c r="E777" s="313"/>
      <c r="F777" s="313"/>
      <c r="G777" s="301"/>
      <c r="H777" s="301"/>
      <c r="I777" s="301"/>
      <c r="J777" s="292"/>
      <c r="K777" s="292"/>
      <c r="L777" s="310"/>
      <c r="M777" s="301"/>
      <c r="N777" s="295"/>
      <c r="O777" s="295"/>
      <c r="P777" s="295"/>
      <c r="Q777" s="292"/>
      <c r="R777" s="292"/>
      <c r="S777" s="292"/>
      <c r="T777" s="292"/>
      <c r="U777" s="295"/>
      <c r="V777" s="298"/>
      <c r="W777" s="292"/>
      <c r="X777" s="292"/>
      <c r="Y777" s="292"/>
      <c r="Z777" s="292"/>
      <c r="AA777" s="292"/>
      <c r="AB777" s="319"/>
    </row>
    <row r="778" spans="1:29" x14ac:dyDescent="0.35">
      <c r="A778" s="15">
        <v>1</v>
      </c>
      <c r="B778" s="16" t="str">
        <f>[1]ภดส3!B1176</f>
        <v>โฉนด</v>
      </c>
      <c r="C778" s="16">
        <f>[1]ภดส3!E1176</f>
        <v>3797</v>
      </c>
      <c r="D778" s="17">
        <f>[1]ภดส3!C1176</f>
        <v>8037</v>
      </c>
      <c r="E778" s="17" t="str">
        <f>[1]ภดส3!F1176</f>
        <v>ม.2 ต.นาบอน</v>
      </c>
      <c r="F778" s="18" t="s">
        <v>45</v>
      </c>
      <c r="G778" s="16">
        <f>[1]ภดส3!G1176</f>
        <v>0</v>
      </c>
      <c r="H778" s="16">
        <f>[1]ภดส3!H1176</f>
        <v>0</v>
      </c>
      <c r="I778" s="16">
        <f>[1]ภดส3!I1176</f>
        <v>25</v>
      </c>
      <c r="J778" s="19">
        <f>[1]ภดส3!J1176</f>
        <v>25</v>
      </c>
      <c r="K778" s="120">
        <v>3050</v>
      </c>
      <c r="L778" s="19">
        <f>J778*K778</f>
        <v>76250</v>
      </c>
      <c r="M778" s="21"/>
      <c r="N778" s="21"/>
      <c r="O778" s="21"/>
      <c r="P778" s="21"/>
      <c r="Q778" s="22"/>
      <c r="R778" s="23"/>
      <c r="S778" s="22"/>
      <c r="T778" s="22"/>
      <c r="U778" s="21"/>
      <c r="V778" s="21"/>
      <c r="W778" s="23"/>
      <c r="X778" s="22">
        <f>L778</f>
        <v>76250</v>
      </c>
      <c r="Y778" s="23">
        <f>X778*100/100</f>
        <v>76250</v>
      </c>
      <c r="Z778" s="22">
        <v>0</v>
      </c>
      <c r="AA778" s="24">
        <f>Y778-Z778</f>
        <v>76250</v>
      </c>
      <c r="AB778" s="25">
        <v>0.3</v>
      </c>
      <c r="AC778" s="26">
        <f>AA778*AB778/100</f>
        <v>228.75</v>
      </c>
    </row>
    <row r="779" spans="1:29" x14ac:dyDescent="0.35">
      <c r="A779" s="15"/>
      <c r="B779" s="16"/>
      <c r="C779" s="16"/>
      <c r="D779" s="17"/>
      <c r="E779" s="17"/>
      <c r="F779" s="28"/>
      <c r="G779" s="16"/>
      <c r="H779" s="16"/>
      <c r="I779" s="16"/>
      <c r="J779" s="19"/>
      <c r="K779" s="127"/>
      <c r="L779" s="19"/>
      <c r="M779" s="30"/>
      <c r="N779" s="30"/>
      <c r="O779" s="30"/>
      <c r="P779" s="30"/>
      <c r="Q779" s="42"/>
      <c r="R779" s="23"/>
      <c r="S779" s="42"/>
      <c r="T779" s="22"/>
      <c r="U779" s="30"/>
      <c r="V779" s="30"/>
      <c r="W779" s="23"/>
      <c r="X779" s="22"/>
      <c r="Y779" s="23"/>
      <c r="Z779" s="22"/>
      <c r="AA779" s="24"/>
      <c r="AB779" s="25"/>
      <c r="AC779" s="26"/>
    </row>
    <row r="780" spans="1:29" x14ac:dyDescent="0.35">
      <c r="A780" s="15"/>
      <c r="B780" s="16"/>
      <c r="C780" s="16"/>
      <c r="D780" s="17"/>
      <c r="E780" s="17"/>
      <c r="F780" s="28"/>
      <c r="G780" s="16"/>
      <c r="H780" s="16"/>
      <c r="I780" s="16"/>
      <c r="J780" s="19"/>
      <c r="K780" s="127"/>
      <c r="L780" s="19"/>
      <c r="M780" s="30"/>
      <c r="N780" s="33"/>
      <c r="O780" s="33"/>
      <c r="P780" s="33"/>
      <c r="Q780" s="35"/>
      <c r="R780" s="23"/>
      <c r="S780" s="35"/>
      <c r="T780" s="22"/>
      <c r="U780" s="33"/>
      <c r="V780" s="33"/>
      <c r="W780" s="23"/>
      <c r="X780" s="22"/>
      <c r="Y780" s="23"/>
      <c r="Z780" s="22"/>
      <c r="AA780" s="24"/>
      <c r="AB780" s="25"/>
      <c r="AC780" s="26"/>
    </row>
    <row r="781" spans="1:29" x14ac:dyDescent="0.35">
      <c r="A781" s="15"/>
      <c r="B781" s="16"/>
      <c r="C781" s="16"/>
      <c r="D781" s="17"/>
      <c r="E781" s="17"/>
      <c r="F781" s="28"/>
      <c r="G781" s="16"/>
      <c r="H781" s="16"/>
      <c r="I781" s="16"/>
      <c r="J781" s="19"/>
      <c r="K781" s="69"/>
      <c r="L781" s="19"/>
      <c r="M781" s="30"/>
      <c r="N781" s="33"/>
      <c r="O781" s="40"/>
      <c r="P781" s="30"/>
      <c r="Q781" s="42"/>
      <c r="R781" s="23"/>
      <c r="S781" s="39"/>
      <c r="T781" s="42"/>
      <c r="U781" s="43"/>
      <c r="V781" s="43"/>
      <c r="W781" s="44"/>
      <c r="X781" s="22"/>
      <c r="Y781" s="23"/>
      <c r="Z781" s="22"/>
      <c r="AA781" s="24"/>
      <c r="AB781" s="25"/>
      <c r="AC781" s="26"/>
    </row>
    <row r="782" spans="1:29" x14ac:dyDescent="0.35">
      <c r="A782" s="47"/>
      <c r="B782" s="47"/>
      <c r="C782" s="47"/>
      <c r="D782" s="48"/>
      <c r="E782" s="48"/>
      <c r="F782" s="48"/>
      <c r="G782" s="47"/>
      <c r="H782" s="47"/>
      <c r="I782" s="47"/>
      <c r="J782" s="49"/>
      <c r="K782" s="50"/>
      <c r="L782" s="51"/>
      <c r="M782" s="52"/>
      <c r="N782" s="52"/>
      <c r="O782" s="52"/>
      <c r="P782" s="52"/>
      <c r="Q782" s="49"/>
      <c r="R782" s="50"/>
      <c r="S782" s="49"/>
      <c r="T782" s="49"/>
      <c r="U782" s="52"/>
      <c r="V782" s="52"/>
      <c r="W782" s="50"/>
      <c r="X782" s="49"/>
      <c r="Y782" s="50"/>
      <c r="Z782" s="49"/>
      <c r="AA782" s="50"/>
      <c r="AB782" s="53"/>
    </row>
    <row r="783" spans="1:29" x14ac:dyDescent="0.35">
      <c r="A783" s="1"/>
      <c r="B783" s="1"/>
      <c r="C783" s="1"/>
      <c r="D783" s="2"/>
      <c r="E783" s="2"/>
      <c r="F783" s="2"/>
      <c r="G783" s="1"/>
      <c r="H783" s="1"/>
      <c r="I783" s="1"/>
      <c r="J783" s="3"/>
      <c r="K783" s="4"/>
      <c r="M783" s="6"/>
      <c r="N783" s="1"/>
      <c r="O783" s="1"/>
      <c r="P783" s="1"/>
      <c r="Q783" s="3"/>
      <c r="R783" s="4"/>
      <c r="S783" s="3"/>
      <c r="T783" s="3"/>
      <c r="U783" s="1"/>
      <c r="V783" s="1"/>
      <c r="W783" s="4"/>
      <c r="X783" s="3"/>
      <c r="Y783" s="4"/>
      <c r="Z783" s="3"/>
      <c r="AA783" s="4"/>
      <c r="AB783" s="55"/>
    </row>
    <row r="784" spans="1:29" x14ac:dyDescent="0.35">
      <c r="A784" s="8"/>
      <c r="B784" s="8" t="s">
        <v>37</v>
      </c>
      <c r="C784" s="8"/>
      <c r="D784" s="9" t="s">
        <v>38</v>
      </c>
      <c r="E784" s="9"/>
      <c r="F784" s="9"/>
      <c r="G784" s="56"/>
      <c r="H784" s="8" t="s">
        <v>39</v>
      </c>
      <c r="I784" s="8"/>
      <c r="J784" s="57"/>
      <c r="K784" s="10"/>
      <c r="L784" s="8"/>
      <c r="M784" s="13"/>
      <c r="N784" s="1"/>
      <c r="O784" s="1"/>
      <c r="P784" s="1"/>
      <c r="Q784" s="3"/>
      <c r="R784" s="4"/>
      <c r="S784" s="3"/>
      <c r="T784" s="3"/>
      <c r="U784" s="1"/>
      <c r="V784" s="1"/>
      <c r="W784" s="4"/>
      <c r="X784" s="3"/>
      <c r="Y784" s="4"/>
      <c r="Z784" s="3"/>
      <c r="AA784" s="4"/>
      <c r="AB784" s="55"/>
    </row>
    <row r="785" spans="1:29" x14ac:dyDescent="0.35">
      <c r="A785" s="8"/>
      <c r="B785" s="8"/>
      <c r="C785" s="8"/>
      <c r="D785" s="9"/>
      <c r="E785" s="9"/>
      <c r="F785" s="9"/>
      <c r="G785" s="56"/>
      <c r="H785" s="8" t="s">
        <v>40</v>
      </c>
      <c r="I785" s="8"/>
      <c r="J785" s="57"/>
      <c r="K785" s="10"/>
      <c r="L785" s="8"/>
      <c r="M785" s="13"/>
      <c r="N785" s="1"/>
      <c r="O785" s="1"/>
      <c r="P785" s="1"/>
      <c r="Q785" s="3"/>
      <c r="R785" s="4"/>
      <c r="S785" s="3"/>
      <c r="T785" s="3"/>
      <c r="U785" s="1"/>
      <c r="V785" s="1"/>
      <c r="W785" s="4"/>
      <c r="X785" s="3"/>
      <c r="Y785" s="4"/>
      <c r="Z785" s="3"/>
      <c r="AA785" s="4"/>
      <c r="AB785" s="55"/>
    </row>
    <row r="786" spans="1:29" x14ac:dyDescent="0.35">
      <c r="A786" s="8"/>
      <c r="B786" s="8"/>
      <c r="C786" s="8"/>
      <c r="D786" s="9"/>
      <c r="E786" s="9"/>
      <c r="F786" s="9"/>
      <c r="G786" s="56"/>
      <c r="H786" s="8" t="s">
        <v>41</v>
      </c>
      <c r="I786" s="8"/>
      <c r="J786" s="57"/>
      <c r="K786" s="10"/>
      <c r="L786" s="8"/>
      <c r="M786" s="13"/>
      <c r="N786" s="1"/>
      <c r="O786" s="1"/>
      <c r="P786" s="8"/>
      <c r="Q786" s="3"/>
      <c r="R786" s="4"/>
      <c r="S786" s="3"/>
      <c r="T786" s="3"/>
      <c r="U786" s="1"/>
      <c r="V786" s="1"/>
      <c r="W786" s="4"/>
      <c r="X786" s="3"/>
      <c r="Y786" s="11"/>
      <c r="Z786" s="10"/>
      <c r="AA786" s="11"/>
      <c r="AB786" s="14"/>
    </row>
    <row r="787" spans="1:29" x14ac:dyDescent="0.35">
      <c r="A787" s="8"/>
      <c r="B787" s="8"/>
      <c r="C787" s="8"/>
      <c r="D787" s="9"/>
      <c r="E787" s="9"/>
      <c r="F787" s="9"/>
      <c r="G787" s="56"/>
      <c r="H787" s="8" t="s">
        <v>42</v>
      </c>
      <c r="I787" s="58"/>
      <c r="J787" s="59"/>
      <c r="K787" s="12"/>
      <c r="L787" s="58"/>
      <c r="M787" s="60"/>
      <c r="N787" s="1"/>
      <c r="O787" s="1"/>
      <c r="P787" s="8"/>
      <c r="Q787" s="3"/>
      <c r="R787" s="4"/>
      <c r="S787" s="3"/>
      <c r="T787" s="3"/>
      <c r="U787" s="1"/>
      <c r="V787" s="1"/>
      <c r="W787" s="4"/>
      <c r="X787" s="3"/>
      <c r="Y787" s="11"/>
      <c r="Z787" s="10"/>
      <c r="AA787" s="11"/>
      <c r="AB787" s="14"/>
    </row>
    <row r="788" spans="1:29" x14ac:dyDescent="0.35">
      <c r="A788" s="58"/>
      <c r="B788" s="58"/>
      <c r="C788" s="58"/>
      <c r="D788" s="61"/>
      <c r="E788" s="61"/>
      <c r="F788" s="61"/>
      <c r="G788" s="58"/>
      <c r="H788" s="58" t="s">
        <v>43</v>
      </c>
      <c r="I788" s="58"/>
      <c r="J788" s="59"/>
      <c r="K788" s="12"/>
      <c r="L788" s="58"/>
      <c r="M788" s="60"/>
    </row>
    <row r="789" spans="1:29" x14ac:dyDescent="0.35">
      <c r="A789" s="58"/>
      <c r="B789" s="58"/>
      <c r="C789" s="58"/>
      <c r="D789" s="61"/>
      <c r="E789" s="61"/>
      <c r="F789" s="61"/>
      <c r="G789" s="58"/>
      <c r="H789" s="58"/>
      <c r="I789" s="58"/>
      <c r="J789" s="10"/>
      <c r="K789" s="64"/>
      <c r="L789" s="12"/>
    </row>
    <row r="790" spans="1:29" x14ac:dyDescent="0.35">
      <c r="A790" s="1"/>
      <c r="B790" s="1"/>
      <c r="C790" s="1"/>
      <c r="D790" s="2"/>
      <c r="E790" s="2"/>
      <c r="F790" s="2"/>
      <c r="G790" s="1"/>
      <c r="H790" s="1"/>
      <c r="I790" s="1"/>
      <c r="J790" s="3"/>
      <c r="K790" s="4"/>
      <c r="M790" s="6"/>
      <c r="N790" s="1"/>
      <c r="O790" s="1"/>
      <c r="P790" s="1"/>
      <c r="Q790" s="3"/>
      <c r="R790" s="4"/>
      <c r="S790" s="3"/>
      <c r="T790" s="3"/>
      <c r="U790" s="1"/>
      <c r="V790" s="1"/>
      <c r="W790" s="4"/>
      <c r="X790" s="3"/>
      <c r="Y790" s="4"/>
      <c r="Z790" s="3"/>
      <c r="AA790" s="314" t="s">
        <v>0</v>
      </c>
      <c r="AB790" s="314"/>
    </row>
    <row r="791" spans="1:29" x14ac:dyDescent="0.35">
      <c r="A791" s="315" t="s">
        <v>1</v>
      </c>
      <c r="B791" s="315"/>
      <c r="C791" s="315"/>
      <c r="D791" s="315"/>
      <c r="E791" s="315"/>
      <c r="F791" s="315"/>
      <c r="G791" s="315"/>
      <c r="H791" s="315"/>
      <c r="I791" s="315"/>
      <c r="J791" s="315"/>
      <c r="K791" s="315"/>
      <c r="L791" s="315"/>
      <c r="M791" s="315"/>
      <c r="N791" s="315"/>
      <c r="O791" s="315"/>
      <c r="P791" s="315"/>
      <c r="Q791" s="315"/>
      <c r="R791" s="315"/>
      <c r="S791" s="315"/>
      <c r="T791" s="315"/>
      <c r="U791" s="315"/>
      <c r="V791" s="315"/>
      <c r="W791" s="315"/>
      <c r="X791" s="315"/>
      <c r="Y791" s="315"/>
      <c r="Z791" s="315"/>
      <c r="AA791" s="315"/>
      <c r="AB791" s="315"/>
    </row>
    <row r="792" spans="1:29" x14ac:dyDescent="0.35">
      <c r="A792" s="315" t="str">
        <f>A748</f>
        <v>เทศบาลตำบลนาบอน</v>
      </c>
      <c r="B792" s="315"/>
      <c r="C792" s="315"/>
      <c r="D792" s="315"/>
      <c r="E792" s="315"/>
      <c r="F792" s="315"/>
      <c r="G792" s="315"/>
      <c r="H792" s="315"/>
      <c r="I792" s="315"/>
      <c r="J792" s="315"/>
      <c r="K792" s="315"/>
      <c r="L792" s="315"/>
      <c r="M792" s="315"/>
      <c r="N792" s="315"/>
      <c r="O792" s="315"/>
      <c r="P792" s="315"/>
      <c r="Q792" s="315"/>
      <c r="R792" s="315"/>
      <c r="S792" s="315"/>
      <c r="T792" s="315"/>
      <c r="U792" s="315"/>
      <c r="V792" s="315"/>
      <c r="W792" s="315"/>
      <c r="X792" s="315"/>
      <c r="Y792" s="315"/>
      <c r="Z792" s="315"/>
      <c r="AA792" s="315"/>
      <c r="AB792" s="315"/>
    </row>
    <row r="793" spans="1:29" x14ac:dyDescent="0.35">
      <c r="A793" s="8" t="s">
        <v>112</v>
      </c>
      <c r="B793" s="8"/>
      <c r="C793" s="8"/>
      <c r="D793" s="9"/>
      <c r="E793" s="9"/>
      <c r="F793" s="9"/>
      <c r="G793" s="8"/>
      <c r="H793" s="8"/>
      <c r="I793" s="8"/>
      <c r="J793" s="10"/>
      <c r="K793" s="11"/>
      <c r="L793" s="12"/>
      <c r="M793" s="13"/>
      <c r="N793" s="8"/>
      <c r="O793" s="8"/>
      <c r="P793" s="8"/>
      <c r="Q793" s="10"/>
      <c r="R793" s="11"/>
      <c r="S793" s="10"/>
      <c r="T793" s="10"/>
      <c r="U793" s="8"/>
      <c r="V793" s="8"/>
      <c r="W793" s="11"/>
      <c r="X793" s="10"/>
      <c r="Y793" s="11"/>
      <c r="Z793" s="10"/>
      <c r="AA793" s="11"/>
      <c r="AB793" s="14"/>
    </row>
    <row r="794" spans="1:29" x14ac:dyDescent="0.35">
      <c r="A794" s="288" t="s">
        <v>4</v>
      </c>
      <c r="B794" s="316"/>
      <c r="C794" s="316"/>
      <c r="D794" s="316"/>
      <c r="E794" s="316"/>
      <c r="F794" s="316"/>
      <c r="G794" s="316"/>
      <c r="H794" s="316"/>
      <c r="I794" s="316"/>
      <c r="J794" s="316"/>
      <c r="K794" s="316"/>
      <c r="L794" s="289"/>
      <c r="M794" s="288" t="s">
        <v>5</v>
      </c>
      <c r="N794" s="316"/>
      <c r="O794" s="316"/>
      <c r="P794" s="316"/>
      <c r="Q794" s="316"/>
      <c r="R794" s="316"/>
      <c r="S794" s="316"/>
      <c r="T794" s="316"/>
      <c r="U794" s="316"/>
      <c r="V794" s="316"/>
      <c r="W794" s="289"/>
      <c r="X794" s="290" t="s">
        <v>6</v>
      </c>
      <c r="Y794" s="290" t="s">
        <v>7</v>
      </c>
      <c r="Z794" s="290" t="s">
        <v>8</v>
      </c>
      <c r="AA794" s="290" t="s">
        <v>9</v>
      </c>
      <c r="AB794" s="317" t="s">
        <v>10</v>
      </c>
    </row>
    <row r="795" spans="1:29" x14ac:dyDescent="0.35">
      <c r="A795" s="299" t="s">
        <v>11</v>
      </c>
      <c r="B795" s="293" t="s">
        <v>12</v>
      </c>
      <c r="C795" s="293" t="s">
        <v>13</v>
      </c>
      <c r="D795" s="311" t="s">
        <v>14</v>
      </c>
      <c r="E795" s="311" t="s">
        <v>15</v>
      </c>
      <c r="F795" s="312" t="s">
        <v>16</v>
      </c>
      <c r="G795" s="302" t="s">
        <v>17</v>
      </c>
      <c r="H795" s="303"/>
      <c r="I795" s="304"/>
      <c r="J795" s="290" t="s">
        <v>18</v>
      </c>
      <c r="K795" s="290" t="s">
        <v>19</v>
      </c>
      <c r="L795" s="308" t="s">
        <v>20</v>
      </c>
      <c r="M795" s="299" t="s">
        <v>11</v>
      </c>
      <c r="N795" s="293" t="s">
        <v>21</v>
      </c>
      <c r="O795" s="293" t="s">
        <v>22</v>
      </c>
      <c r="P795" s="293" t="s">
        <v>16</v>
      </c>
      <c r="Q795" s="290" t="s">
        <v>23</v>
      </c>
      <c r="R795" s="290" t="s">
        <v>24</v>
      </c>
      <c r="S795" s="290" t="s">
        <v>25</v>
      </c>
      <c r="T795" s="290" t="s">
        <v>26</v>
      </c>
      <c r="U795" s="288" t="s">
        <v>27</v>
      </c>
      <c r="V795" s="289"/>
      <c r="W795" s="290" t="s">
        <v>28</v>
      </c>
      <c r="X795" s="291"/>
      <c r="Y795" s="291"/>
      <c r="Z795" s="291"/>
      <c r="AA795" s="291"/>
      <c r="AB795" s="318"/>
    </row>
    <row r="796" spans="1:29" x14ac:dyDescent="0.35">
      <c r="A796" s="300"/>
      <c r="B796" s="294"/>
      <c r="C796" s="294"/>
      <c r="D796" s="312"/>
      <c r="E796" s="312"/>
      <c r="F796" s="312"/>
      <c r="G796" s="305"/>
      <c r="H796" s="306"/>
      <c r="I796" s="307"/>
      <c r="J796" s="291"/>
      <c r="K796" s="291"/>
      <c r="L796" s="309"/>
      <c r="M796" s="300"/>
      <c r="N796" s="294"/>
      <c r="O796" s="294"/>
      <c r="P796" s="294"/>
      <c r="Q796" s="291"/>
      <c r="R796" s="291"/>
      <c r="S796" s="291"/>
      <c r="T796" s="291"/>
      <c r="U796" s="293" t="s">
        <v>29</v>
      </c>
      <c r="V796" s="296" t="s">
        <v>30</v>
      </c>
      <c r="W796" s="291"/>
      <c r="X796" s="291"/>
      <c r="Y796" s="291"/>
      <c r="Z796" s="291"/>
      <c r="AA796" s="291"/>
      <c r="AB796" s="318"/>
    </row>
    <row r="797" spans="1:29" x14ac:dyDescent="0.35">
      <c r="A797" s="300"/>
      <c r="B797" s="294"/>
      <c r="C797" s="294"/>
      <c r="D797" s="312"/>
      <c r="E797" s="312"/>
      <c r="F797" s="312"/>
      <c r="G797" s="299" t="s">
        <v>31</v>
      </c>
      <c r="H797" s="299" t="s">
        <v>32</v>
      </c>
      <c r="I797" s="299" t="s">
        <v>33</v>
      </c>
      <c r="J797" s="291"/>
      <c r="K797" s="291"/>
      <c r="L797" s="309"/>
      <c r="M797" s="300"/>
      <c r="N797" s="294"/>
      <c r="O797" s="294"/>
      <c r="P797" s="294"/>
      <c r="Q797" s="291"/>
      <c r="R797" s="291"/>
      <c r="S797" s="291"/>
      <c r="T797" s="291"/>
      <c r="U797" s="294"/>
      <c r="V797" s="297"/>
      <c r="W797" s="291"/>
      <c r="X797" s="291"/>
      <c r="Y797" s="291"/>
      <c r="Z797" s="291"/>
      <c r="AA797" s="291"/>
      <c r="AB797" s="318"/>
    </row>
    <row r="798" spans="1:29" x14ac:dyDescent="0.35">
      <c r="A798" s="300"/>
      <c r="B798" s="294"/>
      <c r="C798" s="294"/>
      <c r="D798" s="312"/>
      <c r="E798" s="312"/>
      <c r="F798" s="312"/>
      <c r="G798" s="300"/>
      <c r="H798" s="300"/>
      <c r="I798" s="300"/>
      <c r="J798" s="291"/>
      <c r="K798" s="291"/>
      <c r="L798" s="309"/>
      <c r="M798" s="300"/>
      <c r="N798" s="294"/>
      <c r="O798" s="294"/>
      <c r="P798" s="294"/>
      <c r="Q798" s="291"/>
      <c r="R798" s="291"/>
      <c r="S798" s="291"/>
      <c r="T798" s="291"/>
      <c r="U798" s="294"/>
      <c r="V798" s="297"/>
      <c r="W798" s="291"/>
      <c r="X798" s="291"/>
      <c r="Y798" s="291"/>
      <c r="Z798" s="291"/>
      <c r="AA798" s="291"/>
      <c r="AB798" s="318"/>
    </row>
    <row r="799" spans="1:29" x14ac:dyDescent="0.35">
      <c r="A799" s="301"/>
      <c r="B799" s="295"/>
      <c r="C799" s="295"/>
      <c r="D799" s="313"/>
      <c r="E799" s="313"/>
      <c r="F799" s="313"/>
      <c r="G799" s="301"/>
      <c r="H799" s="301"/>
      <c r="I799" s="301"/>
      <c r="J799" s="292"/>
      <c r="K799" s="292"/>
      <c r="L799" s="310"/>
      <c r="M799" s="301"/>
      <c r="N799" s="295"/>
      <c r="O799" s="295"/>
      <c r="P799" s="295"/>
      <c r="Q799" s="292"/>
      <c r="R799" s="292"/>
      <c r="S799" s="292"/>
      <c r="T799" s="292"/>
      <c r="U799" s="295"/>
      <c r="V799" s="298"/>
      <c r="W799" s="292"/>
      <c r="X799" s="292"/>
      <c r="Y799" s="292"/>
      <c r="Z799" s="292"/>
      <c r="AA799" s="292"/>
      <c r="AB799" s="319"/>
    </row>
    <row r="800" spans="1:29" x14ac:dyDescent="0.35">
      <c r="A800" s="15">
        <v>1</v>
      </c>
      <c r="B800" s="16" t="str">
        <f>[1]ภดส3!B1203</f>
        <v>โฉนด</v>
      </c>
      <c r="C800" s="16">
        <f>[1]ภดส3!E1203</f>
        <v>2396</v>
      </c>
      <c r="D800" s="17">
        <f>[1]ภดส3!C1203</f>
        <v>5275</v>
      </c>
      <c r="E800" s="17" t="str">
        <f>[1]ภดส3!F1203</f>
        <v>ม.2 ต.นาบอน</v>
      </c>
      <c r="F800" s="18" t="s">
        <v>45</v>
      </c>
      <c r="G800" s="16">
        <f>[1]ภดส3!G1203</f>
        <v>0</v>
      </c>
      <c r="H800" s="16">
        <f>[1]ภดส3!H1203</f>
        <v>0</v>
      </c>
      <c r="I800" s="16">
        <f>[1]ภดส3!I1203</f>
        <v>24</v>
      </c>
      <c r="J800" s="19">
        <f>[1]ภดส3!J1203</f>
        <v>24</v>
      </c>
      <c r="K800" s="20">
        <v>3050</v>
      </c>
      <c r="L800" s="19">
        <f>J800*K800</f>
        <v>73200</v>
      </c>
      <c r="M800" s="21"/>
      <c r="N800" s="21"/>
      <c r="O800" s="21"/>
      <c r="P800" s="21"/>
      <c r="Q800" s="22"/>
      <c r="R800" s="23"/>
      <c r="S800" s="22"/>
      <c r="T800" s="22"/>
      <c r="U800" s="21"/>
      <c r="V800" s="21"/>
      <c r="W800" s="23"/>
      <c r="X800" s="22">
        <f>L800</f>
        <v>73200</v>
      </c>
      <c r="Y800" s="23">
        <f>X800*100/100</f>
        <v>73200</v>
      </c>
      <c r="Z800" s="22">
        <v>0</v>
      </c>
      <c r="AA800" s="24">
        <f>Y800-Z800</f>
        <v>73200</v>
      </c>
      <c r="AB800" s="25">
        <v>0.3</v>
      </c>
      <c r="AC800" s="26">
        <f>AA800*AB800/100</f>
        <v>219.6</v>
      </c>
    </row>
    <row r="801" spans="1:29" x14ac:dyDescent="0.35">
      <c r="A801" s="15">
        <v>2</v>
      </c>
      <c r="B801" s="16" t="str">
        <f>[1]ภดส3!B1204</f>
        <v>โฉนด</v>
      </c>
      <c r="C801" s="16">
        <f>[1]ภดส3!E1204</f>
        <v>2395</v>
      </c>
      <c r="D801" s="17">
        <f>[1]ภดส3!C1204</f>
        <v>5274</v>
      </c>
      <c r="E801" s="17" t="str">
        <f>[1]ภดส3!F1204</f>
        <v>ม.2 ต.นาบอน</v>
      </c>
      <c r="F801" s="18" t="s">
        <v>45</v>
      </c>
      <c r="G801" s="16">
        <f>[1]ภดส3!G1204</f>
        <v>0</v>
      </c>
      <c r="H801" s="16">
        <f>[1]ภดส3!H1204</f>
        <v>0</v>
      </c>
      <c r="I801" s="16">
        <f>[1]ภดส3!I1204</f>
        <v>24</v>
      </c>
      <c r="J801" s="19">
        <f>[1]ภดส3!J1204</f>
        <v>24</v>
      </c>
      <c r="K801" s="20">
        <v>3050</v>
      </c>
      <c r="L801" s="19">
        <f>J801*K801</f>
        <v>73200</v>
      </c>
      <c r="M801" s="21"/>
      <c r="N801" s="21"/>
      <c r="O801" s="96"/>
      <c r="P801" s="21"/>
      <c r="Q801" s="22"/>
      <c r="R801" s="23"/>
      <c r="S801" s="22"/>
      <c r="T801" s="22"/>
      <c r="U801" s="21"/>
      <c r="V801" s="21"/>
      <c r="W801" s="23"/>
      <c r="X801" s="22">
        <f>L801</f>
        <v>73200</v>
      </c>
      <c r="Y801" s="23">
        <f>X801*100/100</f>
        <v>73200</v>
      </c>
      <c r="Z801" s="22">
        <v>0</v>
      </c>
      <c r="AA801" s="24">
        <f>Y801-Z801</f>
        <v>73200</v>
      </c>
      <c r="AB801" s="25">
        <v>0.3</v>
      </c>
      <c r="AC801" s="26">
        <f t="shared" ref="AC801:AC808" si="3">AA801*AB801/100</f>
        <v>219.6</v>
      </c>
    </row>
    <row r="802" spans="1:29" x14ac:dyDescent="0.35">
      <c r="A802" s="15">
        <v>3</v>
      </c>
      <c r="B802" s="16" t="str">
        <f>[1]ภดส3!B1205</f>
        <v>โฉนด</v>
      </c>
      <c r="C802" s="16">
        <f>[1]ภดส3!E1205</f>
        <v>2394</v>
      </c>
      <c r="D802" s="17">
        <f>[1]ภดส3!C1205</f>
        <v>5273</v>
      </c>
      <c r="E802" s="17" t="str">
        <f>[1]ภดส3!F1205</f>
        <v>ม.2 ต.นาบอน</v>
      </c>
      <c r="F802" s="18" t="s">
        <v>45</v>
      </c>
      <c r="G802" s="16">
        <f>[1]ภดส3!G1205</f>
        <v>0</v>
      </c>
      <c r="H802" s="16">
        <f>[1]ภดส3!H1205</f>
        <v>0</v>
      </c>
      <c r="I802" s="16">
        <f>[1]ภดส3!I1205</f>
        <v>24</v>
      </c>
      <c r="J802" s="19">
        <f>[1]ภดส3!J1205</f>
        <v>24</v>
      </c>
      <c r="K802" s="20">
        <v>3050</v>
      </c>
      <c r="L802" s="19">
        <f t="shared" ref="L802:L807" si="4">J802*K802</f>
        <v>73200</v>
      </c>
      <c r="M802" s="21"/>
      <c r="N802" s="21"/>
      <c r="O802" s="96"/>
      <c r="P802" s="21"/>
      <c r="Q802" s="22"/>
      <c r="R802" s="23"/>
      <c r="S802" s="22"/>
      <c r="T802" s="22"/>
      <c r="U802" s="21"/>
      <c r="V802" s="21"/>
      <c r="W802" s="23"/>
      <c r="X802" s="22">
        <f t="shared" ref="X802:X808" si="5">L802</f>
        <v>73200</v>
      </c>
      <c r="Y802" s="23">
        <f t="shared" ref="Y802:Y808" si="6">X802*100/100</f>
        <v>73200</v>
      </c>
      <c r="Z802" s="22">
        <v>0</v>
      </c>
      <c r="AA802" s="24">
        <f t="shared" ref="AA802:AA808" si="7">Y802-Z802</f>
        <v>73200</v>
      </c>
      <c r="AB802" s="25">
        <v>0.3</v>
      </c>
      <c r="AC802" s="26">
        <f t="shared" si="3"/>
        <v>219.6</v>
      </c>
    </row>
    <row r="803" spans="1:29" x14ac:dyDescent="0.35">
      <c r="A803" s="15">
        <v>4</v>
      </c>
      <c r="B803" s="16" t="str">
        <f>[1]ภดส3!B1206</f>
        <v>โฉนด</v>
      </c>
      <c r="C803" s="16">
        <f>[1]ภดส3!E1206</f>
        <v>2393</v>
      </c>
      <c r="D803" s="17">
        <f>[1]ภดส3!C1206</f>
        <v>5272</v>
      </c>
      <c r="E803" s="17" t="str">
        <f>[1]ภดส3!F1206</f>
        <v>ม.2 ต.นาบอน</v>
      </c>
      <c r="F803" s="18" t="s">
        <v>45</v>
      </c>
      <c r="G803" s="16">
        <f>[1]ภดส3!G1206</f>
        <v>0</v>
      </c>
      <c r="H803" s="16">
        <f>[1]ภดส3!H1206</f>
        <v>0</v>
      </c>
      <c r="I803" s="16">
        <f>[1]ภดส3!I1206</f>
        <v>24</v>
      </c>
      <c r="J803" s="19">
        <f>[1]ภดส3!J1206</f>
        <v>24</v>
      </c>
      <c r="K803" s="20">
        <v>3050</v>
      </c>
      <c r="L803" s="19">
        <f t="shared" si="4"/>
        <v>73200</v>
      </c>
      <c r="M803" s="21"/>
      <c r="N803" s="21"/>
      <c r="O803" s="96"/>
      <c r="P803" s="21"/>
      <c r="Q803" s="22"/>
      <c r="R803" s="23"/>
      <c r="S803" s="22"/>
      <c r="T803" s="22"/>
      <c r="U803" s="21"/>
      <c r="V803" s="21"/>
      <c r="W803" s="23"/>
      <c r="X803" s="22">
        <f t="shared" si="5"/>
        <v>73200</v>
      </c>
      <c r="Y803" s="23">
        <f t="shared" si="6"/>
        <v>73200</v>
      </c>
      <c r="Z803" s="22">
        <v>0</v>
      </c>
      <c r="AA803" s="24">
        <f t="shared" si="7"/>
        <v>73200</v>
      </c>
      <c r="AB803" s="25">
        <v>0.3</v>
      </c>
      <c r="AC803" s="26">
        <f t="shared" si="3"/>
        <v>219.6</v>
      </c>
    </row>
    <row r="804" spans="1:29" x14ac:dyDescent="0.35">
      <c r="A804" s="15">
        <v>5</v>
      </c>
      <c r="B804" s="16" t="str">
        <f>[1]ภดส3!B1207</f>
        <v>โฉนด</v>
      </c>
      <c r="C804" s="16">
        <f>[1]ภดส3!E1207</f>
        <v>2392</v>
      </c>
      <c r="D804" s="17">
        <f>[1]ภดส3!C1207</f>
        <v>5271</v>
      </c>
      <c r="E804" s="17" t="str">
        <f>[1]ภดส3!F1207</f>
        <v>ม.2 ต.นาบอน</v>
      </c>
      <c r="F804" s="18" t="s">
        <v>45</v>
      </c>
      <c r="G804" s="16">
        <f>[1]ภดส3!G1207</f>
        <v>0</v>
      </c>
      <c r="H804" s="16">
        <f>[1]ภดส3!H1207</f>
        <v>0</v>
      </c>
      <c r="I804" s="16">
        <f>[1]ภดส3!I1207</f>
        <v>24</v>
      </c>
      <c r="J804" s="19">
        <f>[1]ภดส3!J1207</f>
        <v>24</v>
      </c>
      <c r="K804" s="20">
        <v>3050</v>
      </c>
      <c r="L804" s="19">
        <f t="shared" si="4"/>
        <v>73200</v>
      </c>
      <c r="M804" s="21"/>
      <c r="N804" s="21"/>
      <c r="O804" s="96"/>
      <c r="P804" s="21"/>
      <c r="Q804" s="22"/>
      <c r="R804" s="23"/>
      <c r="S804" s="22"/>
      <c r="T804" s="22"/>
      <c r="U804" s="21"/>
      <c r="V804" s="21"/>
      <c r="W804" s="23"/>
      <c r="X804" s="22">
        <f t="shared" si="5"/>
        <v>73200</v>
      </c>
      <c r="Y804" s="23">
        <f t="shared" si="6"/>
        <v>73200</v>
      </c>
      <c r="Z804" s="22">
        <v>0</v>
      </c>
      <c r="AA804" s="24">
        <f t="shared" si="7"/>
        <v>73200</v>
      </c>
      <c r="AB804" s="25">
        <v>0.3</v>
      </c>
      <c r="AC804" s="26">
        <f t="shared" si="3"/>
        <v>219.6</v>
      </c>
    </row>
    <row r="805" spans="1:29" x14ac:dyDescent="0.35">
      <c r="A805" s="15">
        <v>6</v>
      </c>
      <c r="B805" s="16" t="str">
        <f>[1]ภดส3!B1208</f>
        <v>โฉนด</v>
      </c>
      <c r="C805" s="16">
        <f>[1]ภดส3!E1208</f>
        <v>2391</v>
      </c>
      <c r="D805" s="17">
        <f>[1]ภดส3!C1208</f>
        <v>5270</v>
      </c>
      <c r="E805" s="17" t="str">
        <f>[1]ภดส3!F1208</f>
        <v>ม.2 ต.นาบอน</v>
      </c>
      <c r="F805" s="18" t="s">
        <v>45</v>
      </c>
      <c r="G805" s="16">
        <f>[1]ภดส3!G1208</f>
        <v>0</v>
      </c>
      <c r="H805" s="16">
        <f>[1]ภดส3!H1208</f>
        <v>0</v>
      </c>
      <c r="I805" s="16">
        <f>[1]ภดส3!I1208</f>
        <v>24</v>
      </c>
      <c r="J805" s="19">
        <f>[1]ภดส3!J1208</f>
        <v>24</v>
      </c>
      <c r="K805" s="20">
        <v>3050</v>
      </c>
      <c r="L805" s="19">
        <f t="shared" si="4"/>
        <v>73200</v>
      </c>
      <c r="M805" s="21"/>
      <c r="N805" s="21"/>
      <c r="O805" s="96"/>
      <c r="P805" s="21"/>
      <c r="Q805" s="22"/>
      <c r="R805" s="23"/>
      <c r="S805" s="22"/>
      <c r="T805" s="22"/>
      <c r="U805" s="21"/>
      <c r="V805" s="21"/>
      <c r="W805" s="23"/>
      <c r="X805" s="22">
        <f t="shared" si="5"/>
        <v>73200</v>
      </c>
      <c r="Y805" s="23">
        <f t="shared" si="6"/>
        <v>73200</v>
      </c>
      <c r="Z805" s="22">
        <v>0</v>
      </c>
      <c r="AA805" s="24">
        <f t="shared" si="7"/>
        <v>73200</v>
      </c>
      <c r="AB805" s="25">
        <v>0.3</v>
      </c>
      <c r="AC805" s="26">
        <f t="shared" si="3"/>
        <v>219.6</v>
      </c>
    </row>
    <row r="806" spans="1:29" x14ac:dyDescent="0.35">
      <c r="A806" s="15">
        <v>7</v>
      </c>
      <c r="B806" s="16" t="str">
        <f>[1]ภดส3!B1209</f>
        <v>โฉนด</v>
      </c>
      <c r="C806" s="16">
        <f>[1]ภดส3!E1209</f>
        <v>2390</v>
      </c>
      <c r="D806" s="17">
        <f>[1]ภดส3!C1209</f>
        <v>5269</v>
      </c>
      <c r="E806" s="17" t="str">
        <f>[1]ภดส3!F1209</f>
        <v>ม.2 ต.นาบอน</v>
      </c>
      <c r="F806" s="18" t="s">
        <v>45</v>
      </c>
      <c r="G806" s="16">
        <f>[1]ภดส3!G1209</f>
        <v>0</v>
      </c>
      <c r="H806" s="16">
        <f>[1]ภดส3!H1209</f>
        <v>0</v>
      </c>
      <c r="I806" s="16">
        <f>[1]ภดส3!I1209</f>
        <v>24</v>
      </c>
      <c r="J806" s="19">
        <f>[1]ภดส3!J1209</f>
        <v>24</v>
      </c>
      <c r="K806" s="20">
        <v>3050</v>
      </c>
      <c r="L806" s="19">
        <f t="shared" si="4"/>
        <v>73200</v>
      </c>
      <c r="M806" s="21"/>
      <c r="N806" s="21"/>
      <c r="O806" s="96"/>
      <c r="P806" s="21"/>
      <c r="Q806" s="22"/>
      <c r="R806" s="23"/>
      <c r="S806" s="22"/>
      <c r="T806" s="22"/>
      <c r="U806" s="21"/>
      <c r="V806" s="21"/>
      <c r="W806" s="23"/>
      <c r="X806" s="22">
        <f t="shared" si="5"/>
        <v>73200</v>
      </c>
      <c r="Y806" s="23">
        <f t="shared" si="6"/>
        <v>73200</v>
      </c>
      <c r="Z806" s="22">
        <v>0</v>
      </c>
      <c r="AA806" s="24">
        <f t="shared" si="7"/>
        <v>73200</v>
      </c>
      <c r="AB806" s="25">
        <v>0.3</v>
      </c>
      <c r="AC806" s="26">
        <f t="shared" si="3"/>
        <v>219.6</v>
      </c>
    </row>
    <row r="807" spans="1:29" x14ac:dyDescent="0.35">
      <c r="A807" s="15">
        <v>8</v>
      </c>
      <c r="B807" s="16" t="str">
        <f>[1]ภดส3!B1230</f>
        <v>โฉนด</v>
      </c>
      <c r="C807" s="16">
        <f>[1]ภดส3!E1230</f>
        <v>2389</v>
      </c>
      <c r="D807" s="17">
        <f>[1]ภดส3!C1230</f>
        <v>5268</v>
      </c>
      <c r="E807" s="17" t="str">
        <f>[1]ภดส3!F1230</f>
        <v>ม.11 ต.นาบอน</v>
      </c>
      <c r="F807" s="18" t="s">
        <v>45</v>
      </c>
      <c r="G807" s="16">
        <f>[1]ภดส3!G1230</f>
        <v>0</v>
      </c>
      <c r="H807" s="16">
        <f>[1]ภดส3!H1230</f>
        <v>0</v>
      </c>
      <c r="I807" s="16">
        <f>[1]ภดส3!I1230</f>
        <v>28</v>
      </c>
      <c r="J807" s="19">
        <f>[1]ภดส3!J1230</f>
        <v>28</v>
      </c>
      <c r="K807" s="20">
        <v>3050</v>
      </c>
      <c r="L807" s="19">
        <f t="shared" si="4"/>
        <v>85400</v>
      </c>
      <c r="M807" s="21"/>
      <c r="N807" s="21"/>
      <c r="O807" s="96"/>
      <c r="P807" s="21"/>
      <c r="Q807" s="22"/>
      <c r="R807" s="23"/>
      <c r="S807" s="22"/>
      <c r="T807" s="22"/>
      <c r="U807" s="21"/>
      <c r="V807" s="21"/>
      <c r="W807" s="23"/>
      <c r="X807" s="22">
        <f t="shared" si="5"/>
        <v>85400</v>
      </c>
      <c r="Y807" s="23">
        <f t="shared" si="6"/>
        <v>85400</v>
      </c>
      <c r="Z807" s="22">
        <v>0</v>
      </c>
      <c r="AA807" s="24">
        <f t="shared" si="7"/>
        <v>85400</v>
      </c>
      <c r="AB807" s="25">
        <v>0.3</v>
      </c>
      <c r="AC807" s="26">
        <f t="shared" si="3"/>
        <v>256.2</v>
      </c>
    </row>
    <row r="808" spans="1:29" x14ac:dyDescent="0.35">
      <c r="A808" s="15">
        <v>9</v>
      </c>
      <c r="B808" s="16" t="str">
        <f>[1]ภดส3!B1231</f>
        <v>โฉนด</v>
      </c>
      <c r="C808" s="16">
        <f>[1]ภดส3!E1231</f>
        <v>2388</v>
      </c>
      <c r="D808" s="17">
        <f>[1]ภดส3!C1231</f>
        <v>6267</v>
      </c>
      <c r="E808" s="17" t="str">
        <f>[1]ภดส3!F1231</f>
        <v>ม.11 ต.นาบอน</v>
      </c>
      <c r="F808" s="18" t="s">
        <v>45</v>
      </c>
      <c r="G808" s="16">
        <f>[1]ภดส3!G1231</f>
        <v>0</v>
      </c>
      <c r="H808" s="16">
        <f>[1]ภดส3!H1231</f>
        <v>0</v>
      </c>
      <c r="I808" s="16">
        <f>[1]ภดส3!I1231</f>
        <v>28</v>
      </c>
      <c r="J808" s="19">
        <f>[1]ภดส3!J1231</f>
        <v>28</v>
      </c>
      <c r="K808" s="20">
        <v>3051</v>
      </c>
      <c r="L808" s="19">
        <f>J808*K808</f>
        <v>85428</v>
      </c>
      <c r="M808" s="21"/>
      <c r="N808" s="21"/>
      <c r="O808" s="96"/>
      <c r="P808" s="21"/>
      <c r="Q808" s="22"/>
      <c r="R808" s="23"/>
      <c r="S808" s="22"/>
      <c r="T808" s="22"/>
      <c r="U808" s="21"/>
      <c r="V808" s="21"/>
      <c r="W808" s="23"/>
      <c r="X808" s="22">
        <f t="shared" si="5"/>
        <v>85428</v>
      </c>
      <c r="Y808" s="23">
        <f t="shared" si="6"/>
        <v>85428</v>
      </c>
      <c r="Z808" s="22">
        <v>0</v>
      </c>
      <c r="AA808" s="24">
        <f t="shared" si="7"/>
        <v>85428</v>
      </c>
      <c r="AB808" s="25">
        <v>0.3</v>
      </c>
      <c r="AC808" s="26">
        <f t="shared" si="3"/>
        <v>256.28399999999999</v>
      </c>
    </row>
    <row r="809" spans="1:29" x14ac:dyDescent="0.35">
      <c r="A809" s="15"/>
      <c r="B809" s="16"/>
      <c r="C809" s="16"/>
      <c r="D809" s="17"/>
      <c r="E809" s="17"/>
      <c r="F809" s="18"/>
      <c r="G809" s="16"/>
      <c r="H809" s="16"/>
      <c r="I809" s="16"/>
      <c r="J809" s="19"/>
      <c r="K809" s="20"/>
      <c r="L809" s="19"/>
      <c r="M809" s="21"/>
      <c r="N809" s="21"/>
      <c r="O809" s="96"/>
      <c r="P809" s="21"/>
      <c r="Q809" s="22"/>
      <c r="R809" s="23"/>
      <c r="S809" s="22"/>
      <c r="T809" s="22"/>
      <c r="U809" s="21"/>
      <c r="V809" s="21"/>
      <c r="W809" s="23"/>
      <c r="X809" s="22"/>
      <c r="Y809" s="23"/>
      <c r="Z809" s="22"/>
      <c r="AA809" s="24"/>
      <c r="AB809" s="25"/>
      <c r="AC809" s="26">
        <f>SUM(AC800:AC808)</f>
        <v>2049.6839999999997</v>
      </c>
    </row>
    <row r="810" spans="1:29" x14ac:dyDescent="0.35">
      <c r="A810" s="1"/>
      <c r="B810" s="1"/>
      <c r="C810" s="1"/>
      <c r="D810" s="2"/>
      <c r="E810" s="2"/>
      <c r="F810" s="2"/>
      <c r="G810" s="1"/>
      <c r="H810" s="1"/>
      <c r="I810" s="1"/>
      <c r="J810" s="3"/>
      <c r="K810" s="4"/>
      <c r="M810" s="6"/>
      <c r="N810" s="1"/>
      <c r="O810" s="1"/>
      <c r="P810" s="1"/>
      <c r="Q810" s="3"/>
      <c r="R810" s="4"/>
      <c r="S810" s="3"/>
      <c r="T810" s="3"/>
      <c r="U810" s="1"/>
      <c r="V810" s="1"/>
      <c r="W810" s="4"/>
      <c r="X810" s="3"/>
      <c r="Y810" s="4"/>
      <c r="Z810" s="3"/>
      <c r="AA810" s="4"/>
      <c r="AB810" s="55"/>
    </row>
    <row r="811" spans="1:29" x14ac:dyDescent="0.35">
      <c r="A811" s="8"/>
      <c r="B811" s="8" t="s">
        <v>37</v>
      </c>
      <c r="C811" s="8"/>
      <c r="D811" s="9" t="s">
        <v>38</v>
      </c>
      <c r="E811" s="9"/>
      <c r="F811" s="9"/>
      <c r="G811" s="56"/>
      <c r="H811" s="8" t="s">
        <v>39</v>
      </c>
      <c r="I811" s="8"/>
      <c r="J811" s="57"/>
      <c r="K811" s="10"/>
      <c r="L811" s="8"/>
      <c r="M811" s="13"/>
      <c r="N811" s="1"/>
      <c r="O811" s="1"/>
      <c r="P811" s="1"/>
      <c r="Q811" s="3"/>
      <c r="R811" s="4"/>
      <c r="S811" s="3"/>
      <c r="T811" s="3"/>
      <c r="U811" s="1"/>
      <c r="V811" s="1"/>
      <c r="W811" s="4"/>
      <c r="X811" s="3"/>
      <c r="Y811" s="4"/>
      <c r="Z811" s="3"/>
      <c r="AA811" s="4"/>
      <c r="AB811" s="55"/>
    </row>
    <row r="812" spans="1:29" x14ac:dyDescent="0.35">
      <c r="A812" s="8"/>
      <c r="B812" s="8"/>
      <c r="C812" s="8"/>
      <c r="D812" s="9"/>
      <c r="E812" s="9"/>
      <c r="F812" s="9"/>
      <c r="G812" s="56"/>
      <c r="H812" s="8" t="s">
        <v>40</v>
      </c>
      <c r="I812" s="8"/>
      <c r="J812" s="57"/>
      <c r="K812" s="10"/>
      <c r="L812" s="8"/>
      <c r="M812" s="13"/>
      <c r="N812" s="1"/>
      <c r="O812" s="1"/>
      <c r="P812" s="1"/>
      <c r="Q812" s="3"/>
      <c r="R812" s="4"/>
      <c r="S812" s="3"/>
      <c r="T812" s="3"/>
      <c r="U812" s="1"/>
      <c r="V812" s="1"/>
      <c r="W812" s="4"/>
      <c r="X812" s="3"/>
      <c r="Y812" s="4"/>
      <c r="Z812" s="3"/>
      <c r="AA812" s="4"/>
      <c r="AB812" s="55"/>
    </row>
    <row r="813" spans="1:29" x14ac:dyDescent="0.35">
      <c r="A813" s="8"/>
      <c r="B813" s="8"/>
      <c r="C813" s="8"/>
      <c r="D813" s="9"/>
      <c r="E813" s="9"/>
      <c r="F813" s="9"/>
      <c r="G813" s="56"/>
      <c r="H813" s="8" t="s">
        <v>41</v>
      </c>
      <c r="I813" s="8"/>
      <c r="J813" s="57"/>
      <c r="K813" s="10"/>
      <c r="L813" s="8"/>
      <c r="M813" s="13"/>
      <c r="N813" s="1"/>
      <c r="O813" s="1"/>
      <c r="P813" s="8"/>
      <c r="Q813" s="3"/>
      <c r="R813" s="4"/>
      <c r="S813" s="3"/>
      <c r="T813" s="3"/>
      <c r="U813" s="1"/>
      <c r="V813" s="1"/>
      <c r="W813" s="4"/>
      <c r="X813" s="3"/>
      <c r="Y813" s="11"/>
      <c r="Z813" s="10"/>
      <c r="AA813" s="11"/>
      <c r="AB813" s="14"/>
    </row>
    <row r="814" spans="1:29" x14ac:dyDescent="0.35">
      <c r="A814" s="8"/>
      <c r="B814" s="8"/>
      <c r="C814" s="8"/>
      <c r="D814" s="9"/>
      <c r="E814" s="9"/>
      <c r="F814" s="9"/>
      <c r="G814" s="56"/>
      <c r="H814" s="8" t="s">
        <v>42</v>
      </c>
      <c r="I814" s="58"/>
      <c r="J814" s="59"/>
      <c r="K814" s="12"/>
      <c r="L814" s="58"/>
      <c r="M814" s="60"/>
      <c r="N814" s="1"/>
      <c r="O814" s="1"/>
      <c r="P814" s="8"/>
      <c r="Q814" s="3"/>
      <c r="R814" s="4"/>
      <c r="S814" s="3"/>
      <c r="T814" s="3"/>
      <c r="U814" s="1"/>
      <c r="V814" s="1"/>
      <c r="W814" s="4"/>
      <c r="X814" s="3"/>
      <c r="Y814" s="11"/>
      <c r="Z814" s="10"/>
      <c r="AA814" s="11"/>
      <c r="AB814" s="14"/>
    </row>
    <row r="815" spans="1:29" x14ac:dyDescent="0.35">
      <c r="A815" s="58"/>
      <c r="B815" s="58"/>
      <c r="C815" s="58"/>
      <c r="D815" s="61"/>
      <c r="E815" s="61"/>
      <c r="F815" s="61"/>
      <c r="G815" s="58"/>
      <c r="H815" s="58" t="s">
        <v>43</v>
      </c>
      <c r="I815" s="58"/>
      <c r="J815" s="59"/>
      <c r="K815" s="12"/>
      <c r="L815" s="58"/>
      <c r="M815" s="60"/>
    </row>
    <row r="816" spans="1:29" x14ac:dyDescent="0.35">
      <c r="A816" s="58"/>
      <c r="B816" s="58"/>
      <c r="C816" s="58"/>
      <c r="D816" s="61"/>
      <c r="E816" s="61"/>
      <c r="F816" s="61"/>
      <c r="G816" s="58"/>
      <c r="H816" s="58"/>
      <c r="I816" s="58"/>
      <c r="J816" s="10"/>
      <c r="K816" s="64"/>
      <c r="L816" s="12"/>
    </row>
    <row r="817" spans="1:29" x14ac:dyDescent="0.35">
      <c r="A817" s="1"/>
      <c r="B817" s="1"/>
      <c r="C817" s="1"/>
      <c r="D817" s="2"/>
      <c r="E817" s="2"/>
      <c r="F817" s="2"/>
      <c r="G817" s="1"/>
      <c r="H817" s="1"/>
      <c r="I817" s="1"/>
      <c r="J817" s="3"/>
      <c r="K817" s="4"/>
      <c r="M817" s="6"/>
      <c r="N817" s="1"/>
      <c r="O817" s="1"/>
      <c r="P817" s="1"/>
      <c r="Q817" s="3"/>
      <c r="R817" s="4"/>
      <c r="S817" s="3"/>
      <c r="T817" s="3"/>
      <c r="U817" s="1"/>
      <c r="V817" s="1"/>
      <c r="W817" s="4"/>
      <c r="X817" s="3"/>
      <c r="Y817" s="4"/>
      <c r="Z817" s="3"/>
      <c r="AA817" s="314" t="s">
        <v>0</v>
      </c>
      <c r="AB817" s="314"/>
    </row>
    <row r="818" spans="1:29" x14ac:dyDescent="0.35">
      <c r="A818" s="315" t="s">
        <v>1</v>
      </c>
      <c r="B818" s="315"/>
      <c r="C818" s="315"/>
      <c r="D818" s="315"/>
      <c r="E818" s="315"/>
      <c r="F818" s="315"/>
      <c r="G818" s="315"/>
      <c r="H818" s="315"/>
      <c r="I818" s="315"/>
      <c r="J818" s="315"/>
      <c r="K818" s="315"/>
      <c r="L818" s="315"/>
      <c r="M818" s="315"/>
      <c r="N818" s="315"/>
      <c r="O818" s="315"/>
      <c r="P818" s="315"/>
      <c r="Q818" s="315"/>
      <c r="R818" s="315"/>
      <c r="S818" s="315"/>
      <c r="T818" s="315"/>
      <c r="U818" s="315"/>
      <c r="V818" s="315"/>
      <c r="W818" s="315"/>
      <c r="X818" s="315"/>
      <c r="Y818" s="315"/>
      <c r="Z818" s="315"/>
      <c r="AA818" s="315"/>
      <c r="AB818" s="315"/>
    </row>
    <row r="819" spans="1:29" x14ac:dyDescent="0.35">
      <c r="A819" s="315" t="str">
        <f>A792</f>
        <v>เทศบาลตำบลนาบอน</v>
      </c>
      <c r="B819" s="315"/>
      <c r="C819" s="315"/>
      <c r="D819" s="315"/>
      <c r="E819" s="315"/>
      <c r="F819" s="315"/>
      <c r="G819" s="315"/>
      <c r="H819" s="315"/>
      <c r="I819" s="315"/>
      <c r="J819" s="315"/>
      <c r="K819" s="315"/>
      <c r="L819" s="315"/>
      <c r="M819" s="315"/>
      <c r="N819" s="315"/>
      <c r="O819" s="315"/>
      <c r="P819" s="315"/>
      <c r="Q819" s="315"/>
      <c r="R819" s="315"/>
      <c r="S819" s="315"/>
      <c r="T819" s="315"/>
      <c r="U819" s="315"/>
      <c r="V819" s="315"/>
      <c r="W819" s="315"/>
      <c r="X819" s="315"/>
      <c r="Y819" s="315"/>
      <c r="Z819" s="315"/>
      <c r="AA819" s="315"/>
      <c r="AB819" s="315"/>
    </row>
    <row r="820" spans="1:29" x14ac:dyDescent="0.35">
      <c r="A820" s="8" t="s">
        <v>113</v>
      </c>
      <c r="B820" s="8"/>
      <c r="C820" s="8"/>
      <c r="D820" s="9"/>
      <c r="E820" s="9"/>
      <c r="F820" s="9"/>
      <c r="G820" s="8"/>
      <c r="H820" s="8"/>
      <c r="I820" s="8"/>
      <c r="J820" s="10"/>
      <c r="K820" s="11"/>
      <c r="L820" s="12"/>
      <c r="M820" s="13"/>
      <c r="N820" s="8"/>
      <c r="O820" s="8"/>
      <c r="P820" s="8"/>
      <c r="Q820" s="10"/>
      <c r="R820" s="11"/>
      <c r="S820" s="10"/>
      <c r="T820" s="10"/>
      <c r="U820" s="8"/>
      <c r="V820" s="8"/>
      <c r="W820" s="11"/>
      <c r="X820" s="10"/>
      <c r="Y820" s="11"/>
      <c r="Z820" s="10"/>
      <c r="AA820" s="11"/>
      <c r="AB820" s="14"/>
    </row>
    <row r="821" spans="1:29" x14ac:dyDescent="0.35">
      <c r="A821" s="288" t="s">
        <v>4</v>
      </c>
      <c r="B821" s="316"/>
      <c r="C821" s="316"/>
      <c r="D821" s="316"/>
      <c r="E821" s="316"/>
      <c r="F821" s="316"/>
      <c r="G821" s="316"/>
      <c r="H821" s="316"/>
      <c r="I821" s="316"/>
      <c r="J821" s="316"/>
      <c r="K821" s="316"/>
      <c r="L821" s="289"/>
      <c r="M821" s="288" t="s">
        <v>5</v>
      </c>
      <c r="N821" s="316"/>
      <c r="O821" s="316"/>
      <c r="P821" s="316"/>
      <c r="Q821" s="316"/>
      <c r="R821" s="316"/>
      <c r="S821" s="316"/>
      <c r="T821" s="316"/>
      <c r="U821" s="316"/>
      <c r="V821" s="316"/>
      <c r="W821" s="289"/>
      <c r="X821" s="290" t="s">
        <v>6</v>
      </c>
      <c r="Y821" s="290" t="s">
        <v>7</v>
      </c>
      <c r="Z821" s="290" t="s">
        <v>8</v>
      </c>
      <c r="AA821" s="290" t="s">
        <v>9</v>
      </c>
      <c r="AB821" s="317" t="s">
        <v>10</v>
      </c>
    </row>
    <row r="822" spans="1:29" x14ac:dyDescent="0.35">
      <c r="A822" s="299" t="s">
        <v>11</v>
      </c>
      <c r="B822" s="293" t="s">
        <v>12</v>
      </c>
      <c r="C822" s="293" t="s">
        <v>13</v>
      </c>
      <c r="D822" s="311" t="s">
        <v>14</v>
      </c>
      <c r="E822" s="311" t="s">
        <v>15</v>
      </c>
      <c r="F822" s="312" t="s">
        <v>16</v>
      </c>
      <c r="G822" s="302" t="s">
        <v>17</v>
      </c>
      <c r="H822" s="303"/>
      <c r="I822" s="304"/>
      <c r="J822" s="290" t="s">
        <v>18</v>
      </c>
      <c r="K822" s="290" t="s">
        <v>19</v>
      </c>
      <c r="L822" s="308" t="s">
        <v>20</v>
      </c>
      <c r="M822" s="299" t="s">
        <v>11</v>
      </c>
      <c r="N822" s="293" t="s">
        <v>21</v>
      </c>
      <c r="O822" s="293" t="s">
        <v>22</v>
      </c>
      <c r="P822" s="293" t="s">
        <v>16</v>
      </c>
      <c r="Q822" s="290" t="s">
        <v>23</v>
      </c>
      <c r="R822" s="290" t="s">
        <v>24</v>
      </c>
      <c r="S822" s="290" t="s">
        <v>25</v>
      </c>
      <c r="T822" s="290" t="s">
        <v>26</v>
      </c>
      <c r="U822" s="288" t="s">
        <v>27</v>
      </c>
      <c r="V822" s="289"/>
      <c r="W822" s="290" t="s">
        <v>28</v>
      </c>
      <c r="X822" s="291"/>
      <c r="Y822" s="291"/>
      <c r="Z822" s="291"/>
      <c r="AA822" s="291"/>
      <c r="AB822" s="318"/>
    </row>
    <row r="823" spans="1:29" x14ac:dyDescent="0.35">
      <c r="A823" s="300"/>
      <c r="B823" s="294"/>
      <c r="C823" s="294"/>
      <c r="D823" s="312"/>
      <c r="E823" s="312"/>
      <c r="F823" s="312"/>
      <c r="G823" s="305"/>
      <c r="H823" s="306"/>
      <c r="I823" s="307"/>
      <c r="J823" s="291"/>
      <c r="K823" s="291"/>
      <c r="L823" s="309"/>
      <c r="M823" s="300"/>
      <c r="N823" s="294"/>
      <c r="O823" s="294"/>
      <c r="P823" s="294"/>
      <c r="Q823" s="291"/>
      <c r="R823" s="291"/>
      <c r="S823" s="291"/>
      <c r="T823" s="291"/>
      <c r="U823" s="293" t="s">
        <v>29</v>
      </c>
      <c r="V823" s="296" t="s">
        <v>30</v>
      </c>
      <c r="W823" s="291"/>
      <c r="X823" s="291"/>
      <c r="Y823" s="291"/>
      <c r="Z823" s="291"/>
      <c r="AA823" s="291"/>
      <c r="AB823" s="318"/>
    </row>
    <row r="824" spans="1:29" x14ac:dyDescent="0.35">
      <c r="A824" s="300"/>
      <c r="B824" s="294"/>
      <c r="C824" s="294"/>
      <c r="D824" s="312"/>
      <c r="E824" s="312"/>
      <c r="F824" s="312"/>
      <c r="G824" s="299" t="s">
        <v>31</v>
      </c>
      <c r="H824" s="299" t="s">
        <v>32</v>
      </c>
      <c r="I824" s="299" t="s">
        <v>33</v>
      </c>
      <c r="J824" s="291"/>
      <c r="K824" s="291"/>
      <c r="L824" s="309"/>
      <c r="M824" s="300"/>
      <c r="N824" s="294"/>
      <c r="O824" s="294"/>
      <c r="P824" s="294"/>
      <c r="Q824" s="291"/>
      <c r="R824" s="291"/>
      <c r="S824" s="291"/>
      <c r="T824" s="291"/>
      <c r="U824" s="294"/>
      <c r="V824" s="297"/>
      <c r="W824" s="291"/>
      <c r="X824" s="291"/>
      <c r="Y824" s="291"/>
      <c r="Z824" s="291"/>
      <c r="AA824" s="291"/>
      <c r="AB824" s="318"/>
    </row>
    <row r="825" spans="1:29" x14ac:dyDescent="0.35">
      <c r="A825" s="300"/>
      <c r="B825" s="294"/>
      <c r="C825" s="294"/>
      <c r="D825" s="312"/>
      <c r="E825" s="312"/>
      <c r="F825" s="312"/>
      <c r="G825" s="300"/>
      <c r="H825" s="300"/>
      <c r="I825" s="300"/>
      <c r="J825" s="291"/>
      <c r="K825" s="291"/>
      <c r="L825" s="309"/>
      <c r="M825" s="300"/>
      <c r="N825" s="294"/>
      <c r="O825" s="294"/>
      <c r="P825" s="294"/>
      <c r="Q825" s="291"/>
      <c r="R825" s="291"/>
      <c r="S825" s="291"/>
      <c r="T825" s="291"/>
      <c r="U825" s="294"/>
      <c r="V825" s="297"/>
      <c r="W825" s="291"/>
      <c r="X825" s="291"/>
      <c r="Y825" s="291"/>
      <c r="Z825" s="291"/>
      <c r="AA825" s="291"/>
      <c r="AB825" s="318"/>
    </row>
    <row r="826" spans="1:29" x14ac:dyDescent="0.35">
      <c r="A826" s="301"/>
      <c r="B826" s="295"/>
      <c r="C826" s="295"/>
      <c r="D826" s="313"/>
      <c r="E826" s="313"/>
      <c r="F826" s="313"/>
      <c r="G826" s="301"/>
      <c r="H826" s="301"/>
      <c r="I826" s="301"/>
      <c r="J826" s="292"/>
      <c r="K826" s="292"/>
      <c r="L826" s="310"/>
      <c r="M826" s="301"/>
      <c r="N826" s="295"/>
      <c r="O826" s="295"/>
      <c r="P826" s="295"/>
      <c r="Q826" s="292"/>
      <c r="R826" s="292"/>
      <c r="S826" s="292"/>
      <c r="T826" s="292"/>
      <c r="U826" s="295"/>
      <c r="V826" s="298"/>
      <c r="W826" s="292"/>
      <c r="X826" s="292"/>
      <c r="Y826" s="292"/>
      <c r="Z826" s="292"/>
      <c r="AA826" s="292"/>
      <c r="AB826" s="319"/>
    </row>
    <row r="827" spans="1:29" x14ac:dyDescent="0.35">
      <c r="A827" s="15">
        <v>1</v>
      </c>
      <c r="B827" s="16" t="str">
        <f>[1]ภดส3!B1257</f>
        <v>โฉนด</v>
      </c>
      <c r="C827" s="16">
        <f>[1]ภดส3!E1257</f>
        <v>2400</v>
      </c>
      <c r="D827" s="17">
        <f>[1]ภดส3!C1257</f>
        <v>5279</v>
      </c>
      <c r="E827" s="17" t="str">
        <f>[1]ภดส3!F1257</f>
        <v>ม.2 ต.นาบอน</v>
      </c>
      <c r="F827" s="18" t="s">
        <v>45</v>
      </c>
      <c r="G827" s="16">
        <f>[1]ภดส3!G1257</f>
        <v>0</v>
      </c>
      <c r="H827" s="16">
        <f>[1]ภดส3!H1257</f>
        <v>0</v>
      </c>
      <c r="I827" s="16">
        <f>[1]ภดส3!I1257</f>
        <v>23</v>
      </c>
      <c r="J827" s="19">
        <f>[1]ภดส3!J1257</f>
        <v>23</v>
      </c>
      <c r="K827" s="20">
        <v>3050</v>
      </c>
      <c r="L827" s="19">
        <f>J827*K827</f>
        <v>70150</v>
      </c>
      <c r="M827" s="21"/>
      <c r="N827" s="21"/>
      <c r="O827" s="21"/>
      <c r="P827" s="21"/>
      <c r="Q827" s="22"/>
      <c r="R827" s="23"/>
      <c r="S827" s="22"/>
      <c r="T827" s="22"/>
      <c r="U827" s="21"/>
      <c r="V827" s="21"/>
      <c r="W827" s="23"/>
      <c r="X827" s="22">
        <f>L827</f>
        <v>70150</v>
      </c>
      <c r="Y827" s="23">
        <f>X827*100/100</f>
        <v>70150</v>
      </c>
      <c r="Z827" s="22">
        <v>0</v>
      </c>
      <c r="AA827" s="24">
        <f>Y827-Z827</f>
        <v>70150</v>
      </c>
      <c r="AB827" s="143">
        <v>0.3</v>
      </c>
      <c r="AC827" s="5">
        <f>AA827*AB827/100</f>
        <v>210.45</v>
      </c>
    </row>
    <row r="828" spans="1:29" x14ac:dyDescent="0.35">
      <c r="A828" s="15">
        <v>2</v>
      </c>
      <c r="B828" s="16" t="str">
        <f>[1]ภดส3!B1258</f>
        <v>โฉนด</v>
      </c>
      <c r="C828" s="16">
        <f>[1]ภดส3!E1258</f>
        <v>2399</v>
      </c>
      <c r="D828" s="17">
        <f>[1]ภดส3!C1258</f>
        <v>5278</v>
      </c>
      <c r="E828" s="17" t="str">
        <f>[1]ภดส3!F1258</f>
        <v>ม.2 ต.นาบอน</v>
      </c>
      <c r="F828" s="18" t="s">
        <v>45</v>
      </c>
      <c r="G828" s="16">
        <f>[1]ภดส3!G1258</f>
        <v>0</v>
      </c>
      <c r="H828" s="16">
        <f>[1]ภดส3!H1258</f>
        <v>0</v>
      </c>
      <c r="I828" s="16">
        <f>[1]ภดส3!I1258</f>
        <v>24</v>
      </c>
      <c r="J828" s="19">
        <f>[1]ภดส3!J1258</f>
        <v>24</v>
      </c>
      <c r="K828" s="20">
        <v>3050</v>
      </c>
      <c r="L828" s="19">
        <f>J828*K828</f>
        <v>73200</v>
      </c>
      <c r="M828" s="21"/>
      <c r="N828" s="21"/>
      <c r="O828" s="21"/>
      <c r="P828" s="21"/>
      <c r="Q828" s="22"/>
      <c r="R828" s="135"/>
      <c r="S828" s="144"/>
      <c r="T828" s="144"/>
      <c r="U828" s="145"/>
      <c r="V828" s="145"/>
      <c r="W828" s="137"/>
      <c r="X828" s="144">
        <f>L828</f>
        <v>73200</v>
      </c>
      <c r="Y828" s="137">
        <f>X828*100/100</f>
        <v>73200</v>
      </c>
      <c r="Z828" s="146">
        <v>0</v>
      </c>
      <c r="AA828" s="138">
        <f>Y828-Z828</f>
        <v>73200</v>
      </c>
      <c r="AB828" s="147">
        <v>0.3</v>
      </c>
      <c r="AC828" s="5">
        <f>AA828*AB828/100</f>
        <v>219.6</v>
      </c>
    </row>
    <row r="829" spans="1:29" x14ac:dyDescent="0.35">
      <c r="A829" s="15">
        <v>3</v>
      </c>
      <c r="B829" s="16" t="str">
        <f>[1]ภดส3!B1259</f>
        <v>โฉนด</v>
      </c>
      <c r="C829" s="16">
        <f>[1]ภดส3!E1259</f>
        <v>2398</v>
      </c>
      <c r="D829" s="17">
        <f>[1]ภดส3!C1259</f>
        <v>5277</v>
      </c>
      <c r="E829" s="17" t="str">
        <f>[1]ภดส3!F1259</f>
        <v>ม.2 ต.นาบอน</v>
      </c>
      <c r="F829" s="18" t="s">
        <v>45</v>
      </c>
      <c r="G829" s="16">
        <f>[1]ภดส3!G1259</f>
        <v>0</v>
      </c>
      <c r="H829" s="16">
        <f>[1]ภดส3!H1259</f>
        <v>0</v>
      </c>
      <c r="I829" s="16">
        <f>[1]ภดส3!I1259</f>
        <v>24</v>
      </c>
      <c r="J829" s="19">
        <f>[1]ภดส3!J1259</f>
        <v>24</v>
      </c>
      <c r="K829" s="20">
        <v>3050</v>
      </c>
      <c r="L829" s="19">
        <f>J829*K829</f>
        <v>73200</v>
      </c>
      <c r="M829" s="21"/>
      <c r="N829" s="21"/>
      <c r="O829" s="21"/>
      <c r="P829" s="21"/>
      <c r="Q829" s="22"/>
      <c r="R829" s="135"/>
      <c r="S829" s="148"/>
      <c r="T829" s="149"/>
      <c r="U829" s="150"/>
      <c r="V829" s="150"/>
      <c r="W829" s="151"/>
      <c r="X829" s="144">
        <f>L829</f>
        <v>73200</v>
      </c>
      <c r="Y829" s="137">
        <f>X829*100/100</f>
        <v>73200</v>
      </c>
      <c r="Z829" s="146">
        <v>0</v>
      </c>
      <c r="AA829" s="138">
        <f>Y829-Z829</f>
        <v>73200</v>
      </c>
      <c r="AB829" s="147">
        <v>0.3</v>
      </c>
      <c r="AC829" s="5">
        <f>AA829*AB829/100</f>
        <v>219.6</v>
      </c>
    </row>
    <row r="830" spans="1:29" x14ac:dyDescent="0.35">
      <c r="A830" s="15">
        <v>4</v>
      </c>
      <c r="B830" s="16" t="str">
        <f>[1]ภดส3!B1260</f>
        <v>โฉนด</v>
      </c>
      <c r="C830" s="16">
        <f>[1]ภดส3!E1260</f>
        <v>2397</v>
      </c>
      <c r="D830" s="17">
        <f>[1]ภดส3!C1260</f>
        <v>5276</v>
      </c>
      <c r="E830" s="17" t="str">
        <f>[1]ภดส3!F1260</f>
        <v>ม.2 ต.นาบอน</v>
      </c>
      <c r="F830" s="18" t="s">
        <v>45</v>
      </c>
      <c r="G830" s="16">
        <f>[1]ภดส3!G1260</f>
        <v>0</v>
      </c>
      <c r="H830" s="16">
        <f>[1]ภดส3!H1260</f>
        <v>0</v>
      </c>
      <c r="I830" s="16">
        <f>[1]ภดส3!I1260</f>
        <v>24</v>
      </c>
      <c r="J830" s="19">
        <f>[1]ภดส3!J1260</f>
        <v>24</v>
      </c>
      <c r="K830" s="20">
        <v>3050</v>
      </c>
      <c r="L830" s="19">
        <f>J830*K830</f>
        <v>73200</v>
      </c>
      <c r="M830" s="30"/>
      <c r="N830" s="30"/>
      <c r="O830" s="31"/>
      <c r="P830" s="31"/>
      <c r="Q830" s="22"/>
      <c r="R830" s="23"/>
      <c r="S830" s="42"/>
      <c r="T830" s="22"/>
      <c r="U830" s="31"/>
      <c r="V830" s="31"/>
      <c r="W830" s="23"/>
      <c r="X830" s="144">
        <f>L830</f>
        <v>73200</v>
      </c>
      <c r="Y830" s="137">
        <f>X830*100/100</f>
        <v>73200</v>
      </c>
      <c r="Z830" s="146">
        <v>0</v>
      </c>
      <c r="AA830" s="138">
        <f>Y830-Z830</f>
        <v>73200</v>
      </c>
      <c r="AB830" s="147">
        <v>0.3</v>
      </c>
      <c r="AC830" s="5">
        <f>AA830*AB830/100</f>
        <v>219.6</v>
      </c>
    </row>
    <row r="831" spans="1:29" x14ac:dyDescent="0.35">
      <c r="A831" s="36"/>
      <c r="B831" s="30"/>
      <c r="C831" s="30"/>
      <c r="D831" s="37"/>
      <c r="E831" s="37"/>
      <c r="F831" s="37"/>
      <c r="G831" s="38"/>
      <c r="H831" s="38"/>
      <c r="I831" s="38"/>
      <c r="J831" s="39"/>
      <c r="K831" s="24"/>
      <c r="L831" s="35"/>
      <c r="M831" s="30"/>
      <c r="N831" s="33"/>
      <c r="O831" s="40"/>
      <c r="P831" s="21"/>
      <c r="Q831" s="32"/>
      <c r="R831" s="135"/>
      <c r="S831" s="144"/>
      <c r="T831" s="144"/>
      <c r="U831" s="145"/>
      <c r="V831" s="145"/>
      <c r="W831" s="137"/>
      <c r="X831" s="144"/>
      <c r="Y831" s="137"/>
      <c r="Z831" s="148"/>
      <c r="AA831" s="138"/>
      <c r="AB831" s="147"/>
      <c r="AC831" s="26">
        <f>SUM(AC827:AC830)</f>
        <v>869.25</v>
      </c>
    </row>
    <row r="832" spans="1:29" x14ac:dyDescent="0.35">
      <c r="A832" s="1"/>
      <c r="B832" s="1"/>
      <c r="C832" s="1"/>
      <c r="D832" s="2"/>
      <c r="E832" s="2"/>
      <c r="F832" s="2"/>
      <c r="G832" s="1"/>
      <c r="H832" s="1"/>
      <c r="I832" s="1"/>
      <c r="J832" s="3"/>
      <c r="K832" s="4"/>
      <c r="M832" s="6"/>
      <c r="N832" s="1"/>
      <c r="O832" s="1"/>
      <c r="P832" s="1"/>
      <c r="Q832" s="3"/>
      <c r="R832" s="4"/>
      <c r="S832" s="3"/>
      <c r="T832" s="3"/>
      <c r="U832" s="1"/>
      <c r="V832" s="1"/>
      <c r="W832" s="4"/>
      <c r="X832" s="3"/>
      <c r="Y832" s="4"/>
      <c r="Z832" s="3"/>
      <c r="AA832" s="4"/>
      <c r="AB832" s="55"/>
    </row>
    <row r="833" spans="1:28" x14ac:dyDescent="0.35">
      <c r="A833" s="8"/>
      <c r="B833" s="8" t="s">
        <v>37</v>
      </c>
      <c r="C833" s="8"/>
      <c r="D833" s="9" t="s">
        <v>38</v>
      </c>
      <c r="E833" s="9"/>
      <c r="F833" s="9"/>
      <c r="G833" s="56"/>
      <c r="H833" s="8" t="s">
        <v>39</v>
      </c>
      <c r="I833" s="8"/>
      <c r="J833" s="57"/>
      <c r="K833" s="10"/>
      <c r="L833" s="8"/>
      <c r="M833" s="13"/>
      <c r="N833" s="1"/>
      <c r="O833" s="1"/>
      <c r="P833" s="1"/>
      <c r="Q833" s="3"/>
      <c r="R833" s="4"/>
      <c r="S833" s="3"/>
      <c r="T833" s="3"/>
      <c r="U833" s="1"/>
      <c r="V833" s="1"/>
      <c r="W833" s="4"/>
      <c r="X833" s="3"/>
      <c r="Y833" s="4"/>
      <c r="Z833" s="3"/>
      <c r="AA833" s="4"/>
      <c r="AB833" s="55"/>
    </row>
    <row r="834" spans="1:28" x14ac:dyDescent="0.35">
      <c r="A834" s="8"/>
      <c r="B834" s="8"/>
      <c r="C834" s="8"/>
      <c r="D834" s="9"/>
      <c r="E834" s="9"/>
      <c r="F834" s="9"/>
      <c r="G834" s="56"/>
      <c r="H834" s="8" t="s">
        <v>40</v>
      </c>
      <c r="I834" s="8"/>
      <c r="J834" s="57"/>
      <c r="K834" s="10"/>
      <c r="L834" s="8"/>
      <c r="M834" s="13"/>
      <c r="N834" s="1"/>
      <c r="O834" s="1"/>
      <c r="P834" s="1"/>
      <c r="Q834" s="3"/>
      <c r="R834" s="4"/>
      <c r="S834" s="3"/>
      <c r="T834" s="3"/>
      <c r="U834" s="1"/>
      <c r="V834" s="1"/>
      <c r="W834" s="4"/>
      <c r="X834" s="3"/>
      <c r="Y834" s="4"/>
      <c r="Z834" s="3"/>
      <c r="AA834" s="4"/>
      <c r="AB834" s="55"/>
    </row>
    <row r="835" spans="1:28" x14ac:dyDescent="0.35">
      <c r="A835" s="8"/>
      <c r="B835" s="8"/>
      <c r="C835" s="8"/>
      <c r="D835" s="9"/>
      <c r="E835" s="9"/>
      <c r="F835" s="9"/>
      <c r="G835" s="56"/>
      <c r="H835" s="8" t="s">
        <v>41</v>
      </c>
      <c r="I835" s="8"/>
      <c r="J835" s="57"/>
      <c r="K835" s="10"/>
      <c r="L835" s="8"/>
      <c r="M835" s="13"/>
      <c r="N835" s="1"/>
      <c r="O835" s="1"/>
      <c r="P835" s="8"/>
      <c r="Q835" s="3"/>
      <c r="R835" s="4"/>
      <c r="S835" s="3"/>
      <c r="T835" s="3"/>
      <c r="U835" s="1"/>
      <c r="V835" s="1"/>
      <c r="W835" s="4"/>
      <c r="X835" s="3"/>
      <c r="Y835" s="11"/>
      <c r="Z835" s="10"/>
      <c r="AA835" s="11"/>
      <c r="AB835" s="14"/>
    </row>
    <row r="836" spans="1:28" x14ac:dyDescent="0.35">
      <c r="A836" s="8"/>
      <c r="B836" s="8"/>
      <c r="C836" s="8"/>
      <c r="D836" s="9"/>
      <c r="E836" s="9"/>
      <c r="F836" s="9"/>
      <c r="G836" s="56"/>
      <c r="H836" s="8" t="s">
        <v>42</v>
      </c>
      <c r="I836" s="58"/>
      <c r="J836" s="59"/>
      <c r="K836" s="12"/>
      <c r="L836" s="58"/>
      <c r="M836" s="60"/>
      <c r="N836" s="1"/>
      <c r="O836" s="1"/>
      <c r="P836" s="8"/>
      <c r="Q836" s="3"/>
      <c r="R836" s="4"/>
      <c r="S836" s="3"/>
      <c r="T836" s="3"/>
      <c r="U836" s="1"/>
      <c r="V836" s="1"/>
      <c r="W836" s="4"/>
      <c r="X836" s="3"/>
      <c r="Y836" s="11"/>
      <c r="Z836" s="10"/>
      <c r="AA836" s="11"/>
      <c r="AB836" s="14"/>
    </row>
    <row r="837" spans="1:28" x14ac:dyDescent="0.35">
      <c r="A837" s="58"/>
      <c r="B837" s="58"/>
      <c r="C837" s="58"/>
      <c r="D837" s="61"/>
      <c r="E837" s="61"/>
      <c r="F837" s="61"/>
      <c r="G837" s="58"/>
      <c r="H837" s="58" t="s">
        <v>43</v>
      </c>
      <c r="I837" s="58"/>
      <c r="J837" s="59"/>
      <c r="K837" s="12"/>
      <c r="L837" s="58"/>
      <c r="M837" s="60"/>
    </row>
    <row r="838" spans="1:28" x14ac:dyDescent="0.35">
      <c r="A838" s="58"/>
      <c r="B838" s="58"/>
      <c r="C838" s="58"/>
      <c r="D838" s="61"/>
      <c r="E838" s="61"/>
      <c r="F838" s="61"/>
      <c r="G838" s="58"/>
      <c r="H838" s="58"/>
      <c r="I838" s="58"/>
      <c r="J838" s="10"/>
      <c r="K838" s="64"/>
      <c r="L838" s="12"/>
    </row>
    <row r="839" spans="1:28" x14ac:dyDescent="0.35">
      <c r="A839" s="1"/>
      <c r="B839" s="1"/>
      <c r="C839" s="1"/>
      <c r="D839" s="2"/>
      <c r="E839" s="2"/>
      <c r="F839" s="2"/>
      <c r="G839" s="1"/>
      <c r="H839" s="1"/>
      <c r="I839" s="1"/>
      <c r="J839" s="3"/>
      <c r="K839" s="4"/>
      <c r="M839" s="6"/>
      <c r="N839" s="1"/>
      <c r="O839" s="1"/>
      <c r="P839" s="1"/>
      <c r="Q839" s="3"/>
      <c r="R839" s="4"/>
      <c r="S839" s="3"/>
      <c r="T839" s="3"/>
      <c r="U839" s="1"/>
      <c r="V839" s="1"/>
      <c r="W839" s="4"/>
      <c r="X839" s="3"/>
      <c r="Y839" s="4"/>
      <c r="Z839" s="3"/>
      <c r="AA839" s="314" t="s">
        <v>0</v>
      </c>
      <c r="AB839" s="314"/>
    </row>
    <row r="840" spans="1:28" x14ac:dyDescent="0.35">
      <c r="A840" s="315" t="s">
        <v>1</v>
      </c>
      <c r="B840" s="315"/>
      <c r="C840" s="315"/>
      <c r="D840" s="315"/>
      <c r="E840" s="315"/>
      <c r="F840" s="315"/>
      <c r="G840" s="315"/>
      <c r="H840" s="315"/>
      <c r="I840" s="315"/>
      <c r="J840" s="315"/>
      <c r="K840" s="315"/>
      <c r="L840" s="315"/>
      <c r="M840" s="315"/>
      <c r="N840" s="315"/>
      <c r="O840" s="315"/>
      <c r="P840" s="315"/>
      <c r="Q840" s="315"/>
      <c r="R840" s="315"/>
      <c r="S840" s="315"/>
      <c r="T840" s="315"/>
      <c r="U840" s="315"/>
      <c r="V840" s="315"/>
      <c r="W840" s="315"/>
      <c r="X840" s="315"/>
      <c r="Y840" s="315"/>
      <c r="Z840" s="315"/>
      <c r="AA840" s="315"/>
      <c r="AB840" s="315"/>
    </row>
    <row r="841" spans="1:28" x14ac:dyDescent="0.35">
      <c r="A841" s="315" t="str">
        <f>A819</f>
        <v>เทศบาลตำบลนาบอน</v>
      </c>
      <c r="B841" s="315"/>
      <c r="C841" s="315"/>
      <c r="D841" s="315"/>
      <c r="E841" s="315"/>
      <c r="F841" s="315"/>
      <c r="G841" s="315"/>
      <c r="H841" s="315"/>
      <c r="I841" s="315"/>
      <c r="J841" s="315"/>
      <c r="K841" s="315"/>
      <c r="L841" s="315"/>
      <c r="M841" s="315"/>
      <c r="N841" s="315"/>
      <c r="O841" s="315"/>
      <c r="P841" s="315"/>
      <c r="Q841" s="315"/>
      <c r="R841" s="315"/>
      <c r="S841" s="315"/>
      <c r="T841" s="315"/>
      <c r="U841" s="315"/>
      <c r="V841" s="315"/>
      <c r="W841" s="315"/>
      <c r="X841" s="315"/>
      <c r="Y841" s="315"/>
      <c r="Z841" s="315"/>
      <c r="AA841" s="315"/>
      <c r="AB841" s="315"/>
    </row>
    <row r="842" spans="1:28" x14ac:dyDescent="0.35">
      <c r="A842" s="8" t="s">
        <v>114</v>
      </c>
      <c r="B842" s="8"/>
      <c r="C842" s="8"/>
      <c r="D842" s="9"/>
      <c r="E842" s="9"/>
      <c r="F842" s="9"/>
      <c r="G842" s="8"/>
      <c r="H842" s="8"/>
      <c r="I842" s="8"/>
      <c r="J842" s="10"/>
      <c r="K842" s="11"/>
      <c r="L842" s="12"/>
      <c r="M842" s="13"/>
      <c r="N842" s="8"/>
      <c r="O842" s="8"/>
      <c r="P842" s="8"/>
      <c r="Q842" s="10"/>
      <c r="R842" s="11"/>
      <c r="S842" s="10"/>
      <c r="T842" s="10"/>
      <c r="U842" s="8"/>
      <c r="V842" s="8"/>
      <c r="W842" s="11"/>
      <c r="X842" s="10"/>
      <c r="Y842" s="11"/>
      <c r="Z842" s="10"/>
      <c r="AA842" s="11"/>
      <c r="AB842" s="14"/>
    </row>
    <row r="843" spans="1:28" x14ac:dyDescent="0.35">
      <c r="A843" s="288" t="s">
        <v>4</v>
      </c>
      <c r="B843" s="316"/>
      <c r="C843" s="316"/>
      <c r="D843" s="316"/>
      <c r="E843" s="316"/>
      <c r="F843" s="316"/>
      <c r="G843" s="316"/>
      <c r="H843" s="316"/>
      <c r="I843" s="316"/>
      <c r="J843" s="316"/>
      <c r="K843" s="316"/>
      <c r="L843" s="289"/>
      <c r="M843" s="288" t="s">
        <v>5</v>
      </c>
      <c r="N843" s="316"/>
      <c r="O843" s="316"/>
      <c r="P843" s="316"/>
      <c r="Q843" s="316"/>
      <c r="R843" s="316"/>
      <c r="S843" s="316"/>
      <c r="T843" s="316"/>
      <c r="U843" s="316"/>
      <c r="V843" s="316"/>
      <c r="W843" s="289"/>
      <c r="X843" s="290" t="s">
        <v>6</v>
      </c>
      <c r="Y843" s="290" t="s">
        <v>7</v>
      </c>
      <c r="Z843" s="290" t="s">
        <v>8</v>
      </c>
      <c r="AA843" s="290" t="s">
        <v>9</v>
      </c>
      <c r="AB843" s="317" t="s">
        <v>10</v>
      </c>
    </row>
    <row r="844" spans="1:28" x14ac:dyDescent="0.35">
      <c r="A844" s="299" t="s">
        <v>11</v>
      </c>
      <c r="B844" s="293" t="s">
        <v>12</v>
      </c>
      <c r="C844" s="293" t="s">
        <v>13</v>
      </c>
      <c r="D844" s="311" t="s">
        <v>14</v>
      </c>
      <c r="E844" s="311" t="s">
        <v>15</v>
      </c>
      <c r="F844" s="312" t="s">
        <v>16</v>
      </c>
      <c r="G844" s="302" t="s">
        <v>17</v>
      </c>
      <c r="H844" s="303"/>
      <c r="I844" s="304"/>
      <c r="J844" s="290" t="s">
        <v>18</v>
      </c>
      <c r="K844" s="290" t="s">
        <v>19</v>
      </c>
      <c r="L844" s="308" t="s">
        <v>20</v>
      </c>
      <c r="M844" s="299" t="s">
        <v>11</v>
      </c>
      <c r="N844" s="293" t="s">
        <v>21</v>
      </c>
      <c r="O844" s="293" t="s">
        <v>22</v>
      </c>
      <c r="P844" s="293" t="s">
        <v>16</v>
      </c>
      <c r="Q844" s="290" t="s">
        <v>23</v>
      </c>
      <c r="R844" s="290" t="s">
        <v>24</v>
      </c>
      <c r="S844" s="290" t="s">
        <v>25</v>
      </c>
      <c r="T844" s="290" t="s">
        <v>26</v>
      </c>
      <c r="U844" s="288" t="s">
        <v>27</v>
      </c>
      <c r="V844" s="289"/>
      <c r="W844" s="290" t="s">
        <v>28</v>
      </c>
      <c r="X844" s="291"/>
      <c r="Y844" s="291"/>
      <c r="Z844" s="291"/>
      <c r="AA844" s="291"/>
      <c r="AB844" s="318"/>
    </row>
    <row r="845" spans="1:28" x14ac:dyDescent="0.35">
      <c r="A845" s="300"/>
      <c r="B845" s="294"/>
      <c r="C845" s="294"/>
      <c r="D845" s="312"/>
      <c r="E845" s="312"/>
      <c r="F845" s="312"/>
      <c r="G845" s="305"/>
      <c r="H845" s="306"/>
      <c r="I845" s="307"/>
      <c r="J845" s="291"/>
      <c r="K845" s="291"/>
      <c r="L845" s="309"/>
      <c r="M845" s="300"/>
      <c r="N845" s="294"/>
      <c r="O845" s="294"/>
      <c r="P845" s="294"/>
      <c r="Q845" s="291"/>
      <c r="R845" s="291"/>
      <c r="S845" s="291"/>
      <c r="T845" s="291"/>
      <c r="U845" s="293" t="s">
        <v>29</v>
      </c>
      <c r="V845" s="296" t="s">
        <v>30</v>
      </c>
      <c r="W845" s="291"/>
      <c r="X845" s="291"/>
      <c r="Y845" s="291"/>
      <c r="Z845" s="291"/>
      <c r="AA845" s="291"/>
      <c r="AB845" s="318"/>
    </row>
    <row r="846" spans="1:28" x14ac:dyDescent="0.35">
      <c r="A846" s="300"/>
      <c r="B846" s="294"/>
      <c r="C846" s="294"/>
      <c r="D846" s="312"/>
      <c r="E846" s="312"/>
      <c r="F846" s="312"/>
      <c r="G846" s="299" t="s">
        <v>31</v>
      </c>
      <c r="H846" s="299" t="s">
        <v>32</v>
      </c>
      <c r="I846" s="299" t="s">
        <v>33</v>
      </c>
      <c r="J846" s="291"/>
      <c r="K846" s="291"/>
      <c r="L846" s="309"/>
      <c r="M846" s="300"/>
      <c r="N846" s="294"/>
      <c r="O846" s="294"/>
      <c r="P846" s="294"/>
      <c r="Q846" s="291"/>
      <c r="R846" s="291"/>
      <c r="S846" s="291"/>
      <c r="T846" s="291"/>
      <c r="U846" s="294"/>
      <c r="V846" s="297"/>
      <c r="W846" s="291"/>
      <c r="X846" s="291"/>
      <c r="Y846" s="291"/>
      <c r="Z846" s="291"/>
      <c r="AA846" s="291"/>
      <c r="AB846" s="318"/>
    </row>
    <row r="847" spans="1:28" x14ac:dyDescent="0.35">
      <c r="A847" s="300"/>
      <c r="B847" s="294"/>
      <c r="C847" s="294"/>
      <c r="D847" s="312"/>
      <c r="E847" s="312"/>
      <c r="F847" s="312"/>
      <c r="G847" s="300"/>
      <c r="H847" s="300"/>
      <c r="I847" s="300"/>
      <c r="J847" s="291"/>
      <c r="K847" s="291"/>
      <c r="L847" s="309"/>
      <c r="M847" s="300"/>
      <c r="N847" s="294"/>
      <c r="O847" s="294"/>
      <c r="P847" s="294"/>
      <c r="Q847" s="291"/>
      <c r="R847" s="291"/>
      <c r="S847" s="291"/>
      <c r="T847" s="291"/>
      <c r="U847" s="294"/>
      <c r="V847" s="297"/>
      <c r="W847" s="291"/>
      <c r="X847" s="291"/>
      <c r="Y847" s="291"/>
      <c r="Z847" s="291"/>
      <c r="AA847" s="291"/>
      <c r="AB847" s="318"/>
    </row>
    <row r="848" spans="1:28" x14ac:dyDescent="0.35">
      <c r="A848" s="301"/>
      <c r="B848" s="295"/>
      <c r="C848" s="295"/>
      <c r="D848" s="313"/>
      <c r="E848" s="313"/>
      <c r="F848" s="313"/>
      <c r="G848" s="301"/>
      <c r="H848" s="301"/>
      <c r="I848" s="301"/>
      <c r="J848" s="292"/>
      <c r="K848" s="292"/>
      <c r="L848" s="310"/>
      <c r="M848" s="301"/>
      <c r="N848" s="295"/>
      <c r="O848" s="295"/>
      <c r="P848" s="295"/>
      <c r="Q848" s="292"/>
      <c r="R848" s="292"/>
      <c r="S848" s="292"/>
      <c r="T848" s="292"/>
      <c r="U848" s="295"/>
      <c r="V848" s="298"/>
      <c r="W848" s="292"/>
      <c r="X848" s="292"/>
      <c r="Y848" s="292"/>
      <c r="Z848" s="292"/>
      <c r="AA848" s="292"/>
      <c r="AB848" s="319"/>
    </row>
    <row r="849" spans="1:29" x14ac:dyDescent="0.35">
      <c r="A849" s="15">
        <v>1</v>
      </c>
      <c r="B849" s="16" t="str">
        <f>[1]ภดส3!B1311</f>
        <v>โฉนด</v>
      </c>
      <c r="C849" s="16">
        <f>[1]ภดส3!E1311</f>
        <v>4456</v>
      </c>
      <c r="D849" s="17">
        <f>[1]ภดส3!C1311</f>
        <v>9430</v>
      </c>
      <c r="E849" s="17" t="str">
        <f>[1]ภดส3!F1311</f>
        <v>ม.11 ต.นาบอน</v>
      </c>
      <c r="F849" s="18" t="s">
        <v>45</v>
      </c>
      <c r="G849" s="16">
        <f>[1]ภดส3!G1311</f>
        <v>0</v>
      </c>
      <c r="H849" s="16">
        <f>[1]ภดส3!H1311</f>
        <v>0</v>
      </c>
      <c r="I849" s="16">
        <f>[1]ภดส3!I1311</f>
        <v>74</v>
      </c>
      <c r="J849" s="19">
        <f>[1]ภดส3!J1311</f>
        <v>74</v>
      </c>
      <c r="K849" s="20">
        <v>2650</v>
      </c>
      <c r="L849" s="19">
        <f>J849*K849</f>
        <v>196100</v>
      </c>
      <c r="M849" s="21">
        <v>1</v>
      </c>
      <c r="N849" s="21" t="s">
        <v>72</v>
      </c>
      <c r="O849" s="21" t="s">
        <v>49</v>
      </c>
      <c r="P849" s="21">
        <v>4</v>
      </c>
      <c r="Q849" s="22">
        <v>840</v>
      </c>
      <c r="R849" s="23">
        <v>100</v>
      </c>
      <c r="S849" s="22">
        <v>7450</v>
      </c>
      <c r="T849" s="22">
        <f>Q849*S849</f>
        <v>6258000</v>
      </c>
      <c r="U849" s="21">
        <v>40</v>
      </c>
      <c r="V849" s="21">
        <v>70</v>
      </c>
      <c r="W849" s="23">
        <f>T849-T849*V849/100</f>
        <v>1877400</v>
      </c>
      <c r="X849" s="22">
        <f>L849+W849</f>
        <v>2073500</v>
      </c>
      <c r="Y849" s="23">
        <f>X849*R849/100</f>
        <v>2073500</v>
      </c>
      <c r="Z849" s="22"/>
      <c r="AA849" s="24"/>
      <c r="AB849" s="25"/>
      <c r="AC849" s="26"/>
    </row>
    <row r="850" spans="1:29" x14ac:dyDescent="0.35">
      <c r="A850" s="15"/>
      <c r="B850" s="16"/>
      <c r="C850" s="16"/>
      <c r="D850" s="17"/>
      <c r="E850" s="17"/>
      <c r="F850" s="18"/>
      <c r="G850" s="16"/>
      <c r="H850" s="16"/>
      <c r="I850" s="16"/>
      <c r="J850" s="19"/>
      <c r="K850" s="20"/>
      <c r="L850" s="19"/>
      <c r="M850" s="21"/>
      <c r="N850" s="21" t="s">
        <v>35</v>
      </c>
      <c r="O850" s="96" t="s">
        <v>49</v>
      </c>
      <c r="P850" s="21">
        <v>3</v>
      </c>
      <c r="Q850" s="22">
        <v>100</v>
      </c>
      <c r="R850" s="23">
        <f>Q850*100/Q849</f>
        <v>11.904761904761905</v>
      </c>
      <c r="S850" s="22"/>
      <c r="T850" s="22"/>
      <c r="U850" s="21"/>
      <c r="V850" s="21"/>
      <c r="W850" s="23"/>
      <c r="X850" s="22"/>
      <c r="Y850" s="23">
        <f>Y849*R850/100</f>
        <v>246845.23809523811</v>
      </c>
      <c r="Z850" s="22">
        <v>0</v>
      </c>
      <c r="AA850" s="24">
        <f>Y850-Z850</f>
        <v>246845.23809523811</v>
      </c>
      <c r="AB850" s="25">
        <v>0.3</v>
      </c>
      <c r="AC850" s="26">
        <f>AA850*AB850/100</f>
        <v>740.53571428571433</v>
      </c>
    </row>
    <row r="851" spans="1:29" x14ac:dyDescent="0.35">
      <c r="A851" s="15"/>
      <c r="B851" s="16"/>
      <c r="C851" s="16"/>
      <c r="D851" s="17"/>
      <c r="E851" s="17"/>
      <c r="F851" s="18"/>
      <c r="G851" s="16"/>
      <c r="H851" s="16"/>
      <c r="I851" s="16"/>
      <c r="J851" s="19"/>
      <c r="K851" s="20"/>
      <c r="L851" s="19"/>
      <c r="M851" s="21"/>
      <c r="N851" s="21" t="s">
        <v>35</v>
      </c>
      <c r="O851" s="96" t="s">
        <v>49</v>
      </c>
      <c r="P851" s="21">
        <v>2</v>
      </c>
      <c r="Q851" s="22">
        <v>180</v>
      </c>
      <c r="R851" s="23">
        <f>Q851*100/Q849</f>
        <v>21.428571428571427</v>
      </c>
      <c r="S851" s="22"/>
      <c r="T851" s="22"/>
      <c r="U851" s="21"/>
      <c r="V851" s="21"/>
      <c r="W851" s="23"/>
      <c r="X851" s="22"/>
      <c r="Y851" s="23">
        <f>Y849*R851/100</f>
        <v>444321.42857142852</v>
      </c>
      <c r="Z851" s="22">
        <v>50000000</v>
      </c>
      <c r="AA851" s="24">
        <v>0</v>
      </c>
      <c r="AB851" s="25">
        <v>0.02</v>
      </c>
      <c r="AC851" s="26">
        <f>AA851*AB851/100</f>
        <v>0</v>
      </c>
    </row>
    <row r="852" spans="1:29" x14ac:dyDescent="0.35">
      <c r="A852" s="36"/>
      <c r="B852" s="30"/>
      <c r="C852" s="30"/>
      <c r="D852" s="37"/>
      <c r="E852" s="37"/>
      <c r="F852" s="37"/>
      <c r="G852" s="38"/>
      <c r="H852" s="38"/>
      <c r="I852" s="38"/>
      <c r="J852" s="39"/>
      <c r="K852" s="24"/>
      <c r="L852" s="35"/>
      <c r="M852" s="30"/>
      <c r="N852" s="67" t="s">
        <v>73</v>
      </c>
      <c r="O852" s="96" t="s">
        <v>49</v>
      </c>
      <c r="P852" s="31">
        <v>2</v>
      </c>
      <c r="Q852" s="32">
        <v>560</v>
      </c>
      <c r="R852" s="41">
        <f>Q852*100/Q849</f>
        <v>66.666666666666671</v>
      </c>
      <c r="S852" s="39"/>
      <c r="T852" s="42"/>
      <c r="U852" s="43"/>
      <c r="V852" s="43"/>
      <c r="W852" s="44"/>
      <c r="X852" s="39"/>
      <c r="Y852" s="44">
        <f>Y849*R852/100</f>
        <v>1382333.3333333335</v>
      </c>
      <c r="Z852" s="75">
        <v>0</v>
      </c>
      <c r="AA852" s="44">
        <v>0</v>
      </c>
      <c r="AB852" s="46">
        <v>0.02</v>
      </c>
      <c r="AC852" s="26">
        <f>AA852*AB852/100</f>
        <v>0</v>
      </c>
    </row>
    <row r="853" spans="1:29" x14ac:dyDescent="0.35">
      <c r="A853" s="47"/>
      <c r="B853" s="47"/>
      <c r="C853" s="47"/>
      <c r="D853" s="48"/>
      <c r="E853" s="48"/>
      <c r="F853" s="48"/>
      <c r="G853" s="47"/>
      <c r="H853" s="47"/>
      <c r="I853" s="47"/>
      <c r="J853" s="49"/>
      <c r="K853" s="50"/>
      <c r="L853" s="51"/>
      <c r="M853" s="52"/>
      <c r="N853" s="52"/>
      <c r="O853" s="52"/>
      <c r="P853" s="52"/>
      <c r="Q853" s="49"/>
      <c r="R853" s="50"/>
      <c r="S853" s="49"/>
      <c r="T853" s="49"/>
      <c r="U853" s="52"/>
      <c r="V853" s="52"/>
      <c r="W853" s="50"/>
      <c r="X853" s="49"/>
      <c r="Y853" s="50"/>
      <c r="Z853" s="49"/>
      <c r="AA853" s="50"/>
      <c r="AB853" s="53"/>
    </row>
    <row r="854" spans="1:29" x14ac:dyDescent="0.35">
      <c r="A854" s="1"/>
      <c r="B854" s="1"/>
      <c r="C854" s="1"/>
      <c r="D854" s="2"/>
      <c r="E854" s="2"/>
      <c r="F854" s="2"/>
      <c r="G854" s="1"/>
      <c r="H854" s="1"/>
      <c r="I854" s="1"/>
      <c r="J854" s="3"/>
      <c r="K854" s="4"/>
      <c r="M854" s="6"/>
      <c r="N854" s="1"/>
      <c r="O854" s="1"/>
      <c r="P854" s="1"/>
      <c r="Q854" s="3"/>
      <c r="R854" s="4"/>
      <c r="S854" s="3"/>
      <c r="T854" s="3"/>
      <c r="U854" s="1"/>
      <c r="V854" s="1"/>
      <c r="W854" s="4"/>
      <c r="X854" s="3"/>
      <c r="Y854" s="4"/>
      <c r="Z854" s="3"/>
      <c r="AA854" s="4"/>
      <c r="AB854" s="55"/>
    </row>
    <row r="855" spans="1:29" x14ac:dyDescent="0.35">
      <c r="A855" s="8"/>
      <c r="B855" s="8" t="s">
        <v>37</v>
      </c>
      <c r="C855" s="8"/>
      <c r="D855" s="9" t="s">
        <v>38</v>
      </c>
      <c r="E855" s="9"/>
      <c r="F855" s="9"/>
      <c r="G855" s="56"/>
      <c r="H855" s="8" t="s">
        <v>39</v>
      </c>
      <c r="I855" s="8"/>
      <c r="J855" s="57"/>
      <c r="K855" s="10"/>
      <c r="L855" s="8"/>
      <c r="M855" s="13"/>
      <c r="N855" s="1"/>
      <c r="O855" s="1"/>
      <c r="P855" s="1"/>
      <c r="Q855" s="3"/>
      <c r="R855" s="4"/>
      <c r="S855" s="3"/>
      <c r="T855" s="3"/>
      <c r="U855" s="1"/>
      <c r="V855" s="1"/>
      <c r="W855" s="4"/>
      <c r="X855" s="3"/>
      <c r="Y855" s="4"/>
      <c r="Z855" s="3"/>
      <c r="AA855" s="4"/>
      <c r="AB855" s="55"/>
    </row>
    <row r="856" spans="1:29" x14ac:dyDescent="0.35">
      <c r="A856" s="8"/>
      <c r="B856" s="8"/>
      <c r="C856" s="8"/>
      <c r="D856" s="9"/>
      <c r="E856" s="9"/>
      <c r="F856" s="9"/>
      <c r="G856" s="56"/>
      <c r="H856" s="8" t="s">
        <v>40</v>
      </c>
      <c r="I856" s="8"/>
      <c r="J856" s="57"/>
      <c r="K856" s="10"/>
      <c r="L856" s="8"/>
      <c r="M856" s="13"/>
      <c r="N856" s="1"/>
      <c r="O856" s="1"/>
      <c r="P856" s="1"/>
      <c r="Q856" s="3"/>
      <c r="R856" s="4"/>
      <c r="S856" s="3"/>
      <c r="T856" s="3"/>
      <c r="U856" s="1"/>
      <c r="V856" s="1"/>
      <c r="W856" s="4"/>
      <c r="X856" s="3"/>
      <c r="Y856" s="4"/>
      <c r="Z856" s="3"/>
      <c r="AA856" s="4"/>
      <c r="AB856" s="55"/>
    </row>
    <row r="857" spans="1:29" x14ac:dyDescent="0.35">
      <c r="A857" s="8"/>
      <c r="B857" s="8"/>
      <c r="C857" s="8"/>
      <c r="D857" s="9"/>
      <c r="E857" s="9"/>
      <c r="F857" s="9"/>
      <c r="G857" s="56"/>
      <c r="H857" s="8" t="s">
        <v>41</v>
      </c>
      <c r="I857" s="8"/>
      <c r="J857" s="57"/>
      <c r="K857" s="10"/>
      <c r="L857" s="8"/>
      <c r="M857" s="13"/>
      <c r="N857" s="1"/>
      <c r="O857" s="1"/>
      <c r="P857" s="8"/>
      <c r="Q857" s="3"/>
      <c r="R857" s="4"/>
      <c r="S857" s="3"/>
      <c r="T857" s="3"/>
      <c r="U857" s="1"/>
      <c r="V857" s="1"/>
      <c r="W857" s="4"/>
      <c r="X857" s="3"/>
      <c r="Y857" s="11"/>
      <c r="Z857" s="10"/>
      <c r="AA857" s="11"/>
      <c r="AB857" s="14"/>
    </row>
    <row r="858" spans="1:29" x14ac:dyDescent="0.35">
      <c r="A858" s="8"/>
      <c r="B858" s="8"/>
      <c r="C858" s="8"/>
      <c r="D858" s="9"/>
      <c r="E858" s="9"/>
      <c r="F858" s="9"/>
      <c r="G858" s="56"/>
      <c r="H858" s="8" t="s">
        <v>42</v>
      </c>
      <c r="I858" s="58"/>
      <c r="J858" s="59"/>
      <c r="K858" s="12"/>
      <c r="L858" s="58"/>
      <c r="M858" s="60"/>
      <c r="N858" s="1"/>
      <c r="O858" s="1"/>
      <c r="P858" s="8"/>
      <c r="Q858" s="3"/>
      <c r="R858" s="4"/>
      <c r="S858" s="3"/>
      <c r="T858" s="3"/>
      <c r="U858" s="1"/>
      <c r="V858" s="1"/>
      <c r="W858" s="4"/>
      <c r="X858" s="3"/>
      <c r="Y858" s="11"/>
      <c r="Z858" s="10"/>
      <c r="AA858" s="11"/>
      <c r="AB858" s="14"/>
    </row>
    <row r="859" spans="1:29" x14ac:dyDescent="0.35">
      <c r="A859" s="58"/>
      <c r="B859" s="58"/>
      <c r="C859" s="58"/>
      <c r="D859" s="61"/>
      <c r="E859" s="61"/>
      <c r="F859" s="61"/>
      <c r="G859" s="58"/>
      <c r="H859" s="58" t="s">
        <v>43</v>
      </c>
      <c r="I859" s="58"/>
      <c r="J859" s="59"/>
      <c r="K859" s="12"/>
      <c r="L859" s="58"/>
      <c r="M859" s="60"/>
    </row>
    <row r="860" spans="1:29" x14ac:dyDescent="0.35">
      <c r="A860" s="58"/>
      <c r="B860" s="58"/>
      <c r="C860" s="58"/>
      <c r="D860" s="61"/>
      <c r="E860" s="61"/>
      <c r="F860" s="61"/>
      <c r="G860" s="58"/>
      <c r="H860" s="58"/>
      <c r="I860" s="58"/>
      <c r="J860" s="10"/>
      <c r="K860" s="64"/>
      <c r="L860" s="12"/>
    </row>
    <row r="861" spans="1:29" x14ac:dyDescent="0.35">
      <c r="A861" s="1"/>
      <c r="B861" s="1"/>
      <c r="C861" s="1"/>
      <c r="D861" s="2"/>
      <c r="E861" s="2"/>
      <c r="F861" s="2"/>
      <c r="G861" s="1"/>
      <c r="H861" s="1"/>
      <c r="I861" s="1"/>
      <c r="J861" s="3"/>
      <c r="K861" s="4"/>
      <c r="M861" s="6"/>
      <c r="N861" s="1"/>
      <c r="O861" s="1"/>
      <c r="P861" s="1"/>
      <c r="Q861" s="3"/>
      <c r="R861" s="4"/>
      <c r="S861" s="3"/>
      <c r="T861" s="3"/>
      <c r="U861" s="1"/>
      <c r="V861" s="1"/>
      <c r="W861" s="4"/>
      <c r="X861" s="3"/>
      <c r="Y861" s="4"/>
      <c r="Z861" s="3"/>
      <c r="AA861" s="314" t="s">
        <v>0</v>
      </c>
      <c r="AB861" s="314"/>
    </row>
    <row r="862" spans="1:29" x14ac:dyDescent="0.35">
      <c r="A862" s="315" t="s">
        <v>1</v>
      </c>
      <c r="B862" s="315"/>
      <c r="C862" s="315"/>
      <c r="D862" s="315"/>
      <c r="E862" s="315"/>
      <c r="F862" s="315"/>
      <c r="G862" s="315"/>
      <c r="H862" s="315"/>
      <c r="I862" s="315"/>
      <c r="J862" s="315"/>
      <c r="K862" s="315"/>
      <c r="L862" s="315"/>
      <c r="M862" s="315"/>
      <c r="N862" s="315"/>
      <c r="O862" s="315"/>
      <c r="P862" s="315"/>
      <c r="Q862" s="315"/>
      <c r="R862" s="315"/>
      <c r="S862" s="315"/>
      <c r="T862" s="315"/>
      <c r="U862" s="315"/>
      <c r="V862" s="315"/>
      <c r="W862" s="315"/>
      <c r="X862" s="315"/>
      <c r="Y862" s="315"/>
      <c r="Z862" s="315"/>
      <c r="AA862" s="315"/>
      <c r="AB862" s="315"/>
    </row>
    <row r="863" spans="1:29" x14ac:dyDescent="0.35">
      <c r="A863" s="315" t="str">
        <f>A841</f>
        <v>เทศบาลตำบลนาบอน</v>
      </c>
      <c r="B863" s="315"/>
      <c r="C863" s="315"/>
      <c r="D863" s="315"/>
      <c r="E863" s="315"/>
      <c r="F863" s="315"/>
      <c r="G863" s="315"/>
      <c r="H863" s="315"/>
      <c r="I863" s="315"/>
      <c r="J863" s="315"/>
      <c r="K863" s="315"/>
      <c r="L863" s="315"/>
      <c r="M863" s="315"/>
      <c r="N863" s="315"/>
      <c r="O863" s="315"/>
      <c r="P863" s="315"/>
      <c r="Q863" s="315"/>
      <c r="R863" s="315"/>
      <c r="S863" s="315"/>
      <c r="T863" s="315"/>
      <c r="U863" s="315"/>
      <c r="V863" s="315"/>
      <c r="W863" s="315"/>
      <c r="X863" s="315"/>
      <c r="Y863" s="315"/>
      <c r="Z863" s="315"/>
      <c r="AA863" s="315"/>
      <c r="AB863" s="315"/>
    </row>
    <row r="864" spans="1:29" x14ac:dyDescent="0.35">
      <c r="A864" s="8" t="s">
        <v>115</v>
      </c>
      <c r="B864" s="8"/>
      <c r="C864" s="8"/>
      <c r="D864" s="9"/>
      <c r="E864" s="9"/>
      <c r="F864" s="9"/>
      <c r="G864" s="8"/>
      <c r="H864" s="8"/>
      <c r="I864" s="8"/>
      <c r="J864" s="10"/>
      <c r="K864" s="11"/>
      <c r="L864" s="12"/>
      <c r="M864" s="13"/>
      <c r="N864" s="8"/>
      <c r="O864" s="8"/>
      <c r="P864" s="8"/>
      <c r="Q864" s="10"/>
      <c r="R864" s="11"/>
      <c r="S864" s="10"/>
      <c r="T864" s="10"/>
      <c r="U864" s="8"/>
      <c r="V864" s="8"/>
      <c r="W864" s="11"/>
      <c r="X864" s="10"/>
      <c r="Y864" s="11"/>
      <c r="Z864" s="10"/>
      <c r="AA864" s="11"/>
      <c r="AB864" s="14"/>
    </row>
    <row r="865" spans="1:29" x14ac:dyDescent="0.35">
      <c r="A865" s="288" t="s">
        <v>4</v>
      </c>
      <c r="B865" s="316"/>
      <c r="C865" s="316"/>
      <c r="D865" s="316"/>
      <c r="E865" s="316"/>
      <c r="F865" s="316"/>
      <c r="G865" s="316"/>
      <c r="H865" s="316"/>
      <c r="I865" s="316"/>
      <c r="J865" s="316"/>
      <c r="K865" s="316"/>
      <c r="L865" s="289"/>
      <c r="M865" s="288" t="s">
        <v>5</v>
      </c>
      <c r="N865" s="316"/>
      <c r="O865" s="316"/>
      <c r="P865" s="316"/>
      <c r="Q865" s="316"/>
      <c r="R865" s="316"/>
      <c r="S865" s="316"/>
      <c r="T865" s="316"/>
      <c r="U865" s="316"/>
      <c r="V865" s="316"/>
      <c r="W865" s="289"/>
      <c r="X865" s="290" t="s">
        <v>6</v>
      </c>
      <c r="Y865" s="290" t="s">
        <v>7</v>
      </c>
      <c r="Z865" s="290" t="s">
        <v>8</v>
      </c>
      <c r="AA865" s="290" t="s">
        <v>9</v>
      </c>
      <c r="AB865" s="317" t="s">
        <v>10</v>
      </c>
    </row>
    <row r="866" spans="1:29" x14ac:dyDescent="0.35">
      <c r="A866" s="299" t="s">
        <v>11</v>
      </c>
      <c r="B866" s="293" t="s">
        <v>12</v>
      </c>
      <c r="C866" s="293" t="s">
        <v>13</v>
      </c>
      <c r="D866" s="311" t="s">
        <v>14</v>
      </c>
      <c r="E866" s="311" t="s">
        <v>15</v>
      </c>
      <c r="F866" s="312" t="s">
        <v>16</v>
      </c>
      <c r="G866" s="302" t="s">
        <v>17</v>
      </c>
      <c r="H866" s="303"/>
      <c r="I866" s="304"/>
      <c r="J866" s="290" t="s">
        <v>18</v>
      </c>
      <c r="K866" s="290" t="s">
        <v>19</v>
      </c>
      <c r="L866" s="308" t="s">
        <v>20</v>
      </c>
      <c r="M866" s="299" t="s">
        <v>11</v>
      </c>
      <c r="N866" s="293" t="s">
        <v>21</v>
      </c>
      <c r="O866" s="293" t="s">
        <v>22</v>
      </c>
      <c r="P866" s="293" t="s">
        <v>16</v>
      </c>
      <c r="Q866" s="290" t="s">
        <v>23</v>
      </c>
      <c r="R866" s="290" t="s">
        <v>24</v>
      </c>
      <c r="S866" s="290" t="s">
        <v>25</v>
      </c>
      <c r="T866" s="290" t="s">
        <v>26</v>
      </c>
      <c r="U866" s="288" t="s">
        <v>27</v>
      </c>
      <c r="V866" s="289"/>
      <c r="W866" s="290" t="s">
        <v>28</v>
      </c>
      <c r="X866" s="291"/>
      <c r="Y866" s="291"/>
      <c r="Z866" s="291"/>
      <c r="AA866" s="291"/>
      <c r="AB866" s="318"/>
    </row>
    <row r="867" spans="1:29" x14ac:dyDescent="0.35">
      <c r="A867" s="300"/>
      <c r="B867" s="294"/>
      <c r="C867" s="294"/>
      <c r="D867" s="312"/>
      <c r="E867" s="312"/>
      <c r="F867" s="312"/>
      <c r="G867" s="305"/>
      <c r="H867" s="306"/>
      <c r="I867" s="307"/>
      <c r="J867" s="291"/>
      <c r="K867" s="291"/>
      <c r="L867" s="309"/>
      <c r="M867" s="300"/>
      <c r="N867" s="294"/>
      <c r="O867" s="294"/>
      <c r="P867" s="294"/>
      <c r="Q867" s="291"/>
      <c r="R867" s="291"/>
      <c r="S867" s="291"/>
      <c r="T867" s="291"/>
      <c r="U867" s="293" t="s">
        <v>29</v>
      </c>
      <c r="V867" s="296" t="s">
        <v>30</v>
      </c>
      <c r="W867" s="291"/>
      <c r="X867" s="291"/>
      <c r="Y867" s="291"/>
      <c r="Z867" s="291"/>
      <c r="AA867" s="291"/>
      <c r="AB867" s="318"/>
    </row>
    <row r="868" spans="1:29" x14ac:dyDescent="0.35">
      <c r="A868" s="300"/>
      <c r="B868" s="294"/>
      <c r="C868" s="294"/>
      <c r="D868" s="312"/>
      <c r="E868" s="312"/>
      <c r="F868" s="312"/>
      <c r="G868" s="299" t="s">
        <v>31</v>
      </c>
      <c r="H868" s="299" t="s">
        <v>32</v>
      </c>
      <c r="I868" s="299" t="s">
        <v>33</v>
      </c>
      <c r="J868" s="291"/>
      <c r="K868" s="291"/>
      <c r="L868" s="309"/>
      <c r="M868" s="300"/>
      <c r="N868" s="294"/>
      <c r="O868" s="294"/>
      <c r="P868" s="294"/>
      <c r="Q868" s="291"/>
      <c r="R868" s="291"/>
      <c r="S868" s="291"/>
      <c r="T868" s="291"/>
      <c r="U868" s="294"/>
      <c r="V868" s="297"/>
      <c r="W868" s="291"/>
      <c r="X868" s="291"/>
      <c r="Y868" s="291"/>
      <c r="Z868" s="291"/>
      <c r="AA868" s="291"/>
      <c r="AB868" s="318"/>
    </row>
    <row r="869" spans="1:29" x14ac:dyDescent="0.35">
      <c r="A869" s="300"/>
      <c r="B869" s="294"/>
      <c r="C869" s="294"/>
      <c r="D869" s="312"/>
      <c r="E869" s="312"/>
      <c r="F869" s="312"/>
      <c r="G869" s="300"/>
      <c r="H869" s="300"/>
      <c r="I869" s="300"/>
      <c r="J869" s="291"/>
      <c r="K869" s="291"/>
      <c r="L869" s="309"/>
      <c r="M869" s="300"/>
      <c r="N869" s="294"/>
      <c r="O869" s="294"/>
      <c r="P869" s="294"/>
      <c r="Q869" s="291"/>
      <c r="R869" s="291"/>
      <c r="S869" s="291"/>
      <c r="T869" s="291"/>
      <c r="U869" s="294"/>
      <c r="V869" s="297"/>
      <c r="W869" s="291"/>
      <c r="X869" s="291"/>
      <c r="Y869" s="291"/>
      <c r="Z869" s="291"/>
      <c r="AA869" s="291"/>
      <c r="AB869" s="318"/>
    </row>
    <row r="870" spans="1:29" x14ac:dyDescent="0.35">
      <c r="A870" s="301"/>
      <c r="B870" s="295"/>
      <c r="C870" s="295"/>
      <c r="D870" s="313"/>
      <c r="E870" s="313"/>
      <c r="F870" s="313"/>
      <c r="G870" s="301"/>
      <c r="H870" s="301"/>
      <c r="I870" s="301"/>
      <c r="J870" s="292"/>
      <c r="K870" s="292"/>
      <c r="L870" s="310"/>
      <c r="M870" s="301"/>
      <c r="N870" s="295"/>
      <c r="O870" s="295"/>
      <c r="P870" s="295"/>
      <c r="Q870" s="292"/>
      <c r="R870" s="292"/>
      <c r="S870" s="292"/>
      <c r="T870" s="292"/>
      <c r="U870" s="295"/>
      <c r="V870" s="298"/>
      <c r="W870" s="292"/>
      <c r="X870" s="292"/>
      <c r="Y870" s="292"/>
      <c r="Z870" s="292"/>
      <c r="AA870" s="292"/>
      <c r="AB870" s="319"/>
    </row>
    <row r="871" spans="1:29" x14ac:dyDescent="0.35">
      <c r="A871" s="15">
        <v>1</v>
      </c>
      <c r="B871" s="16" t="str">
        <f>[1]ภดส3!B1365</f>
        <v>โฉนด</v>
      </c>
      <c r="C871" s="16">
        <f>[1]ภดส3!E1365</f>
        <v>1903</v>
      </c>
      <c r="D871" s="17">
        <f>[1]ภดส3!C1365</f>
        <v>4317</v>
      </c>
      <c r="E871" s="17" t="str">
        <f>[1]ภดส3!F1365</f>
        <v>ม.2 ต.นาบอน</v>
      </c>
      <c r="F871" s="18" t="s">
        <v>47</v>
      </c>
      <c r="G871" s="16">
        <f>[1]ภดส3!G1365</f>
        <v>0</v>
      </c>
      <c r="H871" s="16">
        <f>[1]ภดส3!H1365</f>
        <v>0</v>
      </c>
      <c r="I871" s="16">
        <f>[1]ภดส3!I1365</f>
        <v>20</v>
      </c>
      <c r="J871" s="19">
        <f>[1]ภดส3!J1365</f>
        <v>20</v>
      </c>
      <c r="K871" s="90">
        <v>3050</v>
      </c>
      <c r="L871" s="19">
        <f>J871*K871</f>
        <v>61000</v>
      </c>
      <c r="M871" s="21">
        <v>1</v>
      </c>
      <c r="N871" s="21" t="s">
        <v>48</v>
      </c>
      <c r="O871" s="21" t="s">
        <v>49</v>
      </c>
      <c r="P871" s="21">
        <v>3</v>
      </c>
      <c r="Q871" s="22">
        <v>160</v>
      </c>
      <c r="R871" s="23">
        <v>100</v>
      </c>
      <c r="S871" s="22">
        <v>7450</v>
      </c>
      <c r="T871" s="22">
        <f>Q871*S871</f>
        <v>1192000</v>
      </c>
      <c r="U871" s="21">
        <v>20</v>
      </c>
      <c r="V871" s="21">
        <v>30</v>
      </c>
      <c r="W871" s="23">
        <f>T871-T871*V871/100</f>
        <v>834400</v>
      </c>
      <c r="X871" s="22">
        <f>L871+W871</f>
        <v>895400</v>
      </c>
      <c r="Y871" s="23">
        <f>X871*R871/100</f>
        <v>895400</v>
      </c>
      <c r="Z871" s="22"/>
      <c r="AA871" s="24"/>
      <c r="AB871" s="25"/>
      <c r="AC871" s="26"/>
    </row>
    <row r="872" spans="1:29" x14ac:dyDescent="0.35">
      <c r="A872" s="15"/>
      <c r="B872" s="16"/>
      <c r="C872" s="16"/>
      <c r="D872" s="17"/>
      <c r="E872" s="17"/>
      <c r="F872" s="18"/>
      <c r="G872" s="16"/>
      <c r="H872" s="16"/>
      <c r="I872" s="16"/>
      <c r="J872" s="19"/>
      <c r="K872" s="90"/>
      <c r="L872" s="19"/>
      <c r="M872" s="21"/>
      <c r="N872" s="21" t="s">
        <v>35</v>
      </c>
      <c r="O872" s="96" t="s">
        <v>49</v>
      </c>
      <c r="P872" s="21">
        <v>3</v>
      </c>
      <c r="Q872" s="22">
        <v>20</v>
      </c>
      <c r="R872" s="23">
        <f>Q872*100/Q871</f>
        <v>12.5</v>
      </c>
      <c r="S872" s="22"/>
      <c r="T872" s="22"/>
      <c r="U872" s="21"/>
      <c r="V872" s="21"/>
      <c r="W872" s="23"/>
      <c r="X872" s="22"/>
      <c r="Y872" s="23">
        <f>Y871*R872/100</f>
        <v>111925</v>
      </c>
      <c r="Z872" s="22">
        <v>0</v>
      </c>
      <c r="AA872" s="24">
        <f>Y872-Z872</f>
        <v>111925</v>
      </c>
      <c r="AB872" s="25">
        <v>0.3</v>
      </c>
      <c r="AC872" s="26">
        <f>AA872*AB872/100</f>
        <v>335.77499999999998</v>
      </c>
    </row>
    <row r="873" spans="1:29" x14ac:dyDescent="0.35">
      <c r="A873" s="15"/>
      <c r="B873" s="16"/>
      <c r="C873" s="16"/>
      <c r="D873" s="17"/>
      <c r="E873" s="17"/>
      <c r="F873" s="18"/>
      <c r="G873" s="16"/>
      <c r="H873" s="16"/>
      <c r="I873" s="16"/>
      <c r="J873" s="19"/>
      <c r="K873" s="90"/>
      <c r="L873" s="19"/>
      <c r="M873" s="21"/>
      <c r="N873" s="21" t="s">
        <v>35</v>
      </c>
      <c r="O873" s="96" t="s">
        <v>49</v>
      </c>
      <c r="P873" s="21">
        <v>2</v>
      </c>
      <c r="Q873" s="22">
        <v>60</v>
      </c>
      <c r="R873" s="23">
        <f>Q873*100/Q871</f>
        <v>37.5</v>
      </c>
      <c r="S873" s="22"/>
      <c r="T873" s="22"/>
      <c r="U873" s="21"/>
      <c r="V873" s="21"/>
      <c r="W873" s="23"/>
      <c r="X873" s="22"/>
      <c r="Y873" s="23">
        <f>Y872*R873/100</f>
        <v>41971.875</v>
      </c>
      <c r="Z873" s="22">
        <v>50000000</v>
      </c>
      <c r="AA873" s="24">
        <v>0</v>
      </c>
      <c r="AB873" s="25">
        <v>0.02</v>
      </c>
      <c r="AC873" s="26">
        <f>AA873*AB873/100</f>
        <v>0</v>
      </c>
    </row>
    <row r="874" spans="1:29" x14ac:dyDescent="0.35">
      <c r="A874" s="36"/>
      <c r="B874" s="30"/>
      <c r="C874" s="30"/>
      <c r="D874" s="37"/>
      <c r="E874" s="37"/>
      <c r="F874" s="37"/>
      <c r="G874" s="74"/>
      <c r="H874" s="74"/>
      <c r="I874" s="152"/>
      <c r="J874" s="19"/>
      <c r="K874" s="90"/>
      <c r="L874" s="19"/>
      <c r="M874" s="30"/>
      <c r="N874" s="67" t="s">
        <v>36</v>
      </c>
      <c r="O874" s="96" t="s">
        <v>49</v>
      </c>
      <c r="P874" s="31">
        <v>2</v>
      </c>
      <c r="Q874" s="32">
        <v>80</v>
      </c>
      <c r="R874" s="23">
        <f>Q874*100/Q871</f>
        <v>50</v>
      </c>
      <c r="S874" s="22"/>
      <c r="T874" s="22"/>
      <c r="U874" s="126"/>
      <c r="V874" s="126"/>
      <c r="W874" s="23"/>
      <c r="X874" s="22"/>
      <c r="Y874" s="23">
        <f>Y873*R874/100</f>
        <v>20985.9375</v>
      </c>
      <c r="Z874" s="39">
        <v>0</v>
      </c>
      <c r="AA874" s="24">
        <v>0</v>
      </c>
      <c r="AB874" s="25">
        <v>0.02</v>
      </c>
      <c r="AC874" s="26">
        <f>AA874*AB874/100</f>
        <v>0</v>
      </c>
    </row>
    <row r="875" spans="1:29" x14ac:dyDescent="0.35">
      <c r="A875" s="47"/>
      <c r="B875" s="47"/>
      <c r="C875" s="47"/>
      <c r="D875" s="48"/>
      <c r="E875" s="48"/>
      <c r="F875" s="48"/>
      <c r="G875" s="79"/>
      <c r="H875" s="79"/>
      <c r="I875" s="153"/>
      <c r="J875" s="81"/>
      <c r="K875" s="131"/>
      <c r="L875" s="81"/>
      <c r="M875" s="154"/>
      <c r="N875" s="154"/>
      <c r="O875" s="83"/>
      <c r="P875" s="155"/>
      <c r="Q875" s="156"/>
      <c r="R875" s="87"/>
      <c r="S875" s="86"/>
      <c r="T875" s="86"/>
      <c r="U875" s="82"/>
      <c r="V875" s="52"/>
      <c r="W875" s="87"/>
      <c r="X875" s="86"/>
      <c r="Y875" s="87"/>
      <c r="Z875" s="49"/>
      <c r="AA875" s="133"/>
      <c r="AB875" s="157"/>
      <c r="AC875" s="26">
        <f>SUM(AC872:AC874)</f>
        <v>335.77499999999998</v>
      </c>
    </row>
    <row r="876" spans="1:29" x14ac:dyDescent="0.35">
      <c r="A876" s="1"/>
      <c r="B876" s="1"/>
      <c r="C876" s="1"/>
      <c r="D876" s="2"/>
      <c r="E876" s="2"/>
      <c r="F876" s="2"/>
      <c r="G876" s="1"/>
      <c r="H876" s="1"/>
      <c r="I876" s="1"/>
      <c r="J876" s="3"/>
      <c r="K876" s="4"/>
      <c r="M876" s="6"/>
      <c r="N876" s="1"/>
      <c r="O876" s="1"/>
      <c r="P876" s="1"/>
      <c r="Q876" s="3"/>
      <c r="R876" s="4"/>
      <c r="S876" s="3"/>
      <c r="T876" s="3"/>
      <c r="U876" s="1"/>
      <c r="V876" s="1"/>
      <c r="W876" s="4"/>
      <c r="X876" s="3"/>
      <c r="Y876" s="4"/>
      <c r="Z876" s="3"/>
      <c r="AA876" s="4"/>
      <c r="AB876" s="55"/>
    </row>
    <row r="877" spans="1:29" x14ac:dyDescent="0.35">
      <c r="A877" s="8"/>
      <c r="B877" s="8" t="s">
        <v>37</v>
      </c>
      <c r="C877" s="8"/>
      <c r="D877" s="9" t="s">
        <v>38</v>
      </c>
      <c r="E877" s="9"/>
      <c r="F877" s="9"/>
      <c r="G877" s="56"/>
      <c r="H877" s="8" t="s">
        <v>39</v>
      </c>
      <c r="I877" s="8"/>
      <c r="J877" s="57"/>
      <c r="K877" s="10"/>
      <c r="L877" s="8"/>
      <c r="M877" s="13"/>
      <c r="N877" s="1"/>
      <c r="O877" s="1"/>
      <c r="P877" s="1"/>
      <c r="Q877" s="3"/>
      <c r="R877" s="4"/>
      <c r="S877" s="3"/>
      <c r="T877" s="3"/>
      <c r="U877" s="1"/>
      <c r="V877" s="1"/>
      <c r="W877" s="4"/>
      <c r="X877" s="3"/>
      <c r="Y877" s="4"/>
      <c r="Z877" s="3"/>
      <c r="AA877" s="4"/>
      <c r="AB877" s="55"/>
    </row>
    <row r="878" spans="1:29" x14ac:dyDescent="0.35">
      <c r="A878" s="8"/>
      <c r="B878" s="8"/>
      <c r="C878" s="8"/>
      <c r="D878" s="9"/>
      <c r="E878" s="9"/>
      <c r="F878" s="9"/>
      <c r="G878" s="56"/>
      <c r="H878" s="8" t="s">
        <v>40</v>
      </c>
      <c r="I878" s="8"/>
      <c r="J878" s="57"/>
      <c r="K878" s="10"/>
      <c r="L878" s="8"/>
      <c r="M878" s="13"/>
      <c r="N878" s="1"/>
      <c r="O878" s="1"/>
      <c r="P878" s="1"/>
      <c r="Q878" s="3"/>
      <c r="R878" s="4"/>
      <c r="S878" s="3"/>
      <c r="T878" s="3"/>
      <c r="U878" s="1"/>
      <c r="V878" s="1"/>
      <c r="W878" s="4"/>
      <c r="X878" s="3"/>
      <c r="Y878" s="4"/>
      <c r="Z878" s="3"/>
      <c r="AA878" s="4"/>
      <c r="AB878" s="55"/>
    </row>
    <row r="879" spans="1:29" x14ac:dyDescent="0.35">
      <c r="A879" s="8"/>
      <c r="B879" s="8"/>
      <c r="C879" s="8"/>
      <c r="D879" s="9"/>
      <c r="E879" s="9"/>
      <c r="F879" s="9"/>
      <c r="G879" s="56"/>
      <c r="H879" s="8" t="s">
        <v>41</v>
      </c>
      <c r="I879" s="8"/>
      <c r="J879" s="57"/>
      <c r="K879" s="10"/>
      <c r="L879" s="8"/>
      <c r="M879" s="13"/>
      <c r="N879" s="1"/>
      <c r="O879" s="1"/>
      <c r="P879" s="8"/>
      <c r="Q879" s="3"/>
      <c r="R879" s="4"/>
      <c r="S879" s="3"/>
      <c r="T879" s="3"/>
      <c r="U879" s="1"/>
      <c r="V879" s="1"/>
      <c r="W879" s="4"/>
      <c r="X879" s="3"/>
      <c r="Y879" s="11"/>
      <c r="Z879" s="10"/>
      <c r="AA879" s="11"/>
      <c r="AB879" s="14"/>
    </row>
    <row r="880" spans="1:29" x14ac:dyDescent="0.35">
      <c r="A880" s="8"/>
      <c r="B880" s="8"/>
      <c r="C880" s="8"/>
      <c r="D880" s="9"/>
      <c r="E880" s="9"/>
      <c r="F880" s="9"/>
      <c r="G880" s="56"/>
      <c r="H880" s="8" t="s">
        <v>42</v>
      </c>
      <c r="I880" s="58"/>
      <c r="J880" s="59"/>
      <c r="K880" s="12"/>
      <c r="L880" s="58"/>
      <c r="M880" s="60"/>
      <c r="N880" s="1"/>
      <c r="O880" s="1"/>
      <c r="P880" s="8"/>
      <c r="Q880" s="3"/>
      <c r="R880" s="4"/>
      <c r="S880" s="3"/>
      <c r="T880" s="3"/>
      <c r="U880" s="1"/>
      <c r="V880" s="1"/>
      <c r="W880" s="4"/>
      <c r="X880" s="3"/>
      <c r="Y880" s="11"/>
      <c r="Z880" s="10"/>
      <c r="AA880" s="11"/>
      <c r="AB880" s="14"/>
    </row>
    <row r="881" spans="1:29" x14ac:dyDescent="0.35">
      <c r="A881" s="58"/>
      <c r="B881" s="58"/>
      <c r="C881" s="58"/>
      <c r="D881" s="61"/>
      <c r="E881" s="61"/>
      <c r="F881" s="61"/>
      <c r="G881" s="58"/>
      <c r="H881" s="58" t="s">
        <v>43</v>
      </c>
      <c r="I881" s="58"/>
      <c r="J881" s="59"/>
      <c r="K881" s="12"/>
      <c r="L881" s="58"/>
      <c r="M881" s="60"/>
    </row>
    <row r="882" spans="1:29" x14ac:dyDescent="0.35">
      <c r="A882" s="58"/>
      <c r="B882" s="58"/>
      <c r="C882" s="58"/>
      <c r="D882" s="61"/>
      <c r="E882" s="61"/>
      <c r="F882" s="61"/>
      <c r="G882" s="58"/>
      <c r="H882" s="58"/>
      <c r="I882" s="58"/>
      <c r="J882" s="10"/>
      <c r="K882" s="64"/>
      <c r="L882" s="12"/>
    </row>
    <row r="883" spans="1:29" x14ac:dyDescent="0.35">
      <c r="A883" s="1"/>
      <c r="B883" s="1"/>
      <c r="C883" s="1"/>
      <c r="D883" s="2"/>
      <c r="E883" s="2"/>
      <c r="F883" s="2"/>
      <c r="G883" s="1"/>
      <c r="H883" s="1"/>
      <c r="I883" s="1"/>
      <c r="J883" s="3"/>
      <c r="K883" s="4"/>
      <c r="M883" s="6"/>
      <c r="N883" s="1"/>
      <c r="O883" s="1"/>
      <c r="P883" s="1"/>
      <c r="Q883" s="3"/>
      <c r="R883" s="4"/>
      <c r="S883" s="3"/>
      <c r="T883" s="3"/>
      <c r="U883" s="1"/>
      <c r="V883" s="1"/>
      <c r="W883" s="4"/>
      <c r="X883" s="3"/>
      <c r="Y883" s="4"/>
      <c r="Z883" s="3"/>
      <c r="AA883" s="314" t="s">
        <v>0</v>
      </c>
      <c r="AB883" s="314"/>
    </row>
    <row r="884" spans="1:29" x14ac:dyDescent="0.35">
      <c r="A884" s="315" t="s">
        <v>1</v>
      </c>
      <c r="B884" s="315"/>
      <c r="C884" s="315"/>
      <c r="D884" s="315"/>
      <c r="E884" s="315"/>
      <c r="F884" s="315"/>
      <c r="G884" s="315"/>
      <c r="H884" s="315"/>
      <c r="I884" s="315"/>
      <c r="J884" s="315"/>
      <c r="K884" s="315"/>
      <c r="L884" s="315"/>
      <c r="M884" s="315"/>
      <c r="N884" s="315"/>
      <c r="O884" s="315"/>
      <c r="P884" s="315"/>
      <c r="Q884" s="315"/>
      <c r="R884" s="315"/>
      <c r="S884" s="315"/>
      <c r="T884" s="315"/>
      <c r="U884" s="315"/>
      <c r="V884" s="315"/>
      <c r="W884" s="315"/>
      <c r="X884" s="315"/>
      <c r="Y884" s="315"/>
      <c r="Z884" s="315"/>
      <c r="AA884" s="315"/>
      <c r="AB884" s="315"/>
    </row>
    <row r="885" spans="1:29" x14ac:dyDescent="0.35">
      <c r="A885" s="315" t="str">
        <f>A863</f>
        <v>เทศบาลตำบลนาบอน</v>
      </c>
      <c r="B885" s="315"/>
      <c r="C885" s="315"/>
      <c r="D885" s="315"/>
      <c r="E885" s="315"/>
      <c r="F885" s="315"/>
      <c r="G885" s="315"/>
      <c r="H885" s="315"/>
      <c r="I885" s="315"/>
      <c r="J885" s="315"/>
      <c r="K885" s="315"/>
      <c r="L885" s="315"/>
      <c r="M885" s="315"/>
      <c r="N885" s="315"/>
      <c r="O885" s="315"/>
      <c r="P885" s="315"/>
      <c r="Q885" s="315"/>
      <c r="R885" s="315"/>
      <c r="S885" s="315"/>
      <c r="T885" s="315"/>
      <c r="U885" s="315"/>
      <c r="V885" s="315"/>
      <c r="W885" s="315"/>
      <c r="X885" s="315"/>
      <c r="Y885" s="315"/>
      <c r="Z885" s="315"/>
      <c r="AA885" s="315"/>
      <c r="AB885" s="315"/>
    </row>
    <row r="886" spans="1:29" x14ac:dyDescent="0.35">
      <c r="A886" s="8" t="s">
        <v>116</v>
      </c>
      <c r="B886" s="8"/>
      <c r="C886" s="8"/>
      <c r="D886" s="9"/>
      <c r="E886" s="9"/>
      <c r="F886" s="9"/>
      <c r="G886" s="8"/>
      <c r="H886" s="8"/>
      <c r="I886" s="8"/>
      <c r="J886" s="10"/>
      <c r="K886" s="11"/>
      <c r="L886" s="12"/>
      <c r="M886" s="13"/>
      <c r="N886" s="8"/>
      <c r="O886" s="8"/>
      <c r="P886" s="8"/>
      <c r="Q886" s="10"/>
      <c r="R886" s="11"/>
      <c r="S886" s="10"/>
      <c r="T886" s="10"/>
      <c r="U886" s="8"/>
      <c r="V886" s="8"/>
      <c r="W886" s="11"/>
      <c r="X886" s="10"/>
      <c r="Y886" s="11"/>
      <c r="Z886" s="10"/>
      <c r="AA886" s="11"/>
      <c r="AB886" s="14"/>
    </row>
    <row r="887" spans="1:29" x14ac:dyDescent="0.35">
      <c r="A887" s="288" t="s">
        <v>4</v>
      </c>
      <c r="B887" s="316"/>
      <c r="C887" s="316"/>
      <c r="D887" s="316"/>
      <c r="E887" s="316"/>
      <c r="F887" s="316"/>
      <c r="G887" s="316"/>
      <c r="H887" s="316"/>
      <c r="I887" s="316"/>
      <c r="J887" s="316"/>
      <c r="K887" s="316"/>
      <c r="L887" s="289"/>
      <c r="M887" s="288" t="s">
        <v>5</v>
      </c>
      <c r="N887" s="316"/>
      <c r="O887" s="316"/>
      <c r="P887" s="316"/>
      <c r="Q887" s="316"/>
      <c r="R887" s="316"/>
      <c r="S887" s="316"/>
      <c r="T887" s="316"/>
      <c r="U887" s="316"/>
      <c r="V887" s="316"/>
      <c r="W887" s="289"/>
      <c r="X887" s="290" t="s">
        <v>6</v>
      </c>
      <c r="Y887" s="290" t="s">
        <v>7</v>
      </c>
      <c r="Z887" s="290" t="s">
        <v>8</v>
      </c>
      <c r="AA887" s="290" t="s">
        <v>9</v>
      </c>
      <c r="AB887" s="317" t="s">
        <v>10</v>
      </c>
    </row>
    <row r="888" spans="1:29" x14ac:dyDescent="0.35">
      <c r="A888" s="299" t="s">
        <v>11</v>
      </c>
      <c r="B888" s="293" t="s">
        <v>12</v>
      </c>
      <c r="C888" s="293" t="s">
        <v>13</v>
      </c>
      <c r="D888" s="311" t="s">
        <v>14</v>
      </c>
      <c r="E888" s="311" t="s">
        <v>15</v>
      </c>
      <c r="F888" s="312" t="s">
        <v>16</v>
      </c>
      <c r="G888" s="302" t="s">
        <v>17</v>
      </c>
      <c r="H888" s="303"/>
      <c r="I888" s="304"/>
      <c r="J888" s="290" t="s">
        <v>18</v>
      </c>
      <c r="K888" s="290" t="s">
        <v>19</v>
      </c>
      <c r="L888" s="308" t="s">
        <v>20</v>
      </c>
      <c r="M888" s="299" t="s">
        <v>11</v>
      </c>
      <c r="N888" s="293" t="s">
        <v>21</v>
      </c>
      <c r="O888" s="293" t="s">
        <v>22</v>
      </c>
      <c r="P888" s="293" t="s">
        <v>16</v>
      </c>
      <c r="Q888" s="290" t="s">
        <v>23</v>
      </c>
      <c r="R888" s="290" t="s">
        <v>24</v>
      </c>
      <c r="S888" s="290" t="s">
        <v>25</v>
      </c>
      <c r="T888" s="290" t="s">
        <v>26</v>
      </c>
      <c r="U888" s="288" t="s">
        <v>27</v>
      </c>
      <c r="V888" s="289"/>
      <c r="W888" s="290" t="s">
        <v>28</v>
      </c>
      <c r="X888" s="291"/>
      <c r="Y888" s="291"/>
      <c r="Z888" s="291"/>
      <c r="AA888" s="291"/>
      <c r="AB888" s="318"/>
    </row>
    <row r="889" spans="1:29" x14ac:dyDescent="0.35">
      <c r="A889" s="300"/>
      <c r="B889" s="294"/>
      <c r="C889" s="294"/>
      <c r="D889" s="312"/>
      <c r="E889" s="312"/>
      <c r="F889" s="312"/>
      <c r="G889" s="305"/>
      <c r="H889" s="306"/>
      <c r="I889" s="307"/>
      <c r="J889" s="291"/>
      <c r="K889" s="291"/>
      <c r="L889" s="309"/>
      <c r="M889" s="300"/>
      <c r="N889" s="294"/>
      <c r="O889" s="294"/>
      <c r="P889" s="294"/>
      <c r="Q889" s="291"/>
      <c r="R889" s="291"/>
      <c r="S889" s="291"/>
      <c r="T889" s="291"/>
      <c r="U889" s="293" t="s">
        <v>29</v>
      </c>
      <c r="V889" s="296" t="s">
        <v>30</v>
      </c>
      <c r="W889" s="291"/>
      <c r="X889" s="291"/>
      <c r="Y889" s="291"/>
      <c r="Z889" s="291"/>
      <c r="AA889" s="291"/>
      <c r="AB889" s="318"/>
    </row>
    <row r="890" spans="1:29" x14ac:dyDescent="0.35">
      <c r="A890" s="300"/>
      <c r="B890" s="294"/>
      <c r="C890" s="294"/>
      <c r="D890" s="312"/>
      <c r="E890" s="312"/>
      <c r="F890" s="312"/>
      <c r="G890" s="299" t="s">
        <v>31</v>
      </c>
      <c r="H890" s="299" t="s">
        <v>32</v>
      </c>
      <c r="I890" s="299" t="s">
        <v>33</v>
      </c>
      <c r="J890" s="291"/>
      <c r="K890" s="291"/>
      <c r="L890" s="309"/>
      <c r="M890" s="300"/>
      <c r="N890" s="294"/>
      <c r="O890" s="294"/>
      <c r="P890" s="294"/>
      <c r="Q890" s="291"/>
      <c r="R890" s="291"/>
      <c r="S890" s="291"/>
      <c r="T890" s="291"/>
      <c r="U890" s="294"/>
      <c r="V890" s="297"/>
      <c r="W890" s="291"/>
      <c r="X890" s="291"/>
      <c r="Y890" s="291"/>
      <c r="Z890" s="291"/>
      <c r="AA890" s="291"/>
      <c r="AB890" s="318"/>
    </row>
    <row r="891" spans="1:29" x14ac:dyDescent="0.35">
      <c r="A891" s="300"/>
      <c r="B891" s="294"/>
      <c r="C891" s="294"/>
      <c r="D891" s="312"/>
      <c r="E891" s="312"/>
      <c r="F891" s="312"/>
      <c r="G891" s="300"/>
      <c r="H891" s="300"/>
      <c r="I891" s="300"/>
      <c r="J891" s="291"/>
      <c r="K891" s="291"/>
      <c r="L891" s="309"/>
      <c r="M891" s="300"/>
      <c r="N891" s="294"/>
      <c r="O891" s="294"/>
      <c r="P891" s="294"/>
      <c r="Q891" s="291"/>
      <c r="R891" s="291"/>
      <c r="S891" s="291"/>
      <c r="T891" s="291"/>
      <c r="U891" s="294"/>
      <c r="V891" s="297"/>
      <c r="W891" s="291"/>
      <c r="X891" s="291"/>
      <c r="Y891" s="291"/>
      <c r="Z891" s="291"/>
      <c r="AA891" s="291"/>
      <c r="AB891" s="318"/>
    </row>
    <row r="892" spans="1:29" x14ac:dyDescent="0.35">
      <c r="A892" s="301"/>
      <c r="B892" s="295"/>
      <c r="C892" s="295"/>
      <c r="D892" s="313"/>
      <c r="E892" s="313"/>
      <c r="F892" s="313"/>
      <c r="G892" s="301"/>
      <c r="H892" s="301"/>
      <c r="I892" s="301"/>
      <c r="J892" s="292"/>
      <c r="K892" s="292"/>
      <c r="L892" s="310"/>
      <c r="M892" s="301"/>
      <c r="N892" s="295"/>
      <c r="O892" s="295"/>
      <c r="P892" s="295"/>
      <c r="Q892" s="292"/>
      <c r="R892" s="292"/>
      <c r="S892" s="292"/>
      <c r="T892" s="292"/>
      <c r="U892" s="295"/>
      <c r="V892" s="298"/>
      <c r="W892" s="292"/>
      <c r="X892" s="292"/>
      <c r="Y892" s="292"/>
      <c r="Z892" s="292"/>
      <c r="AA892" s="292"/>
      <c r="AB892" s="319"/>
    </row>
    <row r="893" spans="1:29" x14ac:dyDescent="0.35">
      <c r="A893" s="15">
        <v>1</v>
      </c>
      <c r="B893" s="16" t="str">
        <f>[1]ภดส3!B1392</f>
        <v>โฉนด</v>
      </c>
      <c r="C893" s="16">
        <f>[1]ภดส3!E1392</f>
        <v>60</v>
      </c>
      <c r="D893" s="17">
        <f>[1]ภดส3!C1392</f>
        <v>44</v>
      </c>
      <c r="E893" s="17" t="str">
        <f>[1]ภดส3!F1392</f>
        <v>ม.11 ต.นาบอน</v>
      </c>
      <c r="F893" s="18" t="s">
        <v>47</v>
      </c>
      <c r="G893" s="16">
        <f>[1]ภดส3!G1392</f>
        <v>0</v>
      </c>
      <c r="H893" s="16">
        <f>[1]ภดส3!H1392</f>
        <v>0</v>
      </c>
      <c r="I893" s="16">
        <f>[1]ภดส3!I1392</f>
        <v>26.2</v>
      </c>
      <c r="J893" s="19">
        <f>[1]ภดส3!J1392</f>
        <v>26.2</v>
      </c>
      <c r="K893" s="120">
        <v>3050</v>
      </c>
      <c r="L893" s="19">
        <f>J893*K893</f>
        <v>79910</v>
      </c>
      <c r="M893" s="21">
        <v>1</v>
      </c>
      <c r="N893" s="21" t="s">
        <v>74</v>
      </c>
      <c r="O893" s="21" t="s">
        <v>49</v>
      </c>
      <c r="P893" s="21">
        <v>3</v>
      </c>
      <c r="Q893" s="22">
        <v>100</v>
      </c>
      <c r="R893" s="23">
        <v>100</v>
      </c>
      <c r="S893" s="22">
        <v>7450</v>
      </c>
      <c r="T893" s="22">
        <f>Q893*S893</f>
        <v>745000</v>
      </c>
      <c r="U893" s="21">
        <v>30</v>
      </c>
      <c r="V893" s="21">
        <v>50</v>
      </c>
      <c r="W893" s="23">
        <f>T893-T893*V893/100</f>
        <v>372500</v>
      </c>
      <c r="X893" s="22">
        <f>L893+W893</f>
        <v>452410</v>
      </c>
      <c r="Y893" s="23">
        <f>X893*R893/100</f>
        <v>452410</v>
      </c>
      <c r="Z893" s="22">
        <v>0</v>
      </c>
      <c r="AA893" s="24">
        <f>Y893-Z893</f>
        <v>452410</v>
      </c>
      <c r="AB893" s="25">
        <v>0.02</v>
      </c>
      <c r="AC893" s="26">
        <f>AA893*AB893/100</f>
        <v>90.482000000000014</v>
      </c>
    </row>
    <row r="894" spans="1:29" x14ac:dyDescent="0.35">
      <c r="A894" s="15">
        <v>2</v>
      </c>
      <c r="B894" s="16" t="str">
        <f>[1]ภดส3!B1393</f>
        <v>โฉนด</v>
      </c>
      <c r="C894" s="16">
        <f>[1]ภดส3!E1393</f>
        <v>61</v>
      </c>
      <c r="D894" s="17">
        <f>[1]ภดส3!C1393</f>
        <v>45</v>
      </c>
      <c r="E894" s="17" t="str">
        <f>[1]ภดส3!F1393</f>
        <v>ม.11 ต.นาบอน</v>
      </c>
      <c r="F894" s="28" t="s">
        <v>47</v>
      </c>
      <c r="G894" s="16">
        <f>[1]ภดส3!G1393</f>
        <v>0</v>
      </c>
      <c r="H894" s="16">
        <f>[1]ภดส3!H1393</f>
        <v>0</v>
      </c>
      <c r="I894" s="16">
        <f>[1]ภดส3!I1393</f>
        <v>26.3</v>
      </c>
      <c r="J894" s="19">
        <f>[1]ภดส3!J1393</f>
        <v>26.3</v>
      </c>
      <c r="K894" s="127">
        <v>3050</v>
      </c>
      <c r="L894" s="19">
        <f>J894*K894</f>
        <v>80215</v>
      </c>
      <c r="M894" s="30">
        <v>2</v>
      </c>
      <c r="N894" s="30" t="str">
        <f>N893</f>
        <v>ตึกแถว 1 ชั้น</v>
      </c>
      <c r="O894" s="31" t="str">
        <f>O893</f>
        <v>ตึก</v>
      </c>
      <c r="P894" s="31">
        <v>3</v>
      </c>
      <c r="Q894" s="22">
        <v>100</v>
      </c>
      <c r="R894" s="23">
        <v>100</v>
      </c>
      <c r="S894" s="22">
        <v>7450</v>
      </c>
      <c r="T894" s="22">
        <f>Q894*S894</f>
        <v>745000</v>
      </c>
      <c r="U894" s="31">
        <v>30</v>
      </c>
      <c r="V894" s="31">
        <v>50</v>
      </c>
      <c r="W894" s="23">
        <f>T894*V894/100</f>
        <v>372500</v>
      </c>
      <c r="X894" s="22">
        <f>L894+W894</f>
        <v>452715</v>
      </c>
      <c r="Y894" s="23">
        <f>X894*R894/100</f>
        <v>452715</v>
      </c>
      <c r="Z894" s="22">
        <v>0</v>
      </c>
      <c r="AA894" s="24">
        <f>Y894-Z894</f>
        <v>452715</v>
      </c>
      <c r="AB894" s="25">
        <v>0.02</v>
      </c>
      <c r="AC894" s="26">
        <f>AA894*AB894/100</f>
        <v>90.543000000000006</v>
      </c>
    </row>
    <row r="895" spans="1:29" x14ac:dyDescent="0.35">
      <c r="A895" s="15"/>
      <c r="B895" s="16"/>
      <c r="C895" s="16"/>
      <c r="D895" s="17"/>
      <c r="E895" s="17"/>
      <c r="F895" s="28"/>
      <c r="G895" s="16"/>
      <c r="H895" s="16"/>
      <c r="I895" s="16"/>
      <c r="J895" s="19"/>
      <c r="K895" s="127"/>
      <c r="L895" s="19"/>
      <c r="M895" s="30"/>
      <c r="N895" s="33"/>
      <c r="O895" s="31"/>
      <c r="P895" s="67"/>
      <c r="Q895" s="22"/>
      <c r="R895" s="23"/>
      <c r="S895" s="22"/>
      <c r="T895" s="22"/>
      <c r="U895" s="67"/>
      <c r="V895" s="67"/>
      <c r="W895" s="23"/>
      <c r="X895" s="22"/>
      <c r="Y895" s="23"/>
      <c r="Z895" s="22"/>
      <c r="AA895" s="24"/>
      <c r="AB895" s="25"/>
      <c r="AC895" s="26">
        <f>SUM(AC893:AC894)</f>
        <v>181.02500000000003</v>
      </c>
    </row>
    <row r="896" spans="1:29" x14ac:dyDescent="0.35">
      <c r="A896" s="1"/>
      <c r="B896" s="1"/>
      <c r="C896" s="1"/>
      <c r="D896" s="2"/>
      <c r="E896" s="2"/>
      <c r="F896" s="2"/>
      <c r="G896" s="1"/>
      <c r="H896" s="1"/>
      <c r="I896" s="1"/>
      <c r="J896" s="3"/>
      <c r="K896" s="4"/>
      <c r="M896" s="6"/>
      <c r="N896" s="1"/>
      <c r="O896" s="1"/>
      <c r="P896" s="1"/>
      <c r="Q896" s="3"/>
      <c r="R896" s="4"/>
      <c r="S896" s="3"/>
      <c r="T896" s="3"/>
      <c r="U896" s="1"/>
      <c r="V896" s="1"/>
      <c r="W896" s="4"/>
      <c r="X896" s="3"/>
      <c r="Y896" s="4"/>
      <c r="Z896" s="3"/>
      <c r="AA896" s="4"/>
      <c r="AB896" s="55"/>
    </row>
    <row r="897" spans="1:28" x14ac:dyDescent="0.35">
      <c r="A897" s="8"/>
      <c r="B897" s="8" t="s">
        <v>37</v>
      </c>
      <c r="C897" s="8"/>
      <c r="D897" s="9" t="s">
        <v>38</v>
      </c>
      <c r="E897" s="9"/>
      <c r="F897" s="9"/>
      <c r="G897" s="56"/>
      <c r="H897" s="8" t="s">
        <v>39</v>
      </c>
      <c r="I897" s="8"/>
      <c r="J897" s="57"/>
      <c r="K897" s="10"/>
      <c r="L897" s="8"/>
      <c r="M897" s="13"/>
      <c r="N897" s="1"/>
      <c r="O897" s="1"/>
      <c r="P897" s="1"/>
      <c r="Q897" s="3"/>
      <c r="R897" s="4"/>
      <c r="S897" s="3"/>
      <c r="T897" s="3"/>
      <c r="U897" s="1"/>
      <c r="V897" s="1"/>
      <c r="W897" s="4"/>
      <c r="X897" s="3"/>
      <c r="Y897" s="4"/>
      <c r="Z897" s="3"/>
      <c r="AA897" s="4"/>
      <c r="AB897" s="55"/>
    </row>
    <row r="898" spans="1:28" x14ac:dyDescent="0.35">
      <c r="A898" s="8"/>
      <c r="B898" s="8"/>
      <c r="C898" s="8"/>
      <c r="D898" s="9"/>
      <c r="E898" s="9"/>
      <c r="F898" s="9"/>
      <c r="G898" s="56"/>
      <c r="H898" s="8" t="s">
        <v>40</v>
      </c>
      <c r="I898" s="8"/>
      <c r="J898" s="57"/>
      <c r="K898" s="10"/>
      <c r="L898" s="8"/>
      <c r="M898" s="13"/>
      <c r="N898" s="1"/>
      <c r="O898" s="1"/>
      <c r="P898" s="1"/>
      <c r="Q898" s="3"/>
      <c r="R898" s="4"/>
      <c r="S898" s="3"/>
      <c r="T898" s="3"/>
      <c r="U898" s="1"/>
      <c r="V898" s="1"/>
      <c r="W898" s="4"/>
      <c r="X898" s="3"/>
      <c r="Y898" s="4"/>
      <c r="Z898" s="3"/>
      <c r="AA898" s="4"/>
      <c r="AB898" s="55"/>
    </row>
    <row r="899" spans="1:28" x14ac:dyDescent="0.35">
      <c r="A899" s="8"/>
      <c r="B899" s="8"/>
      <c r="C899" s="8"/>
      <c r="D899" s="9"/>
      <c r="E899" s="9"/>
      <c r="F899" s="9"/>
      <c r="G899" s="56"/>
      <c r="H899" s="8" t="s">
        <v>41</v>
      </c>
      <c r="I899" s="8"/>
      <c r="J899" s="57"/>
      <c r="K899" s="10"/>
      <c r="L899" s="8"/>
      <c r="M899" s="13"/>
      <c r="N899" s="1"/>
      <c r="O899" s="1"/>
      <c r="P899" s="8"/>
      <c r="Q899" s="3"/>
      <c r="R899" s="4"/>
      <c r="S899" s="3"/>
      <c r="T899" s="3"/>
      <c r="U899" s="1"/>
      <c r="V899" s="1"/>
      <c r="W899" s="4"/>
      <c r="X899" s="3"/>
      <c r="Y899" s="11"/>
      <c r="Z899" s="10"/>
      <c r="AA899" s="11"/>
      <c r="AB899" s="14"/>
    </row>
    <row r="900" spans="1:28" x14ac:dyDescent="0.35">
      <c r="A900" s="8"/>
      <c r="B900" s="8"/>
      <c r="C900" s="8"/>
      <c r="D900" s="9"/>
      <c r="E900" s="9"/>
      <c r="F900" s="9"/>
      <c r="G900" s="56"/>
      <c r="H900" s="8" t="s">
        <v>42</v>
      </c>
      <c r="I900" s="58"/>
      <c r="J900" s="59"/>
      <c r="K900" s="12"/>
      <c r="L900" s="58"/>
      <c r="M900" s="60"/>
      <c r="N900" s="1"/>
      <c r="O900" s="1"/>
      <c r="P900" s="8"/>
      <c r="Q900" s="3"/>
      <c r="R900" s="4"/>
      <c r="S900" s="3"/>
      <c r="T900" s="3"/>
      <c r="U900" s="1"/>
      <c r="V900" s="1"/>
      <c r="W900" s="4"/>
      <c r="X900" s="3"/>
      <c r="Y900" s="11"/>
      <c r="Z900" s="10"/>
      <c r="AA900" s="11"/>
      <c r="AB900" s="14"/>
    </row>
    <row r="901" spans="1:28" x14ac:dyDescent="0.35">
      <c r="A901" s="58"/>
      <c r="B901" s="58"/>
      <c r="C901" s="58"/>
      <c r="D901" s="61"/>
      <c r="E901" s="61"/>
      <c r="F901" s="61"/>
      <c r="G901" s="58"/>
      <c r="H901" s="58" t="s">
        <v>43</v>
      </c>
      <c r="I901" s="58"/>
      <c r="J901" s="59"/>
      <c r="K901" s="12"/>
      <c r="L901" s="58"/>
      <c r="M901" s="60"/>
    </row>
    <row r="902" spans="1:28" x14ac:dyDescent="0.35">
      <c r="A902" s="58"/>
      <c r="B902" s="58"/>
      <c r="C902" s="58"/>
      <c r="D902" s="61"/>
      <c r="E902" s="61"/>
      <c r="F902" s="61"/>
      <c r="G902" s="58"/>
      <c r="H902" s="58"/>
      <c r="I902" s="58"/>
      <c r="J902" s="10"/>
      <c r="K902" s="64"/>
      <c r="L902" s="12"/>
    </row>
    <row r="903" spans="1:28" x14ac:dyDescent="0.35">
      <c r="A903" s="1"/>
      <c r="B903" s="1"/>
      <c r="C903" s="1"/>
      <c r="D903" s="2"/>
      <c r="E903" s="2"/>
      <c r="F903" s="2"/>
      <c r="G903" s="1"/>
      <c r="H903" s="1"/>
      <c r="I903" s="1"/>
      <c r="J903" s="3"/>
      <c r="K903" s="4"/>
      <c r="M903" s="6"/>
      <c r="N903" s="1"/>
      <c r="O903" s="1"/>
      <c r="P903" s="1"/>
      <c r="Q903" s="3"/>
      <c r="R903" s="4"/>
      <c r="S903" s="3"/>
      <c r="T903" s="3"/>
      <c r="U903" s="1"/>
      <c r="V903" s="1"/>
      <c r="W903" s="4"/>
      <c r="X903" s="3"/>
      <c r="Y903" s="4"/>
      <c r="Z903" s="3"/>
      <c r="AA903" s="314" t="s">
        <v>0</v>
      </c>
      <c r="AB903" s="314"/>
    </row>
    <row r="904" spans="1:28" x14ac:dyDescent="0.35">
      <c r="A904" s="315" t="s">
        <v>1</v>
      </c>
      <c r="B904" s="315"/>
      <c r="C904" s="315"/>
      <c r="D904" s="315"/>
      <c r="E904" s="315"/>
      <c r="F904" s="315"/>
      <c r="G904" s="315"/>
      <c r="H904" s="315"/>
      <c r="I904" s="315"/>
      <c r="J904" s="315"/>
      <c r="K904" s="315"/>
      <c r="L904" s="315"/>
      <c r="M904" s="315"/>
      <c r="N904" s="315"/>
      <c r="O904" s="315"/>
      <c r="P904" s="315"/>
      <c r="Q904" s="315"/>
      <c r="R904" s="315"/>
      <c r="S904" s="315"/>
      <c r="T904" s="315"/>
      <c r="U904" s="315"/>
      <c r="V904" s="315"/>
      <c r="W904" s="315"/>
      <c r="X904" s="315"/>
      <c r="Y904" s="315"/>
      <c r="Z904" s="315"/>
      <c r="AA904" s="315"/>
      <c r="AB904" s="315"/>
    </row>
    <row r="905" spans="1:28" x14ac:dyDescent="0.35">
      <c r="A905" s="315" t="str">
        <f>A885</f>
        <v>เทศบาลตำบลนาบอน</v>
      </c>
      <c r="B905" s="315"/>
      <c r="C905" s="315"/>
      <c r="D905" s="315"/>
      <c r="E905" s="315"/>
      <c r="F905" s="315"/>
      <c r="G905" s="315"/>
      <c r="H905" s="315"/>
      <c r="I905" s="315"/>
      <c r="J905" s="315"/>
      <c r="K905" s="315"/>
      <c r="L905" s="315"/>
      <c r="M905" s="315"/>
      <c r="N905" s="315"/>
      <c r="O905" s="315"/>
      <c r="P905" s="315"/>
      <c r="Q905" s="315"/>
      <c r="R905" s="315"/>
      <c r="S905" s="315"/>
      <c r="T905" s="315"/>
      <c r="U905" s="315"/>
      <c r="V905" s="315"/>
      <c r="W905" s="315"/>
      <c r="X905" s="315"/>
      <c r="Y905" s="315"/>
      <c r="Z905" s="315"/>
      <c r="AA905" s="315"/>
      <c r="AB905" s="315"/>
    </row>
    <row r="906" spans="1:28" x14ac:dyDescent="0.35">
      <c r="A906" s="8" t="s">
        <v>117</v>
      </c>
      <c r="B906" s="8"/>
      <c r="C906" s="8"/>
      <c r="D906" s="9"/>
      <c r="E906" s="9"/>
      <c r="F906" s="9"/>
      <c r="G906" s="8"/>
      <c r="H906" s="8"/>
      <c r="I906" s="8"/>
      <c r="J906" s="10"/>
      <c r="K906" s="11"/>
      <c r="L906" s="12"/>
      <c r="M906" s="13"/>
      <c r="N906" s="8"/>
      <c r="O906" s="8"/>
      <c r="P906" s="8"/>
      <c r="Q906" s="10"/>
      <c r="R906" s="11"/>
      <c r="S906" s="10"/>
      <c r="T906" s="10"/>
      <c r="U906" s="8"/>
      <c r="V906" s="8"/>
      <c r="W906" s="11"/>
      <c r="X906" s="10"/>
      <c r="Y906" s="11"/>
      <c r="Z906" s="10"/>
      <c r="AA906" s="11"/>
      <c r="AB906" s="14"/>
    </row>
    <row r="907" spans="1:28" x14ac:dyDescent="0.35">
      <c r="A907" s="288" t="s">
        <v>4</v>
      </c>
      <c r="B907" s="316"/>
      <c r="C907" s="316"/>
      <c r="D907" s="316"/>
      <c r="E907" s="316"/>
      <c r="F907" s="316"/>
      <c r="G907" s="316"/>
      <c r="H907" s="316"/>
      <c r="I907" s="316"/>
      <c r="J907" s="316"/>
      <c r="K907" s="316"/>
      <c r="L907" s="289"/>
      <c r="M907" s="288" t="s">
        <v>5</v>
      </c>
      <c r="N907" s="316"/>
      <c r="O907" s="316"/>
      <c r="P907" s="316"/>
      <c r="Q907" s="316"/>
      <c r="R907" s="316"/>
      <c r="S907" s="316"/>
      <c r="T907" s="316"/>
      <c r="U907" s="316"/>
      <c r="V907" s="316"/>
      <c r="W907" s="289"/>
      <c r="X907" s="290" t="s">
        <v>6</v>
      </c>
      <c r="Y907" s="290" t="s">
        <v>7</v>
      </c>
      <c r="Z907" s="290" t="s">
        <v>8</v>
      </c>
      <c r="AA907" s="290" t="s">
        <v>9</v>
      </c>
      <c r="AB907" s="317" t="s">
        <v>10</v>
      </c>
    </row>
    <row r="908" spans="1:28" x14ac:dyDescent="0.35">
      <c r="A908" s="299" t="s">
        <v>11</v>
      </c>
      <c r="B908" s="293" t="s">
        <v>12</v>
      </c>
      <c r="C908" s="293" t="s">
        <v>13</v>
      </c>
      <c r="D908" s="311" t="s">
        <v>14</v>
      </c>
      <c r="E908" s="311" t="s">
        <v>15</v>
      </c>
      <c r="F908" s="312" t="s">
        <v>16</v>
      </c>
      <c r="G908" s="302" t="s">
        <v>17</v>
      </c>
      <c r="H908" s="303"/>
      <c r="I908" s="304"/>
      <c r="J908" s="290" t="s">
        <v>18</v>
      </c>
      <c r="K908" s="290" t="s">
        <v>19</v>
      </c>
      <c r="L908" s="308" t="s">
        <v>20</v>
      </c>
      <c r="M908" s="299" t="s">
        <v>11</v>
      </c>
      <c r="N908" s="293" t="s">
        <v>21</v>
      </c>
      <c r="O908" s="293" t="s">
        <v>22</v>
      </c>
      <c r="P908" s="293" t="s">
        <v>16</v>
      </c>
      <c r="Q908" s="290" t="s">
        <v>23</v>
      </c>
      <c r="R908" s="290" t="s">
        <v>24</v>
      </c>
      <c r="S908" s="290" t="s">
        <v>25</v>
      </c>
      <c r="T908" s="290" t="s">
        <v>26</v>
      </c>
      <c r="U908" s="288" t="s">
        <v>27</v>
      </c>
      <c r="V908" s="289"/>
      <c r="W908" s="290" t="s">
        <v>28</v>
      </c>
      <c r="X908" s="291"/>
      <c r="Y908" s="291"/>
      <c r="Z908" s="291"/>
      <c r="AA908" s="291"/>
      <c r="AB908" s="318"/>
    </row>
    <row r="909" spans="1:28" x14ac:dyDescent="0.35">
      <c r="A909" s="300"/>
      <c r="B909" s="294"/>
      <c r="C909" s="294"/>
      <c r="D909" s="312"/>
      <c r="E909" s="312"/>
      <c r="F909" s="312"/>
      <c r="G909" s="305"/>
      <c r="H909" s="306"/>
      <c r="I909" s="307"/>
      <c r="J909" s="291"/>
      <c r="K909" s="291"/>
      <c r="L909" s="309"/>
      <c r="M909" s="300"/>
      <c r="N909" s="294"/>
      <c r="O909" s="294"/>
      <c r="P909" s="294"/>
      <c r="Q909" s="291"/>
      <c r="R909" s="291"/>
      <c r="S909" s="291"/>
      <c r="T909" s="291"/>
      <c r="U909" s="293" t="s">
        <v>29</v>
      </c>
      <c r="V909" s="296" t="s">
        <v>30</v>
      </c>
      <c r="W909" s="291"/>
      <c r="X909" s="291"/>
      <c r="Y909" s="291"/>
      <c r="Z909" s="291"/>
      <c r="AA909" s="291"/>
      <c r="AB909" s="318"/>
    </row>
    <row r="910" spans="1:28" x14ac:dyDescent="0.35">
      <c r="A910" s="300"/>
      <c r="B910" s="294"/>
      <c r="C910" s="294"/>
      <c r="D910" s="312"/>
      <c r="E910" s="312"/>
      <c r="F910" s="312"/>
      <c r="G910" s="299" t="s">
        <v>31</v>
      </c>
      <c r="H910" s="299" t="s">
        <v>32</v>
      </c>
      <c r="I910" s="299" t="s">
        <v>33</v>
      </c>
      <c r="J910" s="291"/>
      <c r="K910" s="291"/>
      <c r="L910" s="309"/>
      <c r="M910" s="300"/>
      <c r="N910" s="294"/>
      <c r="O910" s="294"/>
      <c r="P910" s="294"/>
      <c r="Q910" s="291"/>
      <c r="R910" s="291"/>
      <c r="S910" s="291"/>
      <c r="T910" s="291"/>
      <c r="U910" s="294"/>
      <c r="V910" s="297"/>
      <c r="W910" s="291"/>
      <c r="X910" s="291"/>
      <c r="Y910" s="291"/>
      <c r="Z910" s="291"/>
      <c r="AA910" s="291"/>
      <c r="AB910" s="318"/>
    </row>
    <row r="911" spans="1:28" x14ac:dyDescent="0.35">
      <c r="A911" s="300"/>
      <c r="B911" s="294"/>
      <c r="C911" s="294"/>
      <c r="D911" s="312"/>
      <c r="E911" s="312"/>
      <c r="F911" s="312"/>
      <c r="G911" s="300"/>
      <c r="H911" s="300"/>
      <c r="I911" s="300"/>
      <c r="J911" s="291"/>
      <c r="K911" s="291"/>
      <c r="L911" s="309"/>
      <c r="M911" s="300"/>
      <c r="N911" s="294"/>
      <c r="O911" s="294"/>
      <c r="P911" s="294"/>
      <c r="Q911" s="291"/>
      <c r="R911" s="291"/>
      <c r="S911" s="291"/>
      <c r="T911" s="291"/>
      <c r="U911" s="294"/>
      <c r="V911" s="297"/>
      <c r="W911" s="291"/>
      <c r="X911" s="291"/>
      <c r="Y911" s="291"/>
      <c r="Z911" s="291"/>
      <c r="AA911" s="291"/>
      <c r="AB911" s="318"/>
    </row>
    <row r="912" spans="1:28" x14ac:dyDescent="0.35">
      <c r="A912" s="301"/>
      <c r="B912" s="295"/>
      <c r="C912" s="295"/>
      <c r="D912" s="313"/>
      <c r="E912" s="313"/>
      <c r="F912" s="313"/>
      <c r="G912" s="301"/>
      <c r="H912" s="301"/>
      <c r="I912" s="301"/>
      <c r="J912" s="292"/>
      <c r="K912" s="292"/>
      <c r="L912" s="310"/>
      <c r="M912" s="301"/>
      <c r="N912" s="295"/>
      <c r="O912" s="295"/>
      <c r="P912" s="295"/>
      <c r="Q912" s="292"/>
      <c r="R912" s="292"/>
      <c r="S912" s="292"/>
      <c r="T912" s="292"/>
      <c r="U912" s="295"/>
      <c r="V912" s="298"/>
      <c r="W912" s="292"/>
      <c r="X912" s="292"/>
      <c r="Y912" s="292"/>
      <c r="Z912" s="292"/>
      <c r="AA912" s="292"/>
      <c r="AB912" s="319"/>
    </row>
    <row r="913" spans="1:29" x14ac:dyDescent="0.35">
      <c r="A913" s="15">
        <v>1</v>
      </c>
      <c r="B913" s="16" t="str">
        <f>[1]ภดส3!B1446</f>
        <v>โฉนด</v>
      </c>
      <c r="C913" s="16">
        <f>[1]ภดส3!E1446</f>
        <v>3745</v>
      </c>
      <c r="D913" s="17">
        <f>[1]ภดส3!C1446</f>
        <v>7689</v>
      </c>
      <c r="E913" s="17" t="str">
        <f>[1]ภดส3!F1446</f>
        <v>ม.11 ต.นาบอน</v>
      </c>
      <c r="F913" s="18" t="s">
        <v>47</v>
      </c>
      <c r="G913" s="16">
        <f>[1]ภดส3!G1446</f>
        <v>0</v>
      </c>
      <c r="H913" s="16">
        <f>[1]ภดส3!H1446</f>
        <v>1</v>
      </c>
      <c r="I913" s="16">
        <f>[1]ภดส3!I1446</f>
        <v>86</v>
      </c>
      <c r="J913" s="19">
        <f>[1]ภดส3!J1446</f>
        <v>186</v>
      </c>
      <c r="K913" s="90">
        <v>2650</v>
      </c>
      <c r="L913" s="19">
        <f t="shared" ref="L913:L919" si="8">J913*K913</f>
        <v>492900</v>
      </c>
      <c r="M913" s="21">
        <v>1</v>
      </c>
      <c r="N913" s="21" t="s">
        <v>118</v>
      </c>
      <c r="O913" s="21" t="s">
        <v>49</v>
      </c>
      <c r="P913" s="21">
        <v>3</v>
      </c>
      <c r="Q913" s="22">
        <v>740</v>
      </c>
      <c r="R913" s="23">
        <v>100</v>
      </c>
      <c r="S913" s="22">
        <v>3400</v>
      </c>
      <c r="T913" s="22">
        <f>Q913*S913</f>
        <v>2516000</v>
      </c>
      <c r="U913" s="21">
        <v>20</v>
      </c>
      <c r="V913" s="21">
        <v>30</v>
      </c>
      <c r="W913" s="23">
        <f>T913-T913*V913/100</f>
        <v>1761200</v>
      </c>
      <c r="X913" s="22">
        <f>L913+W913</f>
        <v>2254100</v>
      </c>
      <c r="Y913" s="23">
        <f>X913*R913/100</f>
        <v>2254100</v>
      </c>
      <c r="Z913" s="22">
        <v>0</v>
      </c>
      <c r="AA913" s="24">
        <f>Y913-Z913</f>
        <v>2254100</v>
      </c>
      <c r="AB913" s="25">
        <v>0.3</v>
      </c>
      <c r="AC913" s="26">
        <f t="shared" ref="AC913:AC919" si="9">AA913*AB913/100</f>
        <v>6762.3</v>
      </c>
    </row>
    <row r="914" spans="1:29" x14ac:dyDescent="0.35">
      <c r="A914" s="15">
        <v>2</v>
      </c>
      <c r="B914" s="16" t="str">
        <f>[1]ภดส3!B1447</f>
        <v>โฉนด</v>
      </c>
      <c r="C914" s="16">
        <f>[1]ภดส3!E1447</f>
        <v>3746</v>
      </c>
      <c r="D914" s="17">
        <f>[1]ภดส3!C1447</f>
        <v>7690</v>
      </c>
      <c r="E914" s="17" t="str">
        <f>[1]ภดส3!F1447</f>
        <v>ม.11 ต.นาบอน</v>
      </c>
      <c r="F914" s="18" t="s">
        <v>47</v>
      </c>
      <c r="G914" s="16">
        <f>[1]ภดส3!G1447</f>
        <v>0</v>
      </c>
      <c r="H914" s="16">
        <f>[1]ภดส3!H1447</f>
        <v>2</v>
      </c>
      <c r="I914" s="16">
        <f>[1]ภดส3!I1447</f>
        <v>52</v>
      </c>
      <c r="J914" s="19">
        <f>[1]ภดส3!J1447</f>
        <v>252</v>
      </c>
      <c r="K914" s="127">
        <v>2650</v>
      </c>
      <c r="L914" s="19">
        <f t="shared" si="8"/>
        <v>667800</v>
      </c>
      <c r="M914" s="21">
        <v>2</v>
      </c>
      <c r="N914" s="21" t="s">
        <v>118</v>
      </c>
      <c r="O914" s="21" t="s">
        <v>49</v>
      </c>
      <c r="P914" s="21">
        <v>3</v>
      </c>
      <c r="Q914" s="22">
        <v>1000</v>
      </c>
      <c r="R914" s="23">
        <v>100</v>
      </c>
      <c r="S914" s="22">
        <v>3400</v>
      </c>
      <c r="T914" s="22">
        <f>Q914*S914</f>
        <v>3400000</v>
      </c>
      <c r="U914" s="21">
        <v>20</v>
      </c>
      <c r="V914" s="21">
        <v>30</v>
      </c>
      <c r="W914" s="23">
        <f>T914-T914*V914/100</f>
        <v>2380000</v>
      </c>
      <c r="X914" s="22">
        <f>L914+W914</f>
        <v>3047800</v>
      </c>
      <c r="Y914" s="23">
        <f>X914*R914/100</f>
        <v>3047800</v>
      </c>
      <c r="Z914" s="22">
        <v>0</v>
      </c>
      <c r="AA914" s="24">
        <f>Y914-Z914</f>
        <v>3047800</v>
      </c>
      <c r="AB914" s="25">
        <v>0.3</v>
      </c>
      <c r="AC914" s="26">
        <f t="shared" si="9"/>
        <v>9143.4</v>
      </c>
    </row>
    <row r="915" spans="1:29" x14ac:dyDescent="0.35">
      <c r="A915" s="15">
        <v>3</v>
      </c>
      <c r="B915" s="16" t="str">
        <f>[1]ภดส3!B1448</f>
        <v>โฉนด</v>
      </c>
      <c r="C915" s="16">
        <f>[1]ภดส3!D1448</f>
        <v>41</v>
      </c>
      <c r="D915" s="17">
        <f>[1]ภดส3!C1448</f>
        <v>53</v>
      </c>
      <c r="E915" s="17" t="str">
        <f>[1]ภดส3!F1448</f>
        <v>ม.11 ต.นาบอน</v>
      </c>
      <c r="F915" s="18" t="s">
        <v>47</v>
      </c>
      <c r="G915" s="16">
        <f>[1]ภดส3!G1448</f>
        <v>0</v>
      </c>
      <c r="H915" s="16">
        <f>[1]ภดส3!H1448</f>
        <v>0</v>
      </c>
      <c r="I915" s="16">
        <f>[1]ภดส3!I1448</f>
        <v>25</v>
      </c>
      <c r="J915" s="19">
        <f>[1]ภดส3!J1448</f>
        <v>25</v>
      </c>
      <c r="K915" s="127">
        <v>3050</v>
      </c>
      <c r="L915" s="19">
        <f t="shared" si="8"/>
        <v>76250</v>
      </c>
      <c r="M915" s="21">
        <v>3</v>
      </c>
      <c r="N915" s="21" t="s">
        <v>79</v>
      </c>
      <c r="O915" s="21" t="s">
        <v>49</v>
      </c>
      <c r="P915" s="21">
        <v>3</v>
      </c>
      <c r="Q915" s="22">
        <v>300</v>
      </c>
      <c r="R915" s="23">
        <v>100</v>
      </c>
      <c r="S915" s="22">
        <v>6750</v>
      </c>
      <c r="T915" s="22">
        <f>Q915*S915</f>
        <v>2025000</v>
      </c>
      <c r="U915" s="21">
        <v>10</v>
      </c>
      <c r="V915" s="21">
        <v>10</v>
      </c>
      <c r="W915" s="23">
        <f>T915-T915*V915/100</f>
        <v>1822500</v>
      </c>
      <c r="X915" s="22">
        <f>L915+L916+L917+W915</f>
        <v>2051250</v>
      </c>
      <c r="Y915" s="23">
        <f>X915*R915/100</f>
        <v>2051250</v>
      </c>
      <c r="Z915" s="22">
        <v>0</v>
      </c>
      <c r="AA915" s="24">
        <f>Y915-Z915</f>
        <v>2051250</v>
      </c>
      <c r="AB915" s="25">
        <v>0.02</v>
      </c>
      <c r="AC915" s="26">
        <f t="shared" si="9"/>
        <v>410.25</v>
      </c>
    </row>
    <row r="916" spans="1:29" x14ac:dyDescent="0.35">
      <c r="A916" s="15">
        <v>4</v>
      </c>
      <c r="B916" s="16" t="str">
        <f>[1]ภดส3!B1449</f>
        <v>โฉนด</v>
      </c>
      <c r="C916" s="16">
        <f>[1]ภดส3!D1449</f>
        <v>42</v>
      </c>
      <c r="D916" s="17">
        <f>[1]ภดส3!C1449</f>
        <v>55</v>
      </c>
      <c r="E916" s="17" t="str">
        <f>[1]ภดส3!F1449</f>
        <v>ม.11 ต.นาบอน</v>
      </c>
      <c r="F916" s="18" t="s">
        <v>47</v>
      </c>
      <c r="G916" s="16">
        <f>[1]ภดส3!G1449</f>
        <v>0</v>
      </c>
      <c r="H916" s="16">
        <f>[1]ภดส3!H1449</f>
        <v>0</v>
      </c>
      <c r="I916" s="16">
        <f>[1]ภดส3!I1449</f>
        <v>25</v>
      </c>
      <c r="J916" s="19">
        <f>[1]ภดส3!J1449</f>
        <v>25</v>
      </c>
      <c r="K916" s="127">
        <v>3050</v>
      </c>
      <c r="L916" s="19">
        <f t="shared" si="8"/>
        <v>76250</v>
      </c>
      <c r="M916" s="21"/>
      <c r="N916" s="21" t="s">
        <v>79</v>
      </c>
      <c r="O916" s="21"/>
      <c r="P916" s="21"/>
      <c r="Q916" s="22"/>
      <c r="R916" s="23"/>
      <c r="S916" s="22"/>
      <c r="T916" s="22"/>
      <c r="U916" s="21"/>
      <c r="V916" s="21"/>
      <c r="W916" s="23"/>
      <c r="X916" s="22"/>
      <c r="Y916" s="23"/>
      <c r="Z916" s="22"/>
      <c r="AA916" s="24"/>
      <c r="AB916" s="25">
        <v>0.02</v>
      </c>
      <c r="AC916" s="26">
        <f t="shared" si="9"/>
        <v>0</v>
      </c>
    </row>
    <row r="917" spans="1:29" x14ac:dyDescent="0.35">
      <c r="A917" s="15">
        <v>5</v>
      </c>
      <c r="B917" s="16" t="str">
        <f>[1]ภดส3!B1450</f>
        <v>โฉนด</v>
      </c>
      <c r="C917" s="16">
        <f>[1]ภดส3!E1450</f>
        <v>72</v>
      </c>
      <c r="D917" s="17">
        <f>[1]ภดส3!C1450</f>
        <v>56</v>
      </c>
      <c r="E917" s="17" t="str">
        <f>[1]ภดส3!F1450</f>
        <v>ม.11 ต.นาบอน</v>
      </c>
      <c r="F917" s="18" t="s">
        <v>47</v>
      </c>
      <c r="G917" s="16">
        <f>[1]ภดส3!G1450</f>
        <v>0</v>
      </c>
      <c r="H917" s="16">
        <f>[1]ภดส3!H1450</f>
        <v>0</v>
      </c>
      <c r="I917" s="16">
        <f>[1]ภดส3!I1450</f>
        <v>25</v>
      </c>
      <c r="J917" s="19">
        <f>[1]ภดส3!J1450</f>
        <v>25</v>
      </c>
      <c r="K917" s="127">
        <v>3050</v>
      </c>
      <c r="L917" s="19">
        <f t="shared" si="8"/>
        <v>76250</v>
      </c>
      <c r="M917" s="21"/>
      <c r="N917" s="21" t="s">
        <v>79</v>
      </c>
      <c r="O917" s="21"/>
      <c r="P917" s="21"/>
      <c r="Q917" s="22"/>
      <c r="R917" s="23"/>
      <c r="S917" s="22"/>
      <c r="T917" s="22"/>
      <c r="U917" s="21"/>
      <c r="V917" s="21"/>
      <c r="W917" s="23"/>
      <c r="X917" s="22"/>
      <c r="Y917" s="23"/>
      <c r="Z917" s="22"/>
      <c r="AA917" s="24"/>
      <c r="AB917" s="25">
        <v>0.02</v>
      </c>
      <c r="AC917" s="26">
        <f t="shared" si="9"/>
        <v>0</v>
      </c>
    </row>
    <row r="918" spans="1:29" x14ac:dyDescent="0.35">
      <c r="A918" s="15">
        <v>6</v>
      </c>
      <c r="B918" s="16" t="str">
        <f>[1]ภดส3!B1451</f>
        <v>โฉนด</v>
      </c>
      <c r="C918" s="16">
        <f>[1]ภดส3!E1451</f>
        <v>6013</v>
      </c>
      <c r="D918" s="17">
        <f>[1]ภดส3!C1451</f>
        <v>14315</v>
      </c>
      <c r="E918" s="17" t="str">
        <f>[1]ภดส3!F1451</f>
        <v>ม.2 ต.นาบอน</v>
      </c>
      <c r="F918" s="18" t="s">
        <v>47</v>
      </c>
      <c r="G918" s="16">
        <f>[1]ภดส3!G1451</f>
        <v>0</v>
      </c>
      <c r="H918" s="16">
        <f>[1]ภดส3!H1451</f>
        <v>0</v>
      </c>
      <c r="I918" s="16">
        <f>[1]ภดส3!I1451</f>
        <v>26.7</v>
      </c>
      <c r="J918" s="19">
        <f>[1]ภดส3!J1451</f>
        <v>26.7</v>
      </c>
      <c r="K918" s="127">
        <v>560</v>
      </c>
      <c r="L918" s="19">
        <f t="shared" si="8"/>
        <v>14952</v>
      </c>
      <c r="M918" s="21">
        <v>4</v>
      </c>
      <c r="N918" s="21" t="s">
        <v>48</v>
      </c>
      <c r="O918" s="21" t="s">
        <v>49</v>
      </c>
      <c r="P918" s="21">
        <v>3</v>
      </c>
      <c r="Q918" s="22">
        <v>100</v>
      </c>
      <c r="R918" s="23">
        <v>100</v>
      </c>
      <c r="S918" s="22">
        <v>7450</v>
      </c>
      <c r="T918" s="22">
        <f>Q918*S918</f>
        <v>745000</v>
      </c>
      <c r="U918" s="21">
        <v>7</v>
      </c>
      <c r="V918" s="21">
        <v>7</v>
      </c>
      <c r="W918" s="23">
        <f>T918-T918*V918/100</f>
        <v>692850</v>
      </c>
      <c r="X918" s="22">
        <f>L918+W918</f>
        <v>707802</v>
      </c>
      <c r="Y918" s="23">
        <f>X918*R918/100</f>
        <v>707802</v>
      </c>
      <c r="Z918" s="22">
        <v>0</v>
      </c>
      <c r="AA918" s="24">
        <f>Y918-Z918</f>
        <v>707802</v>
      </c>
      <c r="AB918" s="25">
        <v>0.02</v>
      </c>
      <c r="AC918" s="26">
        <f t="shared" si="9"/>
        <v>141.56040000000002</v>
      </c>
    </row>
    <row r="919" spans="1:29" x14ac:dyDescent="0.35">
      <c r="A919" s="15">
        <v>7</v>
      </c>
      <c r="B919" s="16" t="str">
        <f>[1]ภดส3!B1452</f>
        <v>โฉนด</v>
      </c>
      <c r="C919" s="16">
        <f>[1]ภดส3!E1452</f>
        <v>34</v>
      </c>
      <c r="D919" s="17">
        <f>[1]ภดส3!C1452</f>
        <v>18</v>
      </c>
      <c r="E919" s="17" t="str">
        <f>[1]ภดส3!F1452</f>
        <v>ม.11 ต.นาบอน</v>
      </c>
      <c r="F919" s="18" t="s">
        <v>47</v>
      </c>
      <c r="G919" s="16">
        <f>[1]ภดส3!G1452</f>
        <v>0</v>
      </c>
      <c r="H919" s="16">
        <f>[1]ภดส3!H1452</f>
        <v>0</v>
      </c>
      <c r="I919" s="16">
        <f>[1]ภดส3!I1452</f>
        <v>25</v>
      </c>
      <c r="J919" s="19">
        <f>[1]ภดส3!J1452</f>
        <v>25</v>
      </c>
      <c r="K919" s="127">
        <v>3050</v>
      </c>
      <c r="L919" s="19">
        <f t="shared" si="8"/>
        <v>76250</v>
      </c>
      <c r="M919" s="21">
        <v>5</v>
      </c>
      <c r="N919" s="21" t="s">
        <v>48</v>
      </c>
      <c r="O919" s="21" t="s">
        <v>49</v>
      </c>
      <c r="P919" s="21">
        <v>3</v>
      </c>
      <c r="Q919" s="22">
        <v>100</v>
      </c>
      <c r="R919" s="23">
        <v>100</v>
      </c>
      <c r="S919" s="22">
        <v>7450</v>
      </c>
      <c r="T919" s="22">
        <f>Q919*S919</f>
        <v>745000</v>
      </c>
      <c r="U919" s="21">
        <v>27</v>
      </c>
      <c r="V919" s="21">
        <v>44</v>
      </c>
      <c r="W919" s="23">
        <f>T919-T919*V919/100</f>
        <v>417200</v>
      </c>
      <c r="X919" s="22">
        <f>L919+W919</f>
        <v>493450</v>
      </c>
      <c r="Y919" s="23">
        <f>X919*R919/100</f>
        <v>493450</v>
      </c>
      <c r="Z919" s="22">
        <v>0</v>
      </c>
      <c r="AA919" s="24">
        <f>Y919-Z919</f>
        <v>493450</v>
      </c>
      <c r="AB919" s="25">
        <v>0.02</v>
      </c>
      <c r="AC919" s="26">
        <f t="shared" si="9"/>
        <v>98.69</v>
      </c>
    </row>
    <row r="920" spans="1:29" x14ac:dyDescent="0.35">
      <c r="A920" s="15"/>
      <c r="B920" s="16"/>
      <c r="C920" s="16"/>
      <c r="D920" s="17"/>
      <c r="E920" s="17"/>
      <c r="F920" s="18"/>
      <c r="G920" s="16"/>
      <c r="H920" s="16"/>
      <c r="I920" s="16"/>
      <c r="J920" s="19"/>
      <c r="K920" s="127"/>
      <c r="L920" s="19"/>
      <c r="M920" s="21"/>
      <c r="N920" s="21"/>
      <c r="O920" s="21"/>
      <c r="P920" s="21"/>
      <c r="Q920" s="22"/>
      <c r="R920" s="23"/>
      <c r="S920" s="22"/>
      <c r="T920" s="22"/>
      <c r="U920" s="21"/>
      <c r="V920" s="21"/>
      <c r="W920" s="23"/>
      <c r="X920" s="22"/>
      <c r="Y920" s="23"/>
      <c r="Z920" s="22"/>
      <c r="AA920" s="24"/>
      <c r="AB920" s="25"/>
      <c r="AC920" s="26">
        <f>SUM(AC913:AC919)</f>
        <v>16556.200399999998</v>
      </c>
    </row>
    <row r="921" spans="1:29" x14ac:dyDescent="0.35">
      <c r="A921" s="1"/>
      <c r="B921" s="1"/>
      <c r="C921" s="1"/>
      <c r="D921" s="2"/>
      <c r="E921" s="2"/>
      <c r="F921" s="2"/>
      <c r="G921" s="1"/>
      <c r="H921" s="1"/>
      <c r="I921" s="1"/>
      <c r="J921" s="3"/>
      <c r="K921" s="4"/>
      <c r="M921" s="6"/>
      <c r="N921" s="1"/>
      <c r="O921" s="1"/>
      <c r="P921" s="1"/>
      <c r="Q921" s="3"/>
      <c r="R921" s="4"/>
      <c r="S921" s="3"/>
      <c r="T921" s="3"/>
      <c r="U921" s="1"/>
      <c r="V921" s="1"/>
      <c r="W921" s="4"/>
      <c r="X921" s="3"/>
      <c r="Y921" s="4"/>
      <c r="Z921" s="3"/>
      <c r="AA921" s="4"/>
      <c r="AB921" s="55"/>
    </row>
    <row r="922" spans="1:29" x14ac:dyDescent="0.35">
      <c r="A922" s="8"/>
      <c r="B922" s="8" t="s">
        <v>37</v>
      </c>
      <c r="C922" s="8"/>
      <c r="D922" s="9" t="s">
        <v>38</v>
      </c>
      <c r="E922" s="9"/>
      <c r="F922" s="9"/>
      <c r="G922" s="56"/>
      <c r="H922" s="8" t="s">
        <v>39</v>
      </c>
      <c r="I922" s="8"/>
      <c r="J922" s="57"/>
      <c r="K922" s="10"/>
      <c r="L922" s="8"/>
      <c r="M922" s="13"/>
      <c r="N922" s="1"/>
      <c r="O922" s="1"/>
      <c r="P922" s="1"/>
      <c r="Q922" s="3"/>
      <c r="R922" s="4"/>
      <c r="S922" s="3"/>
      <c r="T922" s="3"/>
      <c r="U922" s="1"/>
      <c r="V922" s="1"/>
      <c r="W922" s="4"/>
      <c r="X922" s="3"/>
      <c r="Y922" s="4"/>
      <c r="Z922" s="3"/>
      <c r="AA922" s="4"/>
      <c r="AB922" s="55"/>
    </row>
    <row r="923" spans="1:29" x14ac:dyDescent="0.35">
      <c r="A923" s="8"/>
      <c r="B923" s="8"/>
      <c r="C923" s="8"/>
      <c r="D923" s="9"/>
      <c r="E923" s="9"/>
      <c r="F923" s="9"/>
      <c r="G923" s="56"/>
      <c r="H923" s="8" t="s">
        <v>40</v>
      </c>
      <c r="I923" s="8"/>
      <c r="J923" s="57"/>
      <c r="K923" s="10"/>
      <c r="L923" s="8"/>
      <c r="M923" s="13"/>
      <c r="N923" s="1"/>
      <c r="O923" s="1"/>
      <c r="P923" s="1"/>
      <c r="Q923" s="3"/>
      <c r="R923" s="4"/>
      <c r="S923" s="3"/>
      <c r="T923" s="3"/>
      <c r="U923" s="1"/>
      <c r="V923" s="1"/>
      <c r="W923" s="4"/>
      <c r="X923" s="3"/>
      <c r="Y923" s="4"/>
      <c r="Z923" s="3"/>
      <c r="AA923" s="4"/>
      <c r="AB923" s="55"/>
    </row>
    <row r="924" spans="1:29" x14ac:dyDescent="0.35">
      <c r="A924" s="8"/>
      <c r="B924" s="8"/>
      <c r="C924" s="8"/>
      <c r="D924" s="9"/>
      <c r="E924" s="9"/>
      <c r="F924" s="9"/>
      <c r="G924" s="56"/>
      <c r="H924" s="8" t="s">
        <v>41</v>
      </c>
      <c r="I924" s="8"/>
      <c r="J924" s="57"/>
      <c r="K924" s="10"/>
      <c r="L924" s="8"/>
      <c r="M924" s="13"/>
      <c r="N924" s="1"/>
      <c r="O924" s="1"/>
      <c r="P924" s="8"/>
      <c r="Q924" s="3"/>
      <c r="R924" s="4"/>
      <c r="S924" s="3"/>
      <c r="T924" s="3"/>
      <c r="U924" s="1"/>
      <c r="V924" s="1"/>
      <c r="W924" s="4"/>
      <c r="X924" s="3"/>
      <c r="Y924" s="11"/>
      <c r="Z924" s="10"/>
      <c r="AA924" s="11"/>
      <c r="AB924" s="14"/>
    </row>
    <row r="925" spans="1:29" x14ac:dyDescent="0.35">
      <c r="A925" s="8"/>
      <c r="B925" s="8"/>
      <c r="C925" s="8"/>
      <c r="D925" s="9"/>
      <c r="E925" s="9"/>
      <c r="F925" s="9"/>
      <c r="G925" s="56"/>
      <c r="H925" s="8" t="s">
        <v>42</v>
      </c>
      <c r="I925" s="58"/>
      <c r="J925" s="59"/>
      <c r="K925" s="12"/>
      <c r="L925" s="58"/>
      <c r="M925" s="60"/>
      <c r="N925" s="1"/>
      <c r="O925" s="1"/>
      <c r="P925" s="8"/>
      <c r="Q925" s="3"/>
      <c r="R925" s="4"/>
      <c r="S925" s="3"/>
      <c r="T925" s="3"/>
      <c r="U925" s="1"/>
      <c r="V925" s="1"/>
      <c r="W925" s="4"/>
      <c r="X925" s="3"/>
      <c r="Y925" s="11"/>
      <c r="Z925" s="10"/>
      <c r="AA925" s="11"/>
      <c r="AB925" s="14"/>
    </row>
    <row r="926" spans="1:29" x14ac:dyDescent="0.35">
      <c r="A926" s="58"/>
      <c r="B926" s="58"/>
      <c r="C926" s="58"/>
      <c r="D926" s="61"/>
      <c r="E926" s="61"/>
      <c r="F926" s="61"/>
      <c r="G926" s="58"/>
      <c r="H926" s="58" t="s">
        <v>43</v>
      </c>
      <c r="I926" s="58"/>
      <c r="J926" s="59"/>
      <c r="K926" s="12"/>
      <c r="L926" s="58"/>
      <c r="M926" s="60"/>
    </row>
    <row r="927" spans="1:29" x14ac:dyDescent="0.35">
      <c r="A927" s="58"/>
      <c r="B927" s="58"/>
      <c r="C927" s="58"/>
      <c r="D927" s="61"/>
      <c r="E927" s="61"/>
      <c r="F927" s="61"/>
      <c r="G927" s="58"/>
      <c r="H927" s="58"/>
      <c r="I927" s="58"/>
      <c r="J927" s="10"/>
      <c r="K927" s="64"/>
      <c r="L927" s="12"/>
    </row>
    <row r="928" spans="1:29" x14ac:dyDescent="0.35">
      <c r="A928" s="1"/>
      <c r="B928" s="1"/>
      <c r="C928" s="1"/>
      <c r="D928" s="2"/>
      <c r="E928" s="2"/>
      <c r="F928" s="2"/>
      <c r="G928" s="1"/>
      <c r="H928" s="1"/>
      <c r="I928" s="1"/>
      <c r="J928" s="3"/>
      <c r="K928" s="4"/>
      <c r="M928" s="6"/>
      <c r="N928" s="1"/>
      <c r="O928" s="1"/>
      <c r="P928" s="1"/>
      <c r="Q928" s="3"/>
      <c r="R928" s="4"/>
      <c r="S928" s="3"/>
      <c r="T928" s="3"/>
      <c r="U928" s="1"/>
      <c r="V928" s="1"/>
      <c r="W928" s="4"/>
      <c r="X928" s="3"/>
      <c r="Y928" s="4"/>
      <c r="Z928" s="3"/>
      <c r="AA928" s="314" t="s">
        <v>0</v>
      </c>
      <c r="AB928" s="314"/>
    </row>
    <row r="929" spans="1:29" x14ac:dyDescent="0.35">
      <c r="A929" s="315" t="s">
        <v>1</v>
      </c>
      <c r="B929" s="315"/>
      <c r="C929" s="315"/>
      <c r="D929" s="315"/>
      <c r="E929" s="315"/>
      <c r="F929" s="315"/>
      <c r="G929" s="315"/>
      <c r="H929" s="315"/>
      <c r="I929" s="315"/>
      <c r="J929" s="315"/>
      <c r="K929" s="315"/>
      <c r="L929" s="315"/>
      <c r="M929" s="315"/>
      <c r="N929" s="315"/>
      <c r="O929" s="315"/>
      <c r="P929" s="315"/>
      <c r="Q929" s="315"/>
      <c r="R929" s="315"/>
      <c r="S929" s="315"/>
      <c r="T929" s="315"/>
      <c r="U929" s="315"/>
      <c r="V929" s="315"/>
      <c r="W929" s="315"/>
      <c r="X929" s="315"/>
      <c r="Y929" s="315"/>
      <c r="Z929" s="315"/>
      <c r="AA929" s="315"/>
      <c r="AB929" s="315"/>
    </row>
    <row r="930" spans="1:29" x14ac:dyDescent="0.35">
      <c r="A930" s="315" t="str">
        <f>A905</f>
        <v>เทศบาลตำบลนาบอน</v>
      </c>
      <c r="B930" s="315"/>
      <c r="C930" s="315"/>
      <c r="D930" s="315"/>
      <c r="E930" s="315"/>
      <c r="F930" s="315"/>
      <c r="G930" s="315"/>
      <c r="H930" s="315"/>
      <c r="I930" s="315"/>
      <c r="J930" s="315"/>
      <c r="K930" s="315"/>
      <c r="L930" s="315"/>
      <c r="M930" s="315"/>
      <c r="N930" s="315"/>
      <c r="O930" s="315"/>
      <c r="P930" s="315"/>
      <c r="Q930" s="315"/>
      <c r="R930" s="315"/>
      <c r="S930" s="315"/>
      <c r="T930" s="315"/>
      <c r="U930" s="315"/>
      <c r="V930" s="315"/>
      <c r="W930" s="315"/>
      <c r="X930" s="315"/>
      <c r="Y930" s="315"/>
      <c r="Z930" s="315"/>
      <c r="AA930" s="315"/>
      <c r="AB930" s="315"/>
    </row>
    <row r="931" spans="1:29" x14ac:dyDescent="0.35">
      <c r="A931" s="8" t="s">
        <v>119</v>
      </c>
      <c r="B931" s="8"/>
      <c r="C931" s="8"/>
      <c r="D931" s="9"/>
      <c r="E931" s="9"/>
      <c r="F931" s="9"/>
      <c r="G931" s="8"/>
      <c r="H931" s="8"/>
      <c r="I931" s="8"/>
      <c r="J931" s="10"/>
      <c r="K931" s="11"/>
      <c r="L931" s="12"/>
      <c r="M931" s="13"/>
      <c r="N931" s="8"/>
      <c r="O931" s="8"/>
      <c r="P931" s="8"/>
      <c r="Q931" s="10"/>
      <c r="R931" s="11"/>
      <c r="S931" s="10"/>
      <c r="T931" s="10"/>
      <c r="U931" s="8"/>
      <c r="V931" s="8"/>
      <c r="W931" s="11"/>
      <c r="X931" s="10"/>
      <c r="Y931" s="11"/>
      <c r="Z931" s="10"/>
      <c r="AA931" s="11"/>
      <c r="AB931" s="14"/>
    </row>
    <row r="932" spans="1:29" x14ac:dyDescent="0.35">
      <c r="A932" s="288" t="s">
        <v>4</v>
      </c>
      <c r="B932" s="316"/>
      <c r="C932" s="316"/>
      <c r="D932" s="316"/>
      <c r="E932" s="316"/>
      <c r="F932" s="316"/>
      <c r="G932" s="316"/>
      <c r="H932" s="316"/>
      <c r="I932" s="316"/>
      <c r="J932" s="316"/>
      <c r="K932" s="316"/>
      <c r="L932" s="289"/>
      <c r="M932" s="288" t="s">
        <v>5</v>
      </c>
      <c r="N932" s="316"/>
      <c r="O932" s="316"/>
      <c r="P932" s="316"/>
      <c r="Q932" s="316"/>
      <c r="R932" s="316"/>
      <c r="S932" s="316"/>
      <c r="T932" s="316"/>
      <c r="U932" s="316"/>
      <c r="V932" s="316"/>
      <c r="W932" s="289"/>
      <c r="X932" s="290" t="s">
        <v>6</v>
      </c>
      <c r="Y932" s="290" t="s">
        <v>7</v>
      </c>
      <c r="Z932" s="290" t="s">
        <v>8</v>
      </c>
      <c r="AA932" s="290" t="s">
        <v>9</v>
      </c>
      <c r="AB932" s="317" t="s">
        <v>10</v>
      </c>
    </row>
    <row r="933" spans="1:29" x14ac:dyDescent="0.35">
      <c r="A933" s="299" t="s">
        <v>11</v>
      </c>
      <c r="B933" s="293" t="s">
        <v>12</v>
      </c>
      <c r="C933" s="293" t="s">
        <v>13</v>
      </c>
      <c r="D933" s="311" t="s">
        <v>14</v>
      </c>
      <c r="E933" s="311" t="s">
        <v>15</v>
      </c>
      <c r="F933" s="312" t="s">
        <v>16</v>
      </c>
      <c r="G933" s="302" t="s">
        <v>17</v>
      </c>
      <c r="H933" s="303"/>
      <c r="I933" s="304"/>
      <c r="J933" s="290" t="s">
        <v>18</v>
      </c>
      <c r="K933" s="290" t="s">
        <v>19</v>
      </c>
      <c r="L933" s="308" t="s">
        <v>20</v>
      </c>
      <c r="M933" s="299" t="s">
        <v>11</v>
      </c>
      <c r="N933" s="293" t="s">
        <v>21</v>
      </c>
      <c r="O933" s="293" t="s">
        <v>22</v>
      </c>
      <c r="P933" s="293" t="s">
        <v>16</v>
      </c>
      <c r="Q933" s="290" t="s">
        <v>23</v>
      </c>
      <c r="R933" s="290" t="s">
        <v>24</v>
      </c>
      <c r="S933" s="290" t="s">
        <v>25</v>
      </c>
      <c r="T933" s="290" t="s">
        <v>26</v>
      </c>
      <c r="U933" s="288" t="s">
        <v>27</v>
      </c>
      <c r="V933" s="289"/>
      <c r="W933" s="290" t="s">
        <v>28</v>
      </c>
      <c r="X933" s="291"/>
      <c r="Y933" s="291"/>
      <c r="Z933" s="291"/>
      <c r="AA933" s="291"/>
      <c r="AB933" s="318"/>
    </row>
    <row r="934" spans="1:29" x14ac:dyDescent="0.35">
      <c r="A934" s="300"/>
      <c r="B934" s="294"/>
      <c r="C934" s="294"/>
      <c r="D934" s="312"/>
      <c r="E934" s="312"/>
      <c r="F934" s="312"/>
      <c r="G934" s="305"/>
      <c r="H934" s="306"/>
      <c r="I934" s="307"/>
      <c r="J934" s="291"/>
      <c r="K934" s="291"/>
      <c r="L934" s="309"/>
      <c r="M934" s="300"/>
      <c r="N934" s="294"/>
      <c r="O934" s="294"/>
      <c r="P934" s="294"/>
      <c r="Q934" s="291"/>
      <c r="R934" s="291"/>
      <c r="S934" s="291"/>
      <c r="T934" s="291"/>
      <c r="U934" s="293" t="s">
        <v>29</v>
      </c>
      <c r="V934" s="296" t="s">
        <v>30</v>
      </c>
      <c r="W934" s="291"/>
      <c r="X934" s="291"/>
      <c r="Y934" s="291"/>
      <c r="Z934" s="291"/>
      <c r="AA934" s="291"/>
      <c r="AB934" s="318"/>
    </row>
    <row r="935" spans="1:29" x14ac:dyDescent="0.35">
      <c r="A935" s="300"/>
      <c r="B935" s="294"/>
      <c r="C935" s="294"/>
      <c r="D935" s="312"/>
      <c r="E935" s="312"/>
      <c r="F935" s="312"/>
      <c r="G935" s="299" t="s">
        <v>31</v>
      </c>
      <c r="H935" s="299" t="s">
        <v>32</v>
      </c>
      <c r="I935" s="299" t="s">
        <v>33</v>
      </c>
      <c r="J935" s="291"/>
      <c r="K935" s="291"/>
      <c r="L935" s="309"/>
      <c r="M935" s="300"/>
      <c r="N935" s="294"/>
      <c r="O935" s="294"/>
      <c r="P935" s="294"/>
      <c r="Q935" s="291"/>
      <c r="R935" s="291"/>
      <c r="S935" s="291"/>
      <c r="T935" s="291"/>
      <c r="U935" s="294"/>
      <c r="V935" s="297"/>
      <c r="W935" s="291"/>
      <c r="X935" s="291"/>
      <c r="Y935" s="291"/>
      <c r="Z935" s="291"/>
      <c r="AA935" s="291"/>
      <c r="AB935" s="318"/>
    </row>
    <row r="936" spans="1:29" x14ac:dyDescent="0.35">
      <c r="A936" s="300"/>
      <c r="B936" s="294"/>
      <c r="C936" s="294"/>
      <c r="D936" s="312"/>
      <c r="E936" s="312"/>
      <c r="F936" s="312"/>
      <c r="G936" s="300"/>
      <c r="H936" s="300"/>
      <c r="I936" s="300"/>
      <c r="J936" s="291"/>
      <c r="K936" s="291"/>
      <c r="L936" s="309"/>
      <c r="M936" s="300"/>
      <c r="N936" s="294"/>
      <c r="O936" s="294"/>
      <c r="P936" s="294"/>
      <c r="Q936" s="291"/>
      <c r="R936" s="291"/>
      <c r="S936" s="291"/>
      <c r="T936" s="291"/>
      <c r="U936" s="294"/>
      <c r="V936" s="297"/>
      <c r="W936" s="291"/>
      <c r="X936" s="291"/>
      <c r="Y936" s="291"/>
      <c r="Z936" s="291"/>
      <c r="AA936" s="291"/>
      <c r="AB936" s="318"/>
    </row>
    <row r="937" spans="1:29" x14ac:dyDescent="0.35">
      <c r="A937" s="301"/>
      <c r="B937" s="295"/>
      <c r="C937" s="295"/>
      <c r="D937" s="313"/>
      <c r="E937" s="313"/>
      <c r="F937" s="313"/>
      <c r="G937" s="301"/>
      <c r="H937" s="301"/>
      <c r="I937" s="301"/>
      <c r="J937" s="292"/>
      <c r="K937" s="292"/>
      <c r="L937" s="310"/>
      <c r="M937" s="301"/>
      <c r="N937" s="295"/>
      <c r="O937" s="295"/>
      <c r="P937" s="295"/>
      <c r="Q937" s="292"/>
      <c r="R937" s="292"/>
      <c r="S937" s="292"/>
      <c r="T937" s="292"/>
      <c r="U937" s="295"/>
      <c r="V937" s="298"/>
      <c r="W937" s="292"/>
      <c r="X937" s="292"/>
      <c r="Y937" s="292"/>
      <c r="Z937" s="292"/>
      <c r="AA937" s="292"/>
      <c r="AB937" s="319"/>
    </row>
    <row r="938" spans="1:29" x14ac:dyDescent="0.35">
      <c r="A938" s="15">
        <v>1</v>
      </c>
      <c r="B938" s="16" t="str">
        <f>[1]ภดส3!B1473</f>
        <v>โฉนด</v>
      </c>
      <c r="C938" s="16">
        <f>[1]ภดส3!E1473</f>
        <v>1255</v>
      </c>
      <c r="D938" s="17">
        <f>[1]ภดส3!C1473</f>
        <v>3193</v>
      </c>
      <c r="E938" s="17" t="str">
        <f>[1]ภดส3!F1473</f>
        <v xml:space="preserve"> ม.2 ต.นาบอน</v>
      </c>
      <c r="F938" s="18" t="s">
        <v>47</v>
      </c>
      <c r="G938" s="16">
        <f>[1]ภดส3!G1473</f>
        <v>10</v>
      </c>
      <c r="H938" s="16">
        <f>[1]ภดส3!H1473</f>
        <v>1</v>
      </c>
      <c r="I938" s="16">
        <f>[1]ภดส3!I1473</f>
        <v>80.3</v>
      </c>
      <c r="J938" s="19">
        <f>[1]ภดส3!J1473</f>
        <v>4180.3</v>
      </c>
      <c r="K938" s="120">
        <v>490</v>
      </c>
      <c r="L938" s="19">
        <f>J938*K938</f>
        <v>2048347</v>
      </c>
      <c r="M938" s="21">
        <v>1</v>
      </c>
      <c r="N938" s="21" t="s">
        <v>48</v>
      </c>
      <c r="O938" s="21" t="s">
        <v>49</v>
      </c>
      <c r="P938" s="21">
        <v>3</v>
      </c>
      <c r="Q938" s="22">
        <v>200</v>
      </c>
      <c r="R938" s="23">
        <v>100</v>
      </c>
      <c r="S938" s="22">
        <v>7450</v>
      </c>
      <c r="T938" s="22">
        <f>Q938*S938</f>
        <v>1490000</v>
      </c>
      <c r="U938" s="21">
        <v>20</v>
      </c>
      <c r="V938" s="21">
        <v>30</v>
      </c>
      <c r="W938" s="23">
        <f>T938-T938*30/100</f>
        <v>1043000</v>
      </c>
      <c r="X938" s="22">
        <f>L939+W938</f>
        <v>1055250</v>
      </c>
      <c r="Y938" s="23">
        <f>X938*R938/100</f>
        <v>1055250</v>
      </c>
      <c r="Z938" s="22"/>
      <c r="AA938" s="24"/>
      <c r="AB938" s="25"/>
    </row>
    <row r="939" spans="1:29" x14ac:dyDescent="0.35">
      <c r="A939" s="15"/>
      <c r="B939" s="16"/>
      <c r="C939" s="16"/>
      <c r="D939" s="17"/>
      <c r="E939" s="17"/>
      <c r="F939" s="18"/>
      <c r="G939" s="16"/>
      <c r="H939" s="16"/>
      <c r="I939" s="16"/>
      <c r="J939" s="19">
        <v>25</v>
      </c>
      <c r="K939" s="127">
        <v>490</v>
      </c>
      <c r="L939" s="19">
        <f>J939*K939</f>
        <v>12250</v>
      </c>
      <c r="M939" s="21"/>
      <c r="N939" s="145" t="s">
        <v>35</v>
      </c>
      <c r="O939" s="158" t="s">
        <v>49</v>
      </c>
      <c r="P939" s="158">
        <v>3</v>
      </c>
      <c r="Q939" s="22">
        <v>30</v>
      </c>
      <c r="R939" s="135">
        <f>Q939*100/Q938</f>
        <v>15</v>
      </c>
      <c r="S939" s="144"/>
      <c r="T939" s="144"/>
      <c r="U939" s="145"/>
      <c r="V939" s="145"/>
      <c r="W939" s="137"/>
      <c r="X939" s="144"/>
      <c r="Y939" s="137">
        <f>Y938*R939/100</f>
        <v>158287.5</v>
      </c>
      <c r="Z939" s="148">
        <v>0</v>
      </c>
      <c r="AA939" s="138">
        <f>Y939-Z939</f>
        <v>158287.5</v>
      </c>
      <c r="AB939" s="25">
        <v>0.3</v>
      </c>
      <c r="AC939" s="26">
        <f>AA939*AB939/100</f>
        <v>474.86250000000001</v>
      </c>
    </row>
    <row r="940" spans="1:29" x14ac:dyDescent="0.35">
      <c r="A940" s="15"/>
      <c r="B940" s="16"/>
      <c r="C940" s="16"/>
      <c r="D940" s="17"/>
      <c r="E940" s="17"/>
      <c r="F940" s="18"/>
      <c r="G940" s="16"/>
      <c r="H940" s="16"/>
      <c r="I940" s="16"/>
      <c r="J940" s="19"/>
      <c r="K940" s="127"/>
      <c r="L940" s="19"/>
      <c r="M940" s="21"/>
      <c r="N940" s="150" t="s">
        <v>35</v>
      </c>
      <c r="O940" s="158" t="s">
        <v>49</v>
      </c>
      <c r="P940" s="159">
        <v>2</v>
      </c>
      <c r="Q940" s="22">
        <v>70</v>
      </c>
      <c r="R940" s="135">
        <f>Q940*100/Q938</f>
        <v>35</v>
      </c>
      <c r="S940" s="148"/>
      <c r="T940" s="149"/>
      <c r="U940" s="150"/>
      <c r="V940" s="150"/>
      <c r="W940" s="151"/>
      <c r="X940" s="148"/>
      <c r="Y940" s="137">
        <f>Y938*R940/100</f>
        <v>369337.5</v>
      </c>
      <c r="Z940" s="148">
        <v>50000000</v>
      </c>
      <c r="AA940" s="138">
        <v>0</v>
      </c>
      <c r="AB940" s="25">
        <v>0.02</v>
      </c>
      <c r="AC940" s="26">
        <f>AA940*AB940/100</f>
        <v>0</v>
      </c>
    </row>
    <row r="941" spans="1:29" x14ac:dyDescent="0.35">
      <c r="A941" s="36"/>
      <c r="B941" s="30"/>
      <c r="C941" s="30"/>
      <c r="D941" s="37"/>
      <c r="E941" s="37"/>
      <c r="F941" s="37"/>
      <c r="G941" s="38"/>
      <c r="H941" s="38"/>
      <c r="I941" s="38"/>
      <c r="J941" s="39"/>
      <c r="K941" s="24"/>
      <c r="L941" s="35"/>
      <c r="M941" s="30"/>
      <c r="N941" s="33" t="s">
        <v>36</v>
      </c>
      <c r="O941" s="158" t="s">
        <v>49</v>
      </c>
      <c r="P941" s="31">
        <v>2</v>
      </c>
      <c r="Q941" s="32">
        <v>100</v>
      </c>
      <c r="R941" s="41">
        <f>Q941*100/Q938</f>
        <v>50</v>
      </c>
      <c r="S941" s="39"/>
      <c r="T941" s="42"/>
      <c r="U941" s="43"/>
      <c r="V941" s="43"/>
      <c r="W941" s="44"/>
      <c r="X941" s="39"/>
      <c r="Y941" s="137">
        <f>Y938*R941/100</f>
        <v>527625</v>
      </c>
      <c r="Z941" s="39">
        <v>0</v>
      </c>
      <c r="AA941" s="44">
        <v>0</v>
      </c>
      <c r="AB941" s="46">
        <v>0.02</v>
      </c>
      <c r="AC941" s="26">
        <f>AA941*AB941/100</f>
        <v>0</v>
      </c>
    </row>
    <row r="942" spans="1:29" x14ac:dyDescent="0.35">
      <c r="A942" s="47"/>
      <c r="B942" s="47"/>
      <c r="C942" s="47"/>
      <c r="D942" s="48"/>
      <c r="E942" s="48"/>
      <c r="F942" s="48"/>
      <c r="G942" s="47"/>
      <c r="H942" s="47"/>
      <c r="I942" s="47"/>
      <c r="J942" s="49"/>
      <c r="K942" s="50"/>
      <c r="L942" s="51"/>
      <c r="M942" s="52"/>
      <c r="N942" s="52"/>
      <c r="O942" s="52"/>
      <c r="P942" s="52"/>
      <c r="Q942" s="49"/>
      <c r="R942" s="50"/>
      <c r="S942" s="49"/>
      <c r="T942" s="49"/>
      <c r="U942" s="52"/>
      <c r="V942" s="52"/>
      <c r="W942" s="50"/>
      <c r="X942" s="49"/>
      <c r="Y942" s="50"/>
      <c r="Z942" s="49"/>
      <c r="AA942" s="50"/>
      <c r="AB942" s="53"/>
      <c r="AC942" s="5">
        <f>SUM(AC939:AC941)</f>
        <v>474.86250000000001</v>
      </c>
    </row>
    <row r="943" spans="1:29" x14ac:dyDescent="0.35">
      <c r="A943" s="1"/>
      <c r="B943" s="1"/>
      <c r="C943" s="1"/>
      <c r="D943" s="2"/>
      <c r="E943" s="2"/>
      <c r="F943" s="2"/>
      <c r="G943" s="1"/>
      <c r="H943" s="1"/>
      <c r="I943" s="1"/>
      <c r="J943" s="3"/>
      <c r="K943" s="4"/>
      <c r="M943" s="6"/>
      <c r="N943" s="1"/>
      <c r="O943" s="1"/>
      <c r="P943" s="1"/>
      <c r="Q943" s="3"/>
      <c r="R943" s="4"/>
      <c r="S943" s="3"/>
      <c r="T943" s="3"/>
      <c r="U943" s="1"/>
      <c r="V943" s="1"/>
      <c r="W943" s="4"/>
      <c r="X943" s="3"/>
      <c r="Y943" s="4"/>
      <c r="Z943" s="3"/>
      <c r="AA943" s="4"/>
      <c r="AB943" s="55"/>
    </row>
    <row r="944" spans="1:29" x14ac:dyDescent="0.35">
      <c r="A944" s="8"/>
      <c r="B944" s="8" t="s">
        <v>37</v>
      </c>
      <c r="C944" s="8"/>
      <c r="D944" s="9" t="s">
        <v>38</v>
      </c>
      <c r="E944" s="9"/>
      <c r="F944" s="9"/>
      <c r="G944" s="56"/>
      <c r="H944" s="8" t="s">
        <v>39</v>
      </c>
      <c r="I944" s="8"/>
      <c r="J944" s="57"/>
      <c r="K944" s="10"/>
      <c r="L944" s="8"/>
      <c r="M944" s="13"/>
      <c r="N944" s="1"/>
      <c r="O944" s="1"/>
      <c r="P944" s="1"/>
      <c r="Q944" s="3"/>
      <c r="R944" s="4"/>
      <c r="S944" s="3"/>
      <c r="T944" s="3"/>
      <c r="U944" s="1"/>
      <c r="V944" s="1"/>
      <c r="W944" s="4"/>
      <c r="X944" s="3"/>
      <c r="Y944" s="4"/>
      <c r="Z944" s="3"/>
      <c r="AA944" s="4"/>
      <c r="AB944" s="55"/>
    </row>
    <row r="945" spans="1:29" x14ac:dyDescent="0.35">
      <c r="A945" s="8"/>
      <c r="B945" s="8"/>
      <c r="C945" s="8"/>
      <c r="D945" s="9"/>
      <c r="E945" s="9"/>
      <c r="F945" s="9"/>
      <c r="G945" s="56"/>
      <c r="H945" s="8" t="s">
        <v>40</v>
      </c>
      <c r="I945" s="8"/>
      <c r="J945" s="57"/>
      <c r="K945" s="10"/>
      <c r="L945" s="8"/>
      <c r="M945" s="13"/>
      <c r="N945" s="1"/>
      <c r="O945" s="1"/>
      <c r="P945" s="1"/>
      <c r="Q945" s="3"/>
      <c r="R945" s="4"/>
      <c r="S945" s="3"/>
      <c r="T945" s="3"/>
      <c r="U945" s="1"/>
      <c r="V945" s="1"/>
      <c r="W945" s="4"/>
      <c r="X945" s="3"/>
      <c r="Y945" s="4"/>
      <c r="Z945" s="3"/>
      <c r="AA945" s="4"/>
      <c r="AB945" s="55"/>
    </row>
    <row r="946" spans="1:29" x14ac:dyDescent="0.35">
      <c r="A946" s="8"/>
      <c r="B946" s="8"/>
      <c r="C946" s="8"/>
      <c r="D946" s="9"/>
      <c r="E946" s="9"/>
      <c r="F946" s="9"/>
      <c r="G946" s="56"/>
      <c r="H946" s="8" t="s">
        <v>41</v>
      </c>
      <c r="I946" s="8"/>
      <c r="J946" s="57"/>
      <c r="K946" s="10"/>
      <c r="L946" s="8"/>
      <c r="M946" s="13"/>
      <c r="N946" s="1"/>
      <c r="O946" s="1"/>
      <c r="P946" s="8"/>
      <c r="Q946" s="3"/>
      <c r="R946" s="4"/>
      <c r="S946" s="3"/>
      <c r="T946" s="3"/>
      <c r="U946" s="1"/>
      <c r="V946" s="1"/>
      <c r="W946" s="4"/>
      <c r="X946" s="3"/>
      <c r="Y946" s="11"/>
      <c r="Z946" s="10"/>
      <c r="AA946" s="11"/>
      <c r="AB946" s="14"/>
    </row>
    <row r="947" spans="1:29" x14ac:dyDescent="0.35">
      <c r="A947" s="8"/>
      <c r="B947" s="8"/>
      <c r="C947" s="8"/>
      <c r="D947" s="9"/>
      <c r="E947" s="9"/>
      <c r="F947" s="9"/>
      <c r="G947" s="56"/>
      <c r="H947" s="8" t="s">
        <v>42</v>
      </c>
      <c r="I947" s="58"/>
      <c r="J947" s="59"/>
      <c r="K947" s="12"/>
      <c r="L947" s="58"/>
      <c r="M947" s="60"/>
      <c r="N947" s="1"/>
      <c r="O947" s="1"/>
      <c r="P947" s="8"/>
      <c r="Q947" s="3"/>
      <c r="R947" s="4"/>
      <c r="S947" s="3"/>
      <c r="T947" s="3"/>
      <c r="U947" s="1"/>
      <c r="V947" s="1"/>
      <c r="W947" s="4"/>
      <c r="X947" s="3"/>
      <c r="Y947" s="11"/>
      <c r="Z947" s="10"/>
      <c r="AA947" s="11"/>
      <c r="AB947" s="14"/>
    </row>
    <row r="948" spans="1:29" x14ac:dyDescent="0.35">
      <c r="A948" s="58"/>
      <c r="B948" s="58"/>
      <c r="C948" s="58"/>
      <c r="D948" s="61"/>
      <c r="E948" s="61"/>
      <c r="F948" s="61"/>
      <c r="G948" s="58"/>
      <c r="H948" s="58" t="s">
        <v>43</v>
      </c>
      <c r="I948" s="58"/>
      <c r="J948" s="59"/>
      <c r="K948" s="12"/>
      <c r="L948" s="58"/>
      <c r="M948" s="60"/>
    </row>
    <row r="949" spans="1:29" x14ac:dyDescent="0.35">
      <c r="A949" s="58"/>
      <c r="B949" s="58"/>
      <c r="C949" s="58"/>
      <c r="D949" s="61"/>
      <c r="E949" s="61"/>
      <c r="F949" s="61"/>
      <c r="G949" s="58"/>
      <c r="H949" s="58"/>
      <c r="I949" s="58"/>
      <c r="J949" s="10"/>
      <c r="K949" s="64"/>
      <c r="L949" s="12"/>
    </row>
    <row r="950" spans="1:29" x14ac:dyDescent="0.35">
      <c r="A950" s="1"/>
      <c r="B950" s="1"/>
      <c r="C950" s="1"/>
      <c r="D950" s="2"/>
      <c r="E950" s="2"/>
      <c r="F950" s="2"/>
      <c r="G950" s="1"/>
      <c r="H950" s="1"/>
      <c r="I950" s="1"/>
      <c r="J950" s="3"/>
      <c r="K950" s="4"/>
      <c r="M950" s="6"/>
      <c r="N950" s="1"/>
      <c r="O950" s="1"/>
      <c r="P950" s="1"/>
      <c r="Q950" s="3"/>
      <c r="R950" s="4"/>
      <c r="S950" s="3"/>
      <c r="T950" s="3"/>
      <c r="U950" s="1"/>
      <c r="V950" s="1"/>
      <c r="W950" s="4"/>
      <c r="X950" s="3"/>
      <c r="Y950" s="4"/>
      <c r="Z950" s="3"/>
      <c r="AA950" s="314" t="s">
        <v>0</v>
      </c>
      <c r="AB950" s="314"/>
    </row>
    <row r="951" spans="1:29" x14ac:dyDescent="0.35">
      <c r="A951" s="315" t="s">
        <v>1</v>
      </c>
      <c r="B951" s="315"/>
      <c r="C951" s="315"/>
      <c r="D951" s="315"/>
      <c r="E951" s="315"/>
      <c r="F951" s="315"/>
      <c r="G951" s="315"/>
      <c r="H951" s="315"/>
      <c r="I951" s="315"/>
      <c r="J951" s="315"/>
      <c r="K951" s="315"/>
      <c r="L951" s="315"/>
      <c r="M951" s="315"/>
      <c r="N951" s="315"/>
      <c r="O951" s="315"/>
      <c r="P951" s="315"/>
      <c r="Q951" s="315"/>
      <c r="R951" s="315"/>
      <c r="S951" s="315"/>
      <c r="T951" s="315"/>
      <c r="U951" s="315"/>
      <c r="V951" s="315"/>
      <c r="W951" s="315"/>
      <c r="X951" s="315"/>
      <c r="Y951" s="315"/>
      <c r="Z951" s="315"/>
      <c r="AA951" s="315"/>
      <c r="AB951" s="315"/>
    </row>
    <row r="952" spans="1:29" x14ac:dyDescent="0.35">
      <c r="A952" s="315" t="str">
        <f>A930</f>
        <v>เทศบาลตำบลนาบอน</v>
      </c>
      <c r="B952" s="315"/>
      <c r="C952" s="315"/>
      <c r="D952" s="315"/>
      <c r="E952" s="315"/>
      <c r="F952" s="315"/>
      <c r="G952" s="315"/>
      <c r="H952" s="315"/>
      <c r="I952" s="315"/>
      <c r="J952" s="315"/>
      <c r="K952" s="315"/>
      <c r="L952" s="315"/>
      <c r="M952" s="315"/>
      <c r="N952" s="315"/>
      <c r="O952" s="315"/>
      <c r="P952" s="315"/>
      <c r="Q952" s="315"/>
      <c r="R952" s="315"/>
      <c r="S952" s="315"/>
      <c r="T952" s="315"/>
      <c r="U952" s="315"/>
      <c r="V952" s="315"/>
      <c r="W952" s="315"/>
      <c r="X952" s="315"/>
      <c r="Y952" s="315"/>
      <c r="Z952" s="315"/>
      <c r="AA952" s="315"/>
      <c r="AB952" s="315"/>
    </row>
    <row r="953" spans="1:29" x14ac:dyDescent="0.35">
      <c r="A953" s="8" t="s">
        <v>120</v>
      </c>
      <c r="B953" s="8"/>
      <c r="C953" s="8"/>
      <c r="D953" s="9"/>
      <c r="E953" s="9"/>
      <c r="F953" s="9"/>
      <c r="G953" s="8"/>
      <c r="H953" s="8"/>
      <c r="I953" s="8"/>
      <c r="J953" s="10"/>
      <c r="K953" s="11"/>
      <c r="L953" s="12"/>
      <c r="M953" s="13"/>
      <c r="N953" s="8"/>
      <c r="O953" s="8"/>
      <c r="P953" s="8"/>
      <c r="Q953" s="10"/>
      <c r="R953" s="11"/>
      <c r="S953" s="10"/>
      <c r="T953" s="10"/>
      <c r="U953" s="8"/>
      <c r="V953" s="8"/>
      <c r="W953" s="11"/>
      <c r="X953" s="10"/>
      <c r="Y953" s="11"/>
      <c r="Z953" s="10"/>
      <c r="AA953" s="11"/>
      <c r="AB953" s="14"/>
    </row>
    <row r="954" spans="1:29" x14ac:dyDescent="0.35">
      <c r="A954" s="288" t="s">
        <v>4</v>
      </c>
      <c r="B954" s="316"/>
      <c r="C954" s="316"/>
      <c r="D954" s="316"/>
      <c r="E954" s="316"/>
      <c r="F954" s="316"/>
      <c r="G954" s="316"/>
      <c r="H954" s="316"/>
      <c r="I954" s="316"/>
      <c r="J954" s="316"/>
      <c r="K954" s="316"/>
      <c r="L954" s="289"/>
      <c r="M954" s="288" t="s">
        <v>5</v>
      </c>
      <c r="N954" s="316"/>
      <c r="O954" s="316"/>
      <c r="P954" s="316"/>
      <c r="Q954" s="316"/>
      <c r="R954" s="316"/>
      <c r="S954" s="316"/>
      <c r="T954" s="316"/>
      <c r="U954" s="316"/>
      <c r="V954" s="316"/>
      <c r="W954" s="289"/>
      <c r="X954" s="290" t="s">
        <v>6</v>
      </c>
      <c r="Y954" s="290" t="s">
        <v>7</v>
      </c>
      <c r="Z954" s="290" t="s">
        <v>8</v>
      </c>
      <c r="AA954" s="290" t="s">
        <v>9</v>
      </c>
      <c r="AB954" s="317" t="s">
        <v>10</v>
      </c>
    </row>
    <row r="955" spans="1:29" x14ac:dyDescent="0.35">
      <c r="A955" s="299" t="s">
        <v>11</v>
      </c>
      <c r="B955" s="293" t="s">
        <v>12</v>
      </c>
      <c r="C955" s="293" t="s">
        <v>13</v>
      </c>
      <c r="D955" s="311" t="s">
        <v>14</v>
      </c>
      <c r="E955" s="311" t="s">
        <v>15</v>
      </c>
      <c r="F955" s="312" t="s">
        <v>16</v>
      </c>
      <c r="G955" s="302" t="s">
        <v>17</v>
      </c>
      <c r="H955" s="303"/>
      <c r="I955" s="304"/>
      <c r="J955" s="290" t="s">
        <v>18</v>
      </c>
      <c r="K955" s="290" t="s">
        <v>19</v>
      </c>
      <c r="L955" s="308" t="s">
        <v>20</v>
      </c>
      <c r="M955" s="299" t="s">
        <v>11</v>
      </c>
      <c r="N955" s="293" t="s">
        <v>21</v>
      </c>
      <c r="O955" s="293" t="s">
        <v>22</v>
      </c>
      <c r="P955" s="293" t="s">
        <v>16</v>
      </c>
      <c r="Q955" s="290" t="s">
        <v>23</v>
      </c>
      <c r="R955" s="290" t="s">
        <v>24</v>
      </c>
      <c r="S955" s="290" t="s">
        <v>25</v>
      </c>
      <c r="T955" s="290" t="s">
        <v>26</v>
      </c>
      <c r="U955" s="288" t="s">
        <v>27</v>
      </c>
      <c r="V955" s="289"/>
      <c r="W955" s="290" t="s">
        <v>28</v>
      </c>
      <c r="X955" s="291"/>
      <c r="Y955" s="291"/>
      <c r="Z955" s="291"/>
      <c r="AA955" s="291"/>
      <c r="AB955" s="318"/>
    </row>
    <row r="956" spans="1:29" x14ac:dyDescent="0.35">
      <c r="A956" s="300"/>
      <c r="B956" s="294"/>
      <c r="C956" s="294"/>
      <c r="D956" s="312"/>
      <c r="E956" s="312"/>
      <c r="F956" s="312"/>
      <c r="G956" s="305"/>
      <c r="H956" s="306"/>
      <c r="I956" s="307"/>
      <c r="J956" s="291"/>
      <c r="K956" s="291"/>
      <c r="L956" s="309"/>
      <c r="M956" s="300"/>
      <c r="N956" s="294"/>
      <c r="O956" s="294"/>
      <c r="P956" s="294"/>
      <c r="Q956" s="291"/>
      <c r="R956" s="291"/>
      <c r="S956" s="291"/>
      <c r="T956" s="291"/>
      <c r="U956" s="293" t="s">
        <v>29</v>
      </c>
      <c r="V956" s="296" t="s">
        <v>30</v>
      </c>
      <c r="W956" s="291"/>
      <c r="X956" s="291"/>
      <c r="Y956" s="291"/>
      <c r="Z956" s="291"/>
      <c r="AA956" s="291"/>
      <c r="AB956" s="318"/>
    </row>
    <row r="957" spans="1:29" x14ac:dyDescent="0.35">
      <c r="A957" s="300"/>
      <c r="B957" s="294"/>
      <c r="C957" s="294"/>
      <c r="D957" s="312"/>
      <c r="E957" s="312"/>
      <c r="F957" s="312"/>
      <c r="G957" s="299" t="s">
        <v>31</v>
      </c>
      <c r="H957" s="299" t="s">
        <v>32</v>
      </c>
      <c r="I957" s="299" t="s">
        <v>33</v>
      </c>
      <c r="J957" s="291"/>
      <c r="K957" s="291"/>
      <c r="L957" s="309"/>
      <c r="M957" s="300"/>
      <c r="N957" s="294"/>
      <c r="O957" s="294"/>
      <c r="P957" s="294"/>
      <c r="Q957" s="291"/>
      <c r="R957" s="291"/>
      <c r="S957" s="291"/>
      <c r="T957" s="291"/>
      <c r="U957" s="294"/>
      <c r="V957" s="297"/>
      <c r="W957" s="291"/>
      <c r="X957" s="291"/>
      <c r="Y957" s="291"/>
      <c r="Z957" s="291"/>
      <c r="AA957" s="291"/>
      <c r="AB957" s="318"/>
    </row>
    <row r="958" spans="1:29" x14ac:dyDescent="0.35">
      <c r="A958" s="300"/>
      <c r="B958" s="294"/>
      <c r="C958" s="294"/>
      <c r="D958" s="312"/>
      <c r="E958" s="312"/>
      <c r="F958" s="312"/>
      <c r="G958" s="300"/>
      <c r="H958" s="300"/>
      <c r="I958" s="300"/>
      <c r="J958" s="291"/>
      <c r="K958" s="291"/>
      <c r="L958" s="309"/>
      <c r="M958" s="300"/>
      <c r="N958" s="294"/>
      <c r="O958" s="294"/>
      <c r="P958" s="294"/>
      <c r="Q958" s="291"/>
      <c r="R958" s="291"/>
      <c r="S958" s="291"/>
      <c r="T958" s="291"/>
      <c r="U958" s="294"/>
      <c r="V958" s="297"/>
      <c r="W958" s="291"/>
      <c r="X958" s="291"/>
      <c r="Y958" s="291"/>
      <c r="Z958" s="291"/>
      <c r="AA958" s="291"/>
      <c r="AB958" s="318"/>
    </row>
    <row r="959" spans="1:29" x14ac:dyDescent="0.35">
      <c r="A959" s="301"/>
      <c r="B959" s="295"/>
      <c r="C959" s="295"/>
      <c r="D959" s="313"/>
      <c r="E959" s="313"/>
      <c r="F959" s="313"/>
      <c r="G959" s="301"/>
      <c r="H959" s="301"/>
      <c r="I959" s="301"/>
      <c r="J959" s="292"/>
      <c r="K959" s="292"/>
      <c r="L959" s="310"/>
      <c r="M959" s="301"/>
      <c r="N959" s="295"/>
      <c r="O959" s="295"/>
      <c r="P959" s="295"/>
      <c r="Q959" s="292"/>
      <c r="R959" s="292"/>
      <c r="S959" s="292"/>
      <c r="T959" s="292"/>
      <c r="U959" s="295"/>
      <c r="V959" s="298"/>
      <c r="W959" s="292"/>
      <c r="X959" s="292"/>
      <c r="Y959" s="292"/>
      <c r="Z959" s="292"/>
      <c r="AA959" s="292"/>
      <c r="AB959" s="319"/>
    </row>
    <row r="960" spans="1:29" x14ac:dyDescent="0.35">
      <c r="A960" s="15">
        <v>1</v>
      </c>
      <c r="B960" s="16" t="str">
        <f>[1]ภดส3!B1500</f>
        <v>โฉนด</v>
      </c>
      <c r="C960" s="16">
        <f>[1]ภดส3!E1500</f>
        <v>4292</v>
      </c>
      <c r="D960" s="17">
        <f>[1]ภดส3!C1500</f>
        <v>9146</v>
      </c>
      <c r="E960" s="17" t="str">
        <f>[1]ภดส3!F1500</f>
        <v>ม.2 ต.นาบอน</v>
      </c>
      <c r="F960" s="18" t="s">
        <v>34</v>
      </c>
      <c r="G960" s="16">
        <f>[1]ภดส3!G1500</f>
        <v>0</v>
      </c>
      <c r="H960" s="16">
        <f>[1]ภดส3!H1500</f>
        <v>0</v>
      </c>
      <c r="I960" s="16">
        <f>[1]ภดส3!I1500</f>
        <v>60</v>
      </c>
      <c r="J960" s="19">
        <f>[1]ภดส3!J1500</f>
        <v>60</v>
      </c>
      <c r="K960" s="90">
        <v>3050</v>
      </c>
      <c r="L960" s="19">
        <f>J960*K960</f>
        <v>183000</v>
      </c>
      <c r="M960" s="21">
        <v>1</v>
      </c>
      <c r="N960" s="21"/>
      <c r="O960" s="21"/>
      <c r="P960" s="21">
        <v>2</v>
      </c>
      <c r="Q960" s="22">
        <v>240</v>
      </c>
      <c r="R960" s="23">
        <v>100</v>
      </c>
      <c r="S960" s="22">
        <v>7450</v>
      </c>
      <c r="T960" s="22">
        <f>Q960*S960</f>
        <v>1788000</v>
      </c>
      <c r="U960" s="21">
        <v>30</v>
      </c>
      <c r="V960" s="21">
        <v>50</v>
      </c>
      <c r="W960" s="23">
        <f>T960-T960*V960/100</f>
        <v>894000</v>
      </c>
      <c r="X960" s="22">
        <f>L960+W960</f>
        <v>1077000</v>
      </c>
      <c r="Y960" s="23">
        <f>X960*R960/100</f>
        <v>1077000</v>
      </c>
      <c r="Z960" s="22">
        <v>0</v>
      </c>
      <c r="AA960" s="24">
        <v>0</v>
      </c>
      <c r="AB960" s="25">
        <v>0.02</v>
      </c>
      <c r="AC960" s="26"/>
    </row>
    <row r="961" spans="1:29" x14ac:dyDescent="0.35">
      <c r="A961" s="15">
        <v>2</v>
      </c>
      <c r="B961" s="16" t="str">
        <f>[1]ภดส3!B1501</f>
        <v>โฉนด</v>
      </c>
      <c r="C961" s="16">
        <f>[1]ภดส3!E1501</f>
        <v>4293</v>
      </c>
      <c r="D961" s="17">
        <f>[1]ภดส3!C1501</f>
        <v>9147</v>
      </c>
      <c r="E961" s="17" t="str">
        <f>[1]ภดส3!F1501</f>
        <v>ม.2 ต.นาบอน</v>
      </c>
      <c r="F961" s="28" t="s">
        <v>34</v>
      </c>
      <c r="G961" s="16">
        <f>[1]ภดส3!G1501</f>
        <v>0</v>
      </c>
      <c r="H961" s="16">
        <f>[1]ภดส3!H1501</f>
        <v>0</v>
      </c>
      <c r="I961" s="16">
        <f>[1]ภดส3!I1501</f>
        <v>25</v>
      </c>
      <c r="J961" s="19">
        <f>[1]ภดส3!J1501</f>
        <v>25</v>
      </c>
      <c r="K961" s="127">
        <v>3050</v>
      </c>
      <c r="L961" s="19">
        <f>J961*K961</f>
        <v>76250</v>
      </c>
      <c r="M961" s="31">
        <v>2</v>
      </c>
      <c r="N961" s="33" t="s">
        <v>48</v>
      </c>
      <c r="O961" s="67" t="s">
        <v>49</v>
      </c>
      <c r="P961" s="67">
        <v>2</v>
      </c>
      <c r="Q961" s="124">
        <v>200</v>
      </c>
      <c r="R961" s="23">
        <v>100</v>
      </c>
      <c r="S961" s="124">
        <v>7450</v>
      </c>
      <c r="T961" s="22">
        <f>Q961*S961</f>
        <v>1490000</v>
      </c>
      <c r="U961" s="67">
        <v>30</v>
      </c>
      <c r="V961" s="67">
        <v>50</v>
      </c>
      <c r="W961" s="23">
        <f>T961-T961*V961/100</f>
        <v>745000</v>
      </c>
      <c r="X961" s="22">
        <f>L961+W961</f>
        <v>821250</v>
      </c>
      <c r="Y961" s="23">
        <f>X961*R961/100</f>
        <v>821250</v>
      </c>
      <c r="Z961" s="22">
        <v>50000000</v>
      </c>
      <c r="AA961" s="24">
        <v>0</v>
      </c>
      <c r="AB961" s="25">
        <v>0.02</v>
      </c>
      <c r="AC961" s="26"/>
    </row>
    <row r="962" spans="1:29" x14ac:dyDescent="0.35">
      <c r="A962" s="15">
        <v>3</v>
      </c>
      <c r="B962" s="16" t="str">
        <f>[1]ภดส3!B1502</f>
        <v>โฉนด</v>
      </c>
      <c r="C962" s="16">
        <f>[1]ภดส3!E1502</f>
        <v>4294</v>
      </c>
      <c r="D962" s="17">
        <f>[1]ภดส3!C1502</f>
        <v>9148</v>
      </c>
      <c r="E962" s="17" t="str">
        <f>[1]ภดส3!F1502</f>
        <v>ม.2 ต.นาบอน</v>
      </c>
      <c r="F962" s="28" t="s">
        <v>47</v>
      </c>
      <c r="G962" s="16">
        <f>[1]ภดส3!G1502</f>
        <v>0</v>
      </c>
      <c r="H962" s="16">
        <f>[1]ภดส3!H1502</f>
        <v>0</v>
      </c>
      <c r="I962" s="16">
        <f>[1]ภดส3!I1502</f>
        <v>23</v>
      </c>
      <c r="J962" s="19">
        <f>[1]ภดส3!J1502</f>
        <v>23</v>
      </c>
      <c r="K962" s="127">
        <v>3050</v>
      </c>
      <c r="L962" s="19">
        <f>J962*K962</f>
        <v>70150</v>
      </c>
      <c r="M962" s="31">
        <v>3</v>
      </c>
      <c r="N962" s="33" t="s">
        <v>48</v>
      </c>
      <c r="O962" s="67" t="s">
        <v>49</v>
      </c>
      <c r="P962" s="67">
        <v>3</v>
      </c>
      <c r="Q962" s="124">
        <v>180</v>
      </c>
      <c r="R962" s="23">
        <v>100</v>
      </c>
      <c r="S962" s="124">
        <v>7450</v>
      </c>
      <c r="T962" s="22">
        <f>Q962*S962</f>
        <v>1341000</v>
      </c>
      <c r="U962" s="67">
        <v>30</v>
      </c>
      <c r="V962" s="67">
        <v>50</v>
      </c>
      <c r="W962" s="23">
        <f>T962-T962*V962/100</f>
        <v>670500</v>
      </c>
      <c r="X962" s="22">
        <f>L962+W962</f>
        <v>740650</v>
      </c>
      <c r="Y962" s="23">
        <f>X962*R962/100</f>
        <v>740650</v>
      </c>
      <c r="Z962" s="22">
        <v>0</v>
      </c>
      <c r="AA962" s="24">
        <v>0</v>
      </c>
      <c r="AB962" s="25"/>
      <c r="AC962" s="26"/>
    </row>
    <row r="963" spans="1:29" x14ac:dyDescent="0.35">
      <c r="A963" s="15"/>
      <c r="B963" s="16"/>
      <c r="C963" s="16"/>
      <c r="D963" s="17"/>
      <c r="E963" s="17"/>
      <c r="F963" s="28"/>
      <c r="G963" s="16"/>
      <c r="H963" s="16"/>
      <c r="I963" s="16"/>
      <c r="J963" s="45"/>
      <c r="K963" s="29"/>
      <c r="L963" s="19"/>
      <c r="M963" s="30"/>
      <c r="N963" s="33" t="s">
        <v>35</v>
      </c>
      <c r="O963" s="67" t="s">
        <v>49</v>
      </c>
      <c r="P963" s="67">
        <v>3</v>
      </c>
      <c r="Q963" s="34">
        <v>90</v>
      </c>
      <c r="R963" s="23">
        <f>Q963*100/Q962</f>
        <v>50</v>
      </c>
      <c r="S963" s="35"/>
      <c r="T963" s="22"/>
      <c r="U963" s="33"/>
      <c r="V963" s="33"/>
      <c r="W963" s="23"/>
      <c r="X963" s="22"/>
      <c r="Y963" s="23">
        <f>Y962*R963/100</f>
        <v>370325</v>
      </c>
      <c r="Z963" s="22">
        <v>0</v>
      </c>
      <c r="AA963" s="24">
        <f>Y963-Z963</f>
        <v>370325</v>
      </c>
      <c r="AB963" s="25">
        <v>0.3</v>
      </c>
      <c r="AC963" s="26">
        <f>AA963*AB963/100</f>
        <v>1110.9749999999999</v>
      </c>
    </row>
    <row r="964" spans="1:29" x14ac:dyDescent="0.35">
      <c r="A964" s="15"/>
      <c r="B964" s="16"/>
      <c r="C964" s="16"/>
      <c r="D964" s="17"/>
      <c r="E964" s="17"/>
      <c r="F964" s="28"/>
      <c r="G964" s="16"/>
      <c r="H964" s="16"/>
      <c r="I964" s="16"/>
      <c r="J964" s="45"/>
      <c r="K964" s="69"/>
      <c r="L964" s="19"/>
      <c r="M964" s="30"/>
      <c r="N964" s="33" t="s">
        <v>36</v>
      </c>
      <c r="O964" s="71" t="s">
        <v>49</v>
      </c>
      <c r="P964" s="67">
        <v>2</v>
      </c>
      <c r="Q964" s="34">
        <v>90</v>
      </c>
      <c r="R964" s="23">
        <f>Q964*100/Q962</f>
        <v>50</v>
      </c>
      <c r="S964" s="35"/>
      <c r="T964" s="22"/>
      <c r="U964" s="33"/>
      <c r="V964" s="33"/>
      <c r="W964" s="23"/>
      <c r="X964" s="22"/>
      <c r="Y964" s="23">
        <f>Y962*R964/100</f>
        <v>370325</v>
      </c>
      <c r="Z964" s="22">
        <v>0</v>
      </c>
      <c r="AA964" s="24">
        <v>0</v>
      </c>
      <c r="AB964" s="25">
        <v>0.02</v>
      </c>
      <c r="AC964" s="26"/>
    </row>
    <row r="965" spans="1:29" x14ac:dyDescent="0.35">
      <c r="A965" s="15"/>
      <c r="B965" s="16"/>
      <c r="C965" s="16"/>
      <c r="D965" s="17"/>
      <c r="E965" s="17"/>
      <c r="F965" s="28"/>
      <c r="G965" s="16"/>
      <c r="H965" s="16"/>
      <c r="I965" s="16"/>
      <c r="J965" s="45"/>
      <c r="K965" s="69"/>
      <c r="L965" s="19"/>
      <c r="M965" s="30"/>
      <c r="N965" s="33"/>
      <c r="O965" s="71"/>
      <c r="P965" s="67"/>
      <c r="Q965" s="35"/>
      <c r="R965" s="23"/>
      <c r="S965" s="35"/>
      <c r="T965" s="22"/>
      <c r="U965" s="33"/>
      <c r="V965" s="33"/>
      <c r="W965" s="23"/>
      <c r="X965" s="22"/>
      <c r="Y965" s="23"/>
      <c r="Z965" s="22"/>
      <c r="AA965" s="24"/>
      <c r="AB965" s="25"/>
      <c r="AC965" s="26">
        <f>SUM(AC963:AC964)</f>
        <v>1110.9749999999999</v>
      </c>
    </row>
    <row r="966" spans="1:29" x14ac:dyDescent="0.35">
      <c r="A966" s="1"/>
      <c r="B966" s="1"/>
      <c r="C966" s="1"/>
      <c r="D966" s="2"/>
      <c r="E966" s="2"/>
      <c r="F966" s="2"/>
      <c r="G966" s="1"/>
      <c r="H966" s="1"/>
      <c r="I966" s="1"/>
      <c r="J966" s="3"/>
      <c r="K966" s="4"/>
      <c r="M966" s="6"/>
      <c r="N966" s="1"/>
      <c r="O966" s="1"/>
      <c r="P966" s="1"/>
      <c r="Q966" s="3"/>
      <c r="R966" s="4"/>
      <c r="S966" s="3"/>
      <c r="T966" s="3"/>
      <c r="U966" s="1"/>
      <c r="V966" s="1"/>
      <c r="W966" s="4"/>
      <c r="X966" s="3"/>
      <c r="Y966" s="4"/>
      <c r="Z966" s="3"/>
      <c r="AA966" s="4"/>
      <c r="AB966" s="55"/>
    </row>
    <row r="967" spans="1:29" x14ac:dyDescent="0.35">
      <c r="A967" s="8"/>
      <c r="B967" s="8" t="s">
        <v>37</v>
      </c>
      <c r="C967" s="8"/>
      <c r="D967" s="9" t="s">
        <v>38</v>
      </c>
      <c r="E967" s="9"/>
      <c r="F967" s="9"/>
      <c r="G967" s="56"/>
      <c r="H967" s="8" t="s">
        <v>39</v>
      </c>
      <c r="I967" s="8"/>
      <c r="J967" s="57"/>
      <c r="K967" s="10"/>
      <c r="L967" s="8"/>
      <c r="M967" s="13"/>
      <c r="N967" s="1"/>
      <c r="O967" s="1"/>
      <c r="P967" s="1"/>
      <c r="Q967" s="3"/>
      <c r="R967" s="4"/>
      <c r="S967" s="3"/>
      <c r="T967" s="3"/>
      <c r="U967" s="1"/>
      <c r="V967" s="1"/>
      <c r="W967" s="4"/>
      <c r="X967" s="3"/>
      <c r="Y967" s="4"/>
      <c r="Z967" s="3"/>
      <c r="AA967" s="4"/>
      <c r="AB967" s="55"/>
    </row>
    <row r="968" spans="1:29" x14ac:dyDescent="0.35">
      <c r="A968" s="8"/>
      <c r="B968" s="8"/>
      <c r="C968" s="8"/>
      <c r="D968" s="9"/>
      <c r="E968" s="9"/>
      <c r="F968" s="9"/>
      <c r="G968" s="56"/>
      <c r="H968" s="8" t="s">
        <v>40</v>
      </c>
      <c r="I968" s="8"/>
      <c r="J968" s="57"/>
      <c r="K968" s="10"/>
      <c r="L968" s="8"/>
      <c r="M968" s="13"/>
      <c r="N968" s="1"/>
      <c r="O968" s="1"/>
      <c r="P968" s="1"/>
      <c r="Q968" s="3"/>
      <c r="R968" s="4"/>
      <c r="S968" s="3"/>
      <c r="T968" s="3"/>
      <c r="U968" s="1"/>
      <c r="V968" s="1"/>
      <c r="W968" s="4"/>
      <c r="X968" s="3"/>
      <c r="Y968" s="4"/>
      <c r="Z968" s="3"/>
      <c r="AA968" s="4"/>
      <c r="AB968" s="55"/>
    </row>
    <row r="969" spans="1:29" x14ac:dyDescent="0.35">
      <c r="A969" s="8"/>
      <c r="B969" s="8"/>
      <c r="C969" s="8"/>
      <c r="D969" s="9"/>
      <c r="E969" s="9"/>
      <c r="F969" s="9"/>
      <c r="G969" s="56"/>
      <c r="H969" s="8" t="s">
        <v>41</v>
      </c>
      <c r="I969" s="8"/>
      <c r="J969" s="57"/>
      <c r="K969" s="10"/>
      <c r="L969" s="8"/>
      <c r="M969" s="13"/>
      <c r="N969" s="1"/>
      <c r="O969" s="1"/>
      <c r="P969" s="8"/>
      <c r="Q969" s="3"/>
      <c r="R969" s="4"/>
      <c r="S969" s="3"/>
      <c r="T969" s="3"/>
      <c r="U969" s="1"/>
      <c r="V969" s="1"/>
      <c r="W969" s="4"/>
      <c r="X969" s="3"/>
      <c r="Y969" s="11"/>
      <c r="Z969" s="10"/>
      <c r="AA969" s="11"/>
      <c r="AB969" s="14"/>
    </row>
    <row r="970" spans="1:29" x14ac:dyDescent="0.35">
      <c r="A970" s="8"/>
      <c r="B970" s="8"/>
      <c r="C970" s="8"/>
      <c r="D970" s="9"/>
      <c r="E970" s="9"/>
      <c r="F970" s="9"/>
      <c r="G970" s="56"/>
      <c r="H970" s="8" t="s">
        <v>42</v>
      </c>
      <c r="I970" s="58"/>
      <c r="J970" s="59"/>
      <c r="K970" s="12"/>
      <c r="L970" s="58"/>
      <c r="M970" s="60"/>
      <c r="N970" s="1"/>
      <c r="O970" s="1"/>
      <c r="P970" s="8"/>
      <c r="Q970" s="3"/>
      <c r="R970" s="4"/>
      <c r="S970" s="3"/>
      <c r="T970" s="3"/>
      <c r="U970" s="1"/>
      <c r="V970" s="1"/>
      <c r="W970" s="4"/>
      <c r="X970" s="3"/>
      <c r="Y970" s="11"/>
      <c r="Z970" s="10"/>
      <c r="AA970" s="11"/>
      <c r="AB970" s="14"/>
    </row>
    <row r="971" spans="1:29" x14ac:dyDescent="0.35">
      <c r="A971" s="58"/>
      <c r="B971" s="58"/>
      <c r="C971" s="58"/>
      <c r="D971" s="61"/>
      <c r="E971" s="61"/>
      <c r="F971" s="61"/>
      <c r="G971" s="58"/>
      <c r="H971" s="58" t="s">
        <v>43</v>
      </c>
      <c r="I971" s="58"/>
      <c r="J971" s="59"/>
      <c r="K971" s="12"/>
      <c r="L971" s="58"/>
      <c r="M971" s="60"/>
    </row>
    <row r="972" spans="1:29" x14ac:dyDescent="0.35">
      <c r="A972" s="58"/>
      <c r="B972" s="58"/>
      <c r="C972" s="58"/>
      <c r="D972" s="61"/>
      <c r="E972" s="61"/>
      <c r="F972" s="61"/>
      <c r="G972" s="58"/>
      <c r="H972" s="58"/>
      <c r="I972" s="58"/>
      <c r="J972" s="10"/>
      <c r="K972" s="64"/>
      <c r="L972" s="12"/>
    </row>
    <row r="973" spans="1:29" x14ac:dyDescent="0.35">
      <c r="A973" s="1"/>
      <c r="B973" s="1"/>
      <c r="C973" s="1"/>
      <c r="D973" s="2"/>
      <c r="E973" s="2"/>
      <c r="F973" s="2"/>
      <c r="G973" s="1"/>
      <c r="H973" s="1"/>
      <c r="I973" s="1"/>
      <c r="J973" s="3"/>
      <c r="K973" s="4"/>
      <c r="M973" s="6"/>
      <c r="N973" s="1"/>
      <c r="O973" s="1"/>
      <c r="P973" s="1"/>
      <c r="Q973" s="3"/>
      <c r="R973" s="4"/>
      <c r="S973" s="3"/>
      <c r="T973" s="3"/>
      <c r="U973" s="1"/>
      <c r="V973" s="1"/>
      <c r="W973" s="4"/>
      <c r="X973" s="3"/>
      <c r="Y973" s="4"/>
      <c r="Z973" s="3"/>
      <c r="AA973" s="314" t="s">
        <v>0</v>
      </c>
      <c r="AB973" s="314"/>
    </row>
    <row r="974" spans="1:29" x14ac:dyDescent="0.35">
      <c r="A974" s="315" t="s">
        <v>1</v>
      </c>
      <c r="B974" s="315"/>
      <c r="C974" s="315"/>
      <c r="D974" s="315"/>
      <c r="E974" s="315"/>
      <c r="F974" s="315"/>
      <c r="G974" s="315"/>
      <c r="H974" s="315"/>
      <c r="I974" s="315"/>
      <c r="J974" s="315"/>
      <c r="K974" s="315"/>
      <c r="L974" s="315"/>
      <c r="M974" s="315"/>
      <c r="N974" s="315"/>
      <c r="O974" s="315"/>
      <c r="P974" s="315"/>
      <c r="Q974" s="315"/>
      <c r="R974" s="315"/>
      <c r="S974" s="315"/>
      <c r="T974" s="315"/>
      <c r="U974" s="315"/>
      <c r="V974" s="315"/>
      <c r="W974" s="315"/>
      <c r="X974" s="315"/>
      <c r="Y974" s="315"/>
      <c r="Z974" s="315"/>
      <c r="AA974" s="315"/>
      <c r="AB974" s="315"/>
    </row>
    <row r="975" spans="1:29" x14ac:dyDescent="0.35">
      <c r="A975" s="315" t="str">
        <f>A952</f>
        <v>เทศบาลตำบลนาบอน</v>
      </c>
      <c r="B975" s="315"/>
      <c r="C975" s="315"/>
      <c r="D975" s="315"/>
      <c r="E975" s="315"/>
      <c r="F975" s="315"/>
      <c r="G975" s="315"/>
      <c r="H975" s="315"/>
      <c r="I975" s="315"/>
      <c r="J975" s="315"/>
      <c r="K975" s="315"/>
      <c r="L975" s="315"/>
      <c r="M975" s="315"/>
      <c r="N975" s="315"/>
      <c r="O975" s="315"/>
      <c r="P975" s="315"/>
      <c r="Q975" s="315"/>
      <c r="R975" s="315"/>
      <c r="S975" s="315"/>
      <c r="T975" s="315"/>
      <c r="U975" s="315"/>
      <c r="V975" s="315"/>
      <c r="W975" s="315"/>
      <c r="X975" s="315"/>
      <c r="Y975" s="315"/>
      <c r="Z975" s="315"/>
      <c r="AA975" s="315"/>
      <c r="AB975" s="315"/>
    </row>
    <row r="976" spans="1:29" x14ac:dyDescent="0.35">
      <c r="A976" s="8" t="s">
        <v>121</v>
      </c>
      <c r="B976" s="8"/>
      <c r="C976" s="8"/>
      <c r="D976" s="9"/>
      <c r="E976" s="9"/>
      <c r="F976" s="9"/>
      <c r="G976" s="8"/>
      <c r="H976" s="8"/>
      <c r="I976" s="8"/>
      <c r="J976" s="10"/>
      <c r="K976" s="11"/>
      <c r="L976" s="12"/>
      <c r="M976" s="13"/>
      <c r="N976" s="8"/>
      <c r="O976" s="8"/>
      <c r="P976" s="8"/>
      <c r="Q976" s="10"/>
      <c r="R976" s="11"/>
      <c r="S976" s="10"/>
      <c r="T976" s="10"/>
      <c r="U976" s="8"/>
      <c r="V976" s="8"/>
      <c r="W976" s="11"/>
      <c r="X976" s="10"/>
      <c r="Y976" s="11"/>
      <c r="Z976" s="10"/>
      <c r="AA976" s="11"/>
      <c r="AB976" s="14"/>
    </row>
    <row r="977" spans="1:29" x14ac:dyDescent="0.35">
      <c r="A977" s="288" t="s">
        <v>4</v>
      </c>
      <c r="B977" s="316"/>
      <c r="C977" s="316"/>
      <c r="D977" s="316"/>
      <c r="E977" s="316"/>
      <c r="F977" s="316"/>
      <c r="G977" s="316"/>
      <c r="H977" s="316"/>
      <c r="I977" s="316"/>
      <c r="J977" s="316"/>
      <c r="K977" s="316"/>
      <c r="L977" s="289"/>
      <c r="M977" s="288" t="s">
        <v>5</v>
      </c>
      <c r="N977" s="316"/>
      <c r="O977" s="316"/>
      <c r="P977" s="316"/>
      <c r="Q977" s="316"/>
      <c r="R977" s="316"/>
      <c r="S977" s="316"/>
      <c r="T977" s="316"/>
      <c r="U977" s="316"/>
      <c r="V977" s="316"/>
      <c r="W977" s="289"/>
      <c r="X977" s="290" t="s">
        <v>6</v>
      </c>
      <c r="Y977" s="290" t="s">
        <v>7</v>
      </c>
      <c r="Z977" s="290" t="s">
        <v>8</v>
      </c>
      <c r="AA977" s="290" t="s">
        <v>9</v>
      </c>
      <c r="AB977" s="317" t="s">
        <v>10</v>
      </c>
    </row>
    <row r="978" spans="1:29" x14ac:dyDescent="0.35">
      <c r="A978" s="299" t="s">
        <v>11</v>
      </c>
      <c r="B978" s="293" t="s">
        <v>12</v>
      </c>
      <c r="C978" s="293" t="s">
        <v>13</v>
      </c>
      <c r="D978" s="311" t="s">
        <v>14</v>
      </c>
      <c r="E978" s="311" t="s">
        <v>15</v>
      </c>
      <c r="F978" s="312" t="s">
        <v>16</v>
      </c>
      <c r="G978" s="302" t="s">
        <v>17</v>
      </c>
      <c r="H978" s="303"/>
      <c r="I978" s="304"/>
      <c r="J978" s="290" t="s">
        <v>18</v>
      </c>
      <c r="K978" s="290" t="s">
        <v>19</v>
      </c>
      <c r="L978" s="308" t="s">
        <v>20</v>
      </c>
      <c r="M978" s="299" t="s">
        <v>11</v>
      </c>
      <c r="N978" s="293" t="s">
        <v>21</v>
      </c>
      <c r="O978" s="293" t="s">
        <v>22</v>
      </c>
      <c r="P978" s="293" t="s">
        <v>16</v>
      </c>
      <c r="Q978" s="290" t="s">
        <v>23</v>
      </c>
      <c r="R978" s="290" t="s">
        <v>24</v>
      </c>
      <c r="S978" s="290" t="s">
        <v>25</v>
      </c>
      <c r="T978" s="290" t="s">
        <v>26</v>
      </c>
      <c r="U978" s="288" t="s">
        <v>27</v>
      </c>
      <c r="V978" s="289"/>
      <c r="W978" s="290" t="s">
        <v>28</v>
      </c>
      <c r="X978" s="291"/>
      <c r="Y978" s="291"/>
      <c r="Z978" s="291"/>
      <c r="AA978" s="291"/>
      <c r="AB978" s="318"/>
    </row>
    <row r="979" spans="1:29" x14ac:dyDescent="0.35">
      <c r="A979" s="300"/>
      <c r="B979" s="294"/>
      <c r="C979" s="294"/>
      <c r="D979" s="312"/>
      <c r="E979" s="312"/>
      <c r="F979" s="312"/>
      <c r="G979" s="305"/>
      <c r="H979" s="306"/>
      <c r="I979" s="307"/>
      <c r="J979" s="291"/>
      <c r="K979" s="291"/>
      <c r="L979" s="309"/>
      <c r="M979" s="300"/>
      <c r="N979" s="294"/>
      <c r="O979" s="294"/>
      <c r="P979" s="294"/>
      <c r="Q979" s="291"/>
      <c r="R979" s="291"/>
      <c r="S979" s="291"/>
      <c r="T979" s="291"/>
      <c r="U979" s="293" t="s">
        <v>29</v>
      </c>
      <c r="V979" s="296" t="s">
        <v>30</v>
      </c>
      <c r="W979" s="291"/>
      <c r="X979" s="291"/>
      <c r="Y979" s="291"/>
      <c r="Z979" s="291"/>
      <c r="AA979" s="291"/>
      <c r="AB979" s="318"/>
    </row>
    <row r="980" spans="1:29" x14ac:dyDescent="0.35">
      <c r="A980" s="300"/>
      <c r="B980" s="294"/>
      <c r="C980" s="294"/>
      <c r="D980" s="312"/>
      <c r="E980" s="312"/>
      <c r="F980" s="312"/>
      <c r="G980" s="299" t="s">
        <v>31</v>
      </c>
      <c r="H980" s="299" t="s">
        <v>32</v>
      </c>
      <c r="I980" s="299" t="s">
        <v>33</v>
      </c>
      <c r="J980" s="291"/>
      <c r="K980" s="291"/>
      <c r="L980" s="309"/>
      <c r="M980" s="300"/>
      <c r="N980" s="294"/>
      <c r="O980" s="294"/>
      <c r="P980" s="294"/>
      <c r="Q980" s="291"/>
      <c r="R980" s="291"/>
      <c r="S980" s="291"/>
      <c r="T980" s="291"/>
      <c r="U980" s="294"/>
      <c r="V980" s="297"/>
      <c r="W980" s="291"/>
      <c r="X980" s="291"/>
      <c r="Y980" s="291"/>
      <c r="Z980" s="291"/>
      <c r="AA980" s="291"/>
      <c r="AB980" s="318"/>
    </row>
    <row r="981" spans="1:29" x14ac:dyDescent="0.35">
      <c r="A981" s="300"/>
      <c r="B981" s="294"/>
      <c r="C981" s="294"/>
      <c r="D981" s="312"/>
      <c r="E981" s="312"/>
      <c r="F981" s="312"/>
      <c r="G981" s="300"/>
      <c r="H981" s="300"/>
      <c r="I981" s="300"/>
      <c r="J981" s="291"/>
      <c r="K981" s="291"/>
      <c r="L981" s="309"/>
      <c r="M981" s="300"/>
      <c r="N981" s="294"/>
      <c r="O981" s="294"/>
      <c r="P981" s="294"/>
      <c r="Q981" s="291"/>
      <c r="R981" s="291"/>
      <c r="S981" s="291"/>
      <c r="T981" s="291"/>
      <c r="U981" s="294"/>
      <c r="V981" s="297"/>
      <c r="W981" s="291"/>
      <c r="X981" s="291"/>
      <c r="Y981" s="291"/>
      <c r="Z981" s="291"/>
      <c r="AA981" s="291"/>
      <c r="AB981" s="318"/>
    </row>
    <row r="982" spans="1:29" x14ac:dyDescent="0.35">
      <c r="A982" s="301"/>
      <c r="B982" s="295"/>
      <c r="C982" s="295"/>
      <c r="D982" s="313"/>
      <c r="E982" s="313"/>
      <c r="F982" s="313"/>
      <c r="G982" s="301"/>
      <c r="H982" s="301"/>
      <c r="I982" s="301"/>
      <c r="J982" s="292"/>
      <c r="K982" s="292"/>
      <c r="L982" s="310"/>
      <c r="M982" s="301"/>
      <c r="N982" s="295"/>
      <c r="O982" s="295"/>
      <c r="P982" s="295"/>
      <c r="Q982" s="292"/>
      <c r="R982" s="292"/>
      <c r="S982" s="292"/>
      <c r="T982" s="292"/>
      <c r="U982" s="295"/>
      <c r="V982" s="298"/>
      <c r="W982" s="292"/>
      <c r="X982" s="292"/>
      <c r="Y982" s="292"/>
      <c r="Z982" s="292"/>
      <c r="AA982" s="292"/>
      <c r="AB982" s="319"/>
    </row>
    <row r="983" spans="1:29" x14ac:dyDescent="0.35">
      <c r="A983" s="15">
        <v>1</v>
      </c>
      <c r="B983" s="16" t="str">
        <f>[1]ภดส3!B1527</f>
        <v>โฉนด</v>
      </c>
      <c r="C983" s="16">
        <f>[1]ภดส3!E1527</f>
        <v>3440</v>
      </c>
      <c r="D983" s="17">
        <f>[1]ภดส3!C1527</f>
        <v>7384</v>
      </c>
      <c r="E983" s="17" t="str">
        <f>[1]ภดส3!F1527</f>
        <v>ม.2 ต.นาบอน</v>
      </c>
      <c r="F983" s="18" t="s">
        <v>47</v>
      </c>
      <c r="G983" s="16">
        <f>[1]ภดส3!G1527</f>
        <v>0</v>
      </c>
      <c r="H983" s="16">
        <f>[1]ภดส3!H1527</f>
        <v>0</v>
      </c>
      <c r="I983" s="16">
        <f>[1]ภดส3!I1527</f>
        <v>25</v>
      </c>
      <c r="J983" s="19">
        <f>[1]ภดส3!J1527</f>
        <v>25</v>
      </c>
      <c r="K983" s="90">
        <v>3050</v>
      </c>
      <c r="L983" s="19">
        <f>J983*K983</f>
        <v>76250</v>
      </c>
      <c r="M983" s="21">
        <v>1</v>
      </c>
      <c r="N983" s="21" t="s">
        <v>48</v>
      </c>
      <c r="O983" s="21" t="s">
        <v>49</v>
      </c>
      <c r="P983" s="21">
        <v>2</v>
      </c>
      <c r="Q983" s="22">
        <v>200</v>
      </c>
      <c r="R983" s="23">
        <v>100</v>
      </c>
      <c r="S983" s="22">
        <v>7450</v>
      </c>
      <c r="T983" s="22">
        <f>Q983*S983</f>
        <v>1490000</v>
      </c>
      <c r="U983" s="21">
        <v>20</v>
      </c>
      <c r="V983" s="21">
        <v>30</v>
      </c>
      <c r="W983" s="23">
        <f>T983-T983*V983/100</f>
        <v>1043000</v>
      </c>
      <c r="X983" s="22">
        <f>L983+W983</f>
        <v>1119250</v>
      </c>
      <c r="Y983" s="23">
        <f>X983*R983/100</f>
        <v>1119250</v>
      </c>
      <c r="Z983" s="22">
        <v>50000000</v>
      </c>
      <c r="AA983" s="24">
        <v>0</v>
      </c>
      <c r="AB983" s="25">
        <v>0.02</v>
      </c>
      <c r="AC983" s="26"/>
    </row>
    <row r="984" spans="1:29" x14ac:dyDescent="0.35">
      <c r="A984" s="15"/>
      <c r="B984" s="16"/>
      <c r="C984" s="16"/>
      <c r="D984" s="17"/>
      <c r="E984" s="17"/>
      <c r="F984" s="28"/>
      <c r="G984" s="16"/>
      <c r="H984" s="16"/>
      <c r="I984" s="16"/>
      <c r="J984" s="45"/>
      <c r="K984" s="29"/>
      <c r="L984" s="19"/>
      <c r="M984" s="31">
        <v>2</v>
      </c>
      <c r="N984" s="30" t="s">
        <v>48</v>
      </c>
      <c r="O984" s="31" t="s">
        <v>49</v>
      </c>
      <c r="P984" s="31">
        <v>3</v>
      </c>
      <c r="Q984" s="32">
        <v>100</v>
      </c>
      <c r="R984" s="23">
        <v>100</v>
      </c>
      <c r="S984" s="32">
        <v>7450</v>
      </c>
      <c r="T984" s="22">
        <f>Q984*S984</f>
        <v>745000</v>
      </c>
      <c r="U984" s="160">
        <v>70</v>
      </c>
      <c r="V984" s="31">
        <v>76</v>
      </c>
      <c r="W984" s="23">
        <f>T984-T984*V984/100</f>
        <v>178800</v>
      </c>
      <c r="X984" s="22">
        <f>L984+W984</f>
        <v>178800</v>
      </c>
      <c r="Y984" s="23">
        <f>X984*R984/100</f>
        <v>178800</v>
      </c>
      <c r="Z984" s="22">
        <v>0</v>
      </c>
      <c r="AA984" s="24">
        <f>Y984-Z984</f>
        <v>178800</v>
      </c>
      <c r="AB984" s="25">
        <v>0.3</v>
      </c>
      <c r="AC984" s="5">
        <f>AA984*AB984/100</f>
        <v>536.4</v>
      </c>
    </row>
    <row r="985" spans="1:29" x14ac:dyDescent="0.35">
      <c r="A985" s="15"/>
      <c r="B985" s="16"/>
      <c r="C985" s="16"/>
      <c r="D985" s="17"/>
      <c r="E985" s="17"/>
      <c r="F985" s="28"/>
      <c r="G985" s="16"/>
      <c r="H985" s="16"/>
      <c r="I985" s="16"/>
      <c r="J985" s="45"/>
      <c r="K985" s="29"/>
      <c r="L985" s="19"/>
      <c r="M985" s="30"/>
      <c r="N985" s="33"/>
      <c r="O985" s="33"/>
      <c r="P985" s="33"/>
      <c r="Q985" s="35"/>
      <c r="R985" s="23"/>
      <c r="S985" s="35"/>
      <c r="T985" s="22"/>
      <c r="U985" s="33"/>
      <c r="V985" s="33"/>
      <c r="W985" s="23"/>
      <c r="X985" s="22"/>
      <c r="Y985" s="23"/>
      <c r="Z985" s="22"/>
      <c r="AA985" s="24"/>
      <c r="AB985" s="25"/>
      <c r="AC985" s="5">
        <f>SUM(AC984)</f>
        <v>536.4</v>
      </c>
    </row>
    <row r="986" spans="1:29" x14ac:dyDescent="0.35">
      <c r="A986" s="1"/>
      <c r="B986" s="1"/>
      <c r="C986" s="1"/>
      <c r="D986" s="2"/>
      <c r="E986" s="2"/>
      <c r="F986" s="2"/>
      <c r="G986" s="1"/>
      <c r="H986" s="1"/>
      <c r="I986" s="1"/>
      <c r="J986" s="3"/>
      <c r="K986" s="4"/>
      <c r="M986" s="6"/>
      <c r="N986" s="1"/>
      <c r="O986" s="1"/>
      <c r="P986" s="1"/>
      <c r="Q986" s="3"/>
      <c r="R986" s="4"/>
      <c r="S986" s="3"/>
      <c r="T986" s="3"/>
      <c r="U986" s="1"/>
      <c r="V986" s="1"/>
      <c r="W986" s="4"/>
      <c r="X986" s="3"/>
      <c r="Y986" s="4"/>
      <c r="Z986" s="3"/>
      <c r="AA986" s="4"/>
      <c r="AB986" s="55"/>
    </row>
    <row r="987" spans="1:29" x14ac:dyDescent="0.35">
      <c r="A987" s="8"/>
      <c r="B987" s="8" t="s">
        <v>37</v>
      </c>
      <c r="C987" s="8"/>
      <c r="D987" s="9" t="s">
        <v>38</v>
      </c>
      <c r="E987" s="9"/>
      <c r="F987" s="9"/>
      <c r="G987" s="56"/>
      <c r="H987" s="8" t="s">
        <v>39</v>
      </c>
      <c r="I987" s="8"/>
      <c r="J987" s="57"/>
      <c r="K987" s="10"/>
      <c r="L987" s="8"/>
      <c r="M987" s="13"/>
      <c r="N987" s="1"/>
      <c r="O987" s="1"/>
      <c r="P987" s="1"/>
      <c r="Q987" s="3"/>
      <c r="R987" s="4"/>
      <c r="S987" s="3"/>
      <c r="T987" s="3"/>
      <c r="U987" s="1"/>
      <c r="V987" s="1"/>
      <c r="W987" s="4"/>
      <c r="X987" s="3"/>
      <c r="Y987" s="4"/>
      <c r="Z987" s="3"/>
      <c r="AA987" s="4"/>
      <c r="AB987" s="55"/>
    </row>
    <row r="988" spans="1:29" x14ac:dyDescent="0.35">
      <c r="A988" s="8"/>
      <c r="B988" s="8"/>
      <c r="C988" s="8"/>
      <c r="D988" s="9"/>
      <c r="E988" s="9"/>
      <c r="F988" s="9"/>
      <c r="G988" s="56"/>
      <c r="H988" s="8" t="s">
        <v>40</v>
      </c>
      <c r="I988" s="8"/>
      <c r="J988" s="57"/>
      <c r="K988" s="10"/>
      <c r="L988" s="8"/>
      <c r="M988" s="13"/>
      <c r="N988" s="1"/>
      <c r="O988" s="1"/>
      <c r="P988" s="1"/>
      <c r="Q988" s="3"/>
      <c r="R988" s="4"/>
      <c r="S988" s="3"/>
      <c r="T988" s="3"/>
      <c r="U988" s="1"/>
      <c r="V988" s="1"/>
      <c r="W988" s="4"/>
      <c r="X988" s="3"/>
      <c r="Y988" s="4"/>
      <c r="Z988" s="3"/>
      <c r="AA988" s="4"/>
      <c r="AB988" s="55"/>
    </row>
    <row r="989" spans="1:29" x14ac:dyDescent="0.35">
      <c r="A989" s="8"/>
      <c r="B989" s="8"/>
      <c r="C989" s="8"/>
      <c r="D989" s="9"/>
      <c r="E989" s="9"/>
      <c r="F989" s="9"/>
      <c r="G989" s="56"/>
      <c r="H989" s="8" t="s">
        <v>41</v>
      </c>
      <c r="I989" s="8"/>
      <c r="J989" s="57"/>
      <c r="K989" s="10"/>
      <c r="L989" s="8"/>
      <c r="M989" s="13"/>
      <c r="N989" s="1"/>
      <c r="O989" s="1"/>
      <c r="P989" s="8"/>
      <c r="Q989" s="3"/>
      <c r="R989" s="4"/>
      <c r="S989" s="3"/>
      <c r="T989" s="3"/>
      <c r="U989" s="1"/>
      <c r="V989" s="1"/>
      <c r="W989" s="4"/>
      <c r="X989" s="3"/>
      <c r="Y989" s="11"/>
      <c r="Z989" s="10"/>
      <c r="AA989" s="11"/>
      <c r="AB989" s="14"/>
    </row>
    <row r="990" spans="1:29" x14ac:dyDescent="0.35">
      <c r="A990" s="8"/>
      <c r="B990" s="8"/>
      <c r="C990" s="8"/>
      <c r="D990" s="9"/>
      <c r="E990" s="9"/>
      <c r="F990" s="9"/>
      <c r="G990" s="56"/>
      <c r="H990" s="8" t="s">
        <v>42</v>
      </c>
      <c r="I990" s="58"/>
      <c r="J990" s="59"/>
      <c r="K990" s="12"/>
      <c r="L990" s="58"/>
      <c r="M990" s="60"/>
      <c r="N990" s="1"/>
      <c r="O990" s="1"/>
      <c r="P990" s="8"/>
      <c r="Q990" s="3"/>
      <c r="R990" s="4"/>
      <c r="S990" s="3"/>
      <c r="T990" s="3"/>
      <c r="U990" s="1"/>
      <c r="V990" s="1"/>
      <c r="W990" s="4"/>
      <c r="X990" s="3"/>
      <c r="Y990" s="11"/>
      <c r="Z990" s="10"/>
      <c r="AA990" s="11"/>
      <c r="AB990" s="14"/>
    </row>
    <row r="991" spans="1:29" x14ac:dyDescent="0.35">
      <c r="A991" s="58"/>
      <c r="B991" s="58"/>
      <c r="C991" s="58"/>
      <c r="D991" s="61"/>
      <c r="E991" s="61"/>
      <c r="F991" s="61"/>
      <c r="G991" s="58"/>
      <c r="H991" s="58" t="s">
        <v>43</v>
      </c>
      <c r="I991" s="58"/>
      <c r="J991" s="59"/>
      <c r="K991" s="12"/>
      <c r="L991" s="58"/>
      <c r="M991" s="60"/>
    </row>
    <row r="992" spans="1:29" x14ac:dyDescent="0.35">
      <c r="A992" s="58"/>
      <c r="B992" s="58"/>
      <c r="C992" s="58"/>
      <c r="D992" s="61"/>
      <c r="E992" s="61"/>
      <c r="F992" s="61"/>
      <c r="G992" s="58"/>
      <c r="H992" s="58"/>
      <c r="I992" s="58"/>
      <c r="J992" s="10"/>
      <c r="K992" s="64"/>
      <c r="L992" s="12"/>
    </row>
    <row r="993" spans="1:29" x14ac:dyDescent="0.35">
      <c r="A993" s="1"/>
      <c r="B993" s="1"/>
      <c r="C993" s="1"/>
      <c r="D993" s="2"/>
      <c r="E993" s="2"/>
      <c r="F993" s="2"/>
      <c r="G993" s="1"/>
      <c r="H993" s="1"/>
      <c r="I993" s="1"/>
      <c r="J993" s="3"/>
      <c r="K993" s="4"/>
      <c r="M993" s="6"/>
      <c r="N993" s="1"/>
      <c r="O993" s="1"/>
      <c r="P993" s="1"/>
      <c r="Q993" s="3"/>
      <c r="R993" s="4"/>
      <c r="S993" s="3"/>
      <c r="T993" s="3"/>
      <c r="U993" s="1"/>
      <c r="V993" s="1"/>
      <c r="W993" s="4"/>
      <c r="X993" s="3"/>
      <c r="Y993" s="4"/>
      <c r="Z993" s="3"/>
      <c r="AA993" s="314" t="s">
        <v>0</v>
      </c>
      <c r="AB993" s="314"/>
    </row>
    <row r="994" spans="1:29" x14ac:dyDescent="0.35">
      <c r="A994" s="315" t="s">
        <v>1</v>
      </c>
      <c r="B994" s="315"/>
      <c r="C994" s="315"/>
      <c r="D994" s="315"/>
      <c r="E994" s="315"/>
      <c r="F994" s="315"/>
      <c r="G994" s="315"/>
      <c r="H994" s="315"/>
      <c r="I994" s="315"/>
      <c r="J994" s="315"/>
      <c r="K994" s="315"/>
      <c r="L994" s="315"/>
      <c r="M994" s="315"/>
      <c r="N994" s="315"/>
      <c r="O994" s="315"/>
      <c r="P994" s="315"/>
      <c r="Q994" s="315"/>
      <c r="R994" s="315"/>
      <c r="S994" s="315"/>
      <c r="T994" s="315"/>
      <c r="U994" s="315"/>
      <c r="V994" s="315"/>
      <c r="W994" s="315"/>
      <c r="X994" s="315"/>
      <c r="Y994" s="315"/>
      <c r="Z994" s="315"/>
      <c r="AA994" s="315"/>
      <c r="AB994" s="315"/>
    </row>
    <row r="995" spans="1:29" x14ac:dyDescent="0.35">
      <c r="A995" s="315" t="str">
        <f>A975</f>
        <v>เทศบาลตำบลนาบอน</v>
      </c>
      <c r="B995" s="315"/>
      <c r="C995" s="315"/>
      <c r="D995" s="315"/>
      <c r="E995" s="315"/>
      <c r="F995" s="315"/>
      <c r="G995" s="315"/>
      <c r="H995" s="315"/>
      <c r="I995" s="315"/>
      <c r="J995" s="315"/>
      <c r="K995" s="315"/>
      <c r="L995" s="315"/>
      <c r="M995" s="315"/>
      <c r="N995" s="315"/>
      <c r="O995" s="315"/>
      <c r="P995" s="315"/>
      <c r="Q995" s="315"/>
      <c r="R995" s="315"/>
      <c r="S995" s="315"/>
      <c r="T995" s="315"/>
      <c r="U995" s="315"/>
      <c r="V995" s="315"/>
      <c r="W995" s="315"/>
      <c r="X995" s="315"/>
      <c r="Y995" s="315"/>
      <c r="Z995" s="315"/>
      <c r="AA995" s="315"/>
      <c r="AB995" s="315"/>
    </row>
    <row r="996" spans="1:29" x14ac:dyDescent="0.35">
      <c r="A996" s="8" t="s">
        <v>122</v>
      </c>
      <c r="B996" s="8"/>
      <c r="C996" s="8"/>
      <c r="D996" s="9"/>
      <c r="E996" s="9"/>
      <c r="F996" s="9"/>
      <c r="G996" s="8"/>
      <c r="H996" s="8"/>
      <c r="I996" s="8"/>
      <c r="J996" s="10"/>
      <c r="K996" s="11"/>
      <c r="L996" s="12"/>
      <c r="M996" s="13"/>
      <c r="N996" s="8"/>
      <c r="O996" s="8"/>
      <c r="P996" s="8"/>
      <c r="Q996" s="10"/>
      <c r="R996" s="11"/>
      <c r="S996" s="10"/>
      <c r="T996" s="10"/>
      <c r="U996" s="8"/>
      <c r="V996" s="8"/>
      <c r="W996" s="11"/>
      <c r="X996" s="10"/>
      <c r="Y996" s="11"/>
      <c r="Z996" s="10"/>
      <c r="AA996" s="11"/>
      <c r="AB996" s="14"/>
    </row>
    <row r="997" spans="1:29" x14ac:dyDescent="0.35">
      <c r="A997" s="288" t="s">
        <v>4</v>
      </c>
      <c r="B997" s="316"/>
      <c r="C997" s="316"/>
      <c r="D997" s="316"/>
      <c r="E997" s="316"/>
      <c r="F997" s="316"/>
      <c r="G997" s="316"/>
      <c r="H997" s="316"/>
      <c r="I997" s="316"/>
      <c r="J997" s="316"/>
      <c r="K997" s="316"/>
      <c r="L997" s="289"/>
      <c r="M997" s="288" t="s">
        <v>5</v>
      </c>
      <c r="N997" s="316"/>
      <c r="O997" s="316"/>
      <c r="P997" s="316"/>
      <c r="Q997" s="316"/>
      <c r="R997" s="316"/>
      <c r="S997" s="316"/>
      <c r="T997" s="316"/>
      <c r="U997" s="316"/>
      <c r="V997" s="316"/>
      <c r="W997" s="289"/>
      <c r="X997" s="290" t="s">
        <v>6</v>
      </c>
      <c r="Y997" s="290" t="s">
        <v>7</v>
      </c>
      <c r="Z997" s="290" t="s">
        <v>8</v>
      </c>
      <c r="AA997" s="290" t="s">
        <v>9</v>
      </c>
      <c r="AB997" s="317" t="s">
        <v>10</v>
      </c>
    </row>
    <row r="998" spans="1:29" x14ac:dyDescent="0.35">
      <c r="A998" s="299" t="s">
        <v>11</v>
      </c>
      <c r="B998" s="293" t="s">
        <v>12</v>
      </c>
      <c r="C998" s="293" t="s">
        <v>13</v>
      </c>
      <c r="D998" s="311" t="s">
        <v>14</v>
      </c>
      <c r="E998" s="311" t="s">
        <v>15</v>
      </c>
      <c r="F998" s="312" t="s">
        <v>16</v>
      </c>
      <c r="G998" s="302" t="s">
        <v>17</v>
      </c>
      <c r="H998" s="303"/>
      <c r="I998" s="304"/>
      <c r="J998" s="290" t="s">
        <v>18</v>
      </c>
      <c r="K998" s="290" t="s">
        <v>19</v>
      </c>
      <c r="L998" s="308" t="s">
        <v>20</v>
      </c>
      <c r="M998" s="299" t="s">
        <v>11</v>
      </c>
      <c r="N998" s="293" t="s">
        <v>21</v>
      </c>
      <c r="O998" s="293" t="s">
        <v>22</v>
      </c>
      <c r="P998" s="293" t="s">
        <v>16</v>
      </c>
      <c r="Q998" s="290" t="s">
        <v>23</v>
      </c>
      <c r="R998" s="290" t="s">
        <v>24</v>
      </c>
      <c r="S998" s="290" t="s">
        <v>25</v>
      </c>
      <c r="T998" s="290" t="s">
        <v>26</v>
      </c>
      <c r="U998" s="288" t="s">
        <v>27</v>
      </c>
      <c r="V998" s="289"/>
      <c r="W998" s="290" t="s">
        <v>28</v>
      </c>
      <c r="X998" s="291"/>
      <c r="Y998" s="291"/>
      <c r="Z998" s="291"/>
      <c r="AA998" s="291"/>
      <c r="AB998" s="318"/>
    </row>
    <row r="999" spans="1:29" x14ac:dyDescent="0.35">
      <c r="A999" s="300"/>
      <c r="B999" s="294"/>
      <c r="C999" s="294"/>
      <c r="D999" s="312"/>
      <c r="E999" s="312"/>
      <c r="F999" s="312"/>
      <c r="G999" s="305"/>
      <c r="H999" s="306"/>
      <c r="I999" s="307"/>
      <c r="J999" s="291"/>
      <c r="K999" s="291"/>
      <c r="L999" s="309"/>
      <c r="M999" s="300"/>
      <c r="N999" s="294"/>
      <c r="O999" s="294"/>
      <c r="P999" s="294"/>
      <c r="Q999" s="291"/>
      <c r="R999" s="291"/>
      <c r="S999" s="291"/>
      <c r="T999" s="291"/>
      <c r="U999" s="293" t="s">
        <v>29</v>
      </c>
      <c r="V999" s="296" t="s">
        <v>30</v>
      </c>
      <c r="W999" s="291"/>
      <c r="X999" s="291"/>
      <c r="Y999" s="291"/>
      <c r="Z999" s="291"/>
      <c r="AA999" s="291"/>
      <c r="AB999" s="318"/>
    </row>
    <row r="1000" spans="1:29" x14ac:dyDescent="0.35">
      <c r="A1000" s="300"/>
      <c r="B1000" s="294"/>
      <c r="C1000" s="294"/>
      <c r="D1000" s="312"/>
      <c r="E1000" s="312"/>
      <c r="F1000" s="312"/>
      <c r="G1000" s="299" t="s">
        <v>31</v>
      </c>
      <c r="H1000" s="299" t="s">
        <v>32</v>
      </c>
      <c r="I1000" s="299" t="s">
        <v>33</v>
      </c>
      <c r="J1000" s="291"/>
      <c r="K1000" s="291"/>
      <c r="L1000" s="309"/>
      <c r="M1000" s="300"/>
      <c r="N1000" s="294"/>
      <c r="O1000" s="294"/>
      <c r="P1000" s="294"/>
      <c r="Q1000" s="291"/>
      <c r="R1000" s="291"/>
      <c r="S1000" s="291"/>
      <c r="T1000" s="291"/>
      <c r="U1000" s="294"/>
      <c r="V1000" s="297"/>
      <c r="W1000" s="291"/>
      <c r="X1000" s="291"/>
      <c r="Y1000" s="291"/>
      <c r="Z1000" s="291"/>
      <c r="AA1000" s="291"/>
      <c r="AB1000" s="318"/>
    </row>
    <row r="1001" spans="1:29" x14ac:dyDescent="0.35">
      <c r="A1001" s="300"/>
      <c r="B1001" s="294"/>
      <c r="C1001" s="294"/>
      <c r="D1001" s="312"/>
      <c r="E1001" s="312"/>
      <c r="F1001" s="312"/>
      <c r="G1001" s="300"/>
      <c r="H1001" s="300"/>
      <c r="I1001" s="300"/>
      <c r="J1001" s="291"/>
      <c r="K1001" s="291"/>
      <c r="L1001" s="309"/>
      <c r="M1001" s="300"/>
      <c r="N1001" s="294"/>
      <c r="O1001" s="294"/>
      <c r="P1001" s="294"/>
      <c r="Q1001" s="291"/>
      <c r="R1001" s="291"/>
      <c r="S1001" s="291"/>
      <c r="T1001" s="291"/>
      <c r="U1001" s="294"/>
      <c r="V1001" s="297"/>
      <c r="W1001" s="291"/>
      <c r="X1001" s="291"/>
      <c r="Y1001" s="291"/>
      <c r="Z1001" s="291"/>
      <c r="AA1001" s="291"/>
      <c r="AB1001" s="318"/>
    </row>
    <row r="1002" spans="1:29" x14ac:dyDescent="0.35">
      <c r="A1002" s="301"/>
      <c r="B1002" s="295"/>
      <c r="C1002" s="295"/>
      <c r="D1002" s="313"/>
      <c r="E1002" s="313"/>
      <c r="F1002" s="313"/>
      <c r="G1002" s="301"/>
      <c r="H1002" s="301"/>
      <c r="I1002" s="301"/>
      <c r="J1002" s="292"/>
      <c r="K1002" s="292"/>
      <c r="L1002" s="310"/>
      <c r="M1002" s="301"/>
      <c r="N1002" s="295"/>
      <c r="O1002" s="295"/>
      <c r="P1002" s="295"/>
      <c r="Q1002" s="292"/>
      <c r="R1002" s="292"/>
      <c r="S1002" s="292"/>
      <c r="T1002" s="292"/>
      <c r="U1002" s="295"/>
      <c r="V1002" s="298"/>
      <c r="W1002" s="292"/>
      <c r="X1002" s="292"/>
      <c r="Y1002" s="292"/>
      <c r="Z1002" s="292"/>
      <c r="AA1002" s="292"/>
      <c r="AB1002" s="319"/>
    </row>
    <row r="1003" spans="1:29" x14ac:dyDescent="0.35">
      <c r="A1003" s="15">
        <v>1</v>
      </c>
      <c r="B1003" s="16" t="str">
        <f>[1]ภดส3!B1554</f>
        <v>โฉนด</v>
      </c>
      <c r="C1003" s="16">
        <f>[1]ภดส3!E1554</f>
        <v>2458</v>
      </c>
      <c r="D1003" s="17">
        <f>[1]ภดส3!C1554</f>
        <v>5337</v>
      </c>
      <c r="E1003" s="17" t="str">
        <f>[1]ภดส3!F1554</f>
        <v>ม.2 ต.นาบอน</v>
      </c>
      <c r="F1003" s="18" t="s">
        <v>45</v>
      </c>
      <c r="G1003" s="16">
        <f>[1]ภดส3!G1554</f>
        <v>0</v>
      </c>
      <c r="H1003" s="16">
        <f>[1]ภดส3!H1554</f>
        <v>0</v>
      </c>
      <c r="I1003" s="16">
        <f>[1]ภดส3!I1554</f>
        <v>84</v>
      </c>
      <c r="J1003" s="19">
        <f>[1]ภดส3!J1554</f>
        <v>84</v>
      </c>
      <c r="K1003" s="90">
        <v>3050</v>
      </c>
      <c r="L1003" s="19">
        <f>J1003*K1003</f>
        <v>256200</v>
      </c>
      <c r="M1003" s="21"/>
      <c r="N1003" s="21"/>
      <c r="O1003" s="21"/>
      <c r="P1003" s="21"/>
      <c r="Q1003" s="22"/>
      <c r="R1003" s="23"/>
      <c r="S1003" s="22"/>
      <c r="T1003" s="22"/>
      <c r="U1003" s="21"/>
      <c r="V1003" s="21"/>
      <c r="W1003" s="23"/>
      <c r="X1003" s="22">
        <f>L1003</f>
        <v>256200</v>
      </c>
      <c r="Y1003" s="23">
        <f>X1003*100/100</f>
        <v>256200</v>
      </c>
      <c r="Z1003" s="161">
        <v>0</v>
      </c>
      <c r="AA1003" s="24">
        <f>Y1003-Z1003</f>
        <v>256200</v>
      </c>
      <c r="AB1003" s="162">
        <v>0.3</v>
      </c>
      <c r="AC1003" s="5">
        <f>AA1003*AB1003/100</f>
        <v>768.6</v>
      </c>
    </row>
    <row r="1004" spans="1:29" x14ac:dyDescent="0.35">
      <c r="A1004" s="15">
        <v>2</v>
      </c>
      <c r="B1004" s="16" t="str">
        <f>[1]ภดส3!B1555</f>
        <v>โฉนด</v>
      </c>
      <c r="C1004" s="16">
        <f>[1]ภดส3!E1555</f>
        <v>5966</v>
      </c>
      <c r="D1004" s="17">
        <f>[1]ภดส3!C1555</f>
        <v>14086</v>
      </c>
      <c r="E1004" s="17" t="str">
        <f>[1]ภดส3!F1555</f>
        <v>ม.11 ต.นาบอน</v>
      </c>
      <c r="F1004" s="18" t="s">
        <v>45</v>
      </c>
      <c r="G1004" s="16">
        <f>[1]ภดส3!G1555</f>
        <v>0</v>
      </c>
      <c r="H1004" s="16">
        <f>[1]ภดส3!H1555</f>
        <v>0</v>
      </c>
      <c r="I1004" s="16">
        <f>[1]ภดส3!I1555</f>
        <v>24.9</v>
      </c>
      <c r="J1004" s="19">
        <f>[1]ภดส3!J1555</f>
        <v>24.9</v>
      </c>
      <c r="K1004" s="20">
        <v>3050</v>
      </c>
      <c r="L1004" s="19">
        <f>J1004*K1004</f>
        <v>75945</v>
      </c>
      <c r="M1004" s="21"/>
      <c r="N1004" s="145"/>
      <c r="O1004" s="145"/>
      <c r="P1004" s="145"/>
      <c r="Q1004" s="144"/>
      <c r="R1004" s="137"/>
      <c r="S1004" s="144"/>
      <c r="T1004" s="144"/>
      <c r="U1004" s="145"/>
      <c r="V1004" s="145"/>
      <c r="W1004" s="137"/>
      <c r="X1004" s="144">
        <f>L1004</f>
        <v>75945</v>
      </c>
      <c r="Y1004" s="137">
        <f>X1004*100/100</f>
        <v>75945</v>
      </c>
      <c r="Z1004" s="163">
        <v>0</v>
      </c>
      <c r="AA1004" s="138">
        <f>Y1004-Z1004</f>
        <v>75945</v>
      </c>
      <c r="AB1004" s="164">
        <v>0.3</v>
      </c>
      <c r="AC1004" s="5">
        <f>AA1004*AB1004/100</f>
        <v>227.83500000000001</v>
      </c>
    </row>
    <row r="1005" spans="1:29" x14ac:dyDescent="0.35">
      <c r="A1005" s="15">
        <v>3</v>
      </c>
      <c r="B1005" s="16" t="str">
        <f>[1]ภดส3!B1556</f>
        <v>โฉนด</v>
      </c>
      <c r="C1005" s="16">
        <f>[1]ภดส3!E1556</f>
        <v>5967</v>
      </c>
      <c r="D1005" s="17">
        <f>[1]ภดส3!C1556</f>
        <v>14087</v>
      </c>
      <c r="E1005" s="17" t="str">
        <f>[1]ภดส3!F1556</f>
        <v>ม.11 ต.นาบอน</v>
      </c>
      <c r="F1005" s="18" t="s">
        <v>45</v>
      </c>
      <c r="G1005" s="16">
        <f>[1]ภดส3!G1556</f>
        <v>0</v>
      </c>
      <c r="H1005" s="16">
        <f>[1]ภดส3!H1556</f>
        <v>0</v>
      </c>
      <c r="I1005" s="16">
        <f>[1]ภดส3!I1556</f>
        <v>24.9</v>
      </c>
      <c r="J1005" s="19">
        <f>[1]ภดส3!J1556</f>
        <v>24.9</v>
      </c>
      <c r="K1005" s="20">
        <v>3050</v>
      </c>
      <c r="L1005" s="19">
        <f>J1005*K1005</f>
        <v>75945</v>
      </c>
      <c r="M1005" s="21"/>
      <c r="N1005" s="150"/>
      <c r="O1005" s="150"/>
      <c r="P1005" s="150"/>
      <c r="Q1005" s="148"/>
      <c r="R1005" s="137"/>
      <c r="S1005" s="148"/>
      <c r="T1005" s="149"/>
      <c r="U1005" s="150"/>
      <c r="V1005" s="150"/>
      <c r="W1005" s="151"/>
      <c r="X1005" s="144">
        <f>L1005</f>
        <v>75945</v>
      </c>
      <c r="Y1005" s="137">
        <f>X1005*100/100</f>
        <v>75945</v>
      </c>
      <c r="Z1005" s="163">
        <v>0</v>
      </c>
      <c r="AA1005" s="138">
        <f>Y1005-Z1005</f>
        <v>75945</v>
      </c>
      <c r="AB1005" s="164">
        <v>0.3</v>
      </c>
      <c r="AC1005" s="5">
        <f>AA1005*AB1005/100</f>
        <v>227.83500000000001</v>
      </c>
    </row>
    <row r="1006" spans="1:29" x14ac:dyDescent="0.35">
      <c r="A1006" s="15">
        <v>4</v>
      </c>
      <c r="B1006" s="16" t="str">
        <f>[1]ภดส3!B1557</f>
        <v>โฉนด</v>
      </c>
      <c r="C1006" s="16">
        <f>[1]ภดส3!E1557</f>
        <v>4919</v>
      </c>
      <c r="D1006" s="17">
        <f>[1]ภดส3!C1557</f>
        <v>10626</v>
      </c>
      <c r="E1006" s="17" t="str">
        <f>[1]ภดส3!F1557</f>
        <v>ม.11 ต.นาบอน</v>
      </c>
      <c r="F1006" s="18" t="s">
        <v>45</v>
      </c>
      <c r="G1006" s="16">
        <f>[1]ภดส3!G1557</f>
        <v>0</v>
      </c>
      <c r="H1006" s="16">
        <f>[1]ภดส3!H1557</f>
        <v>1</v>
      </c>
      <c r="I1006" s="16">
        <f>[1]ภดส3!I1557</f>
        <v>43.6</v>
      </c>
      <c r="J1006" s="19">
        <f>[1]ภดส3!J1557</f>
        <v>143.6</v>
      </c>
      <c r="K1006" s="20">
        <v>3050</v>
      </c>
      <c r="L1006" s="19">
        <f>J1006*K1006</f>
        <v>437980</v>
      </c>
      <c r="M1006" s="30"/>
      <c r="N1006" s="30"/>
      <c r="O1006" s="30"/>
      <c r="P1006" s="30"/>
      <c r="Q1006" s="42"/>
      <c r="R1006" s="23"/>
      <c r="S1006" s="42"/>
      <c r="T1006" s="22"/>
      <c r="U1006" s="30"/>
      <c r="V1006" s="30"/>
      <c r="W1006" s="23"/>
      <c r="X1006" s="144">
        <f>L1006</f>
        <v>437980</v>
      </c>
      <c r="Y1006" s="137">
        <f>X1006*100/100</f>
        <v>437980</v>
      </c>
      <c r="Z1006" s="161">
        <v>0</v>
      </c>
      <c r="AA1006" s="138">
        <f>Y1006-Z1006</f>
        <v>437980</v>
      </c>
      <c r="AB1006" s="164">
        <v>0.3</v>
      </c>
      <c r="AC1006" s="5">
        <f>AA1006*AB1006/100</f>
        <v>1313.94</v>
      </c>
    </row>
    <row r="1007" spans="1:29" x14ac:dyDescent="0.35">
      <c r="A1007" s="15">
        <v>5</v>
      </c>
      <c r="B1007" s="16" t="str">
        <f>[1]ภดส3!B1558</f>
        <v>โฉนด</v>
      </c>
      <c r="C1007" s="16">
        <f>[1]ภดส3!E1558</f>
        <v>1914</v>
      </c>
      <c r="D1007" s="17">
        <f>[1]ภดส3!C1558</f>
        <v>4328</v>
      </c>
      <c r="E1007" s="17" t="str">
        <f>[1]ภดส3!F1558</f>
        <v>ม.2 ต.นาบอน</v>
      </c>
      <c r="F1007" s="28" t="s">
        <v>47</v>
      </c>
      <c r="G1007" s="16">
        <f>[1]ภดส3!G1558</f>
        <v>0</v>
      </c>
      <c r="H1007" s="16">
        <f>[1]ภดส3!H1558</f>
        <v>0</v>
      </c>
      <c r="I1007" s="16">
        <f>[1]ภดส3!I1558</f>
        <v>22</v>
      </c>
      <c r="J1007" s="19">
        <f>[1]ภดส3!J1558</f>
        <v>22</v>
      </c>
      <c r="K1007" s="20">
        <v>3050</v>
      </c>
      <c r="L1007" s="19">
        <f>J1007*K1007</f>
        <v>67100</v>
      </c>
      <c r="M1007" s="31">
        <v>1</v>
      </c>
      <c r="N1007" s="145" t="s">
        <v>48</v>
      </c>
      <c r="O1007" s="158" t="s">
        <v>49</v>
      </c>
      <c r="P1007" s="158">
        <v>3</v>
      </c>
      <c r="Q1007" s="165">
        <v>176</v>
      </c>
      <c r="R1007" s="135">
        <v>100</v>
      </c>
      <c r="S1007" s="165">
        <v>7450</v>
      </c>
      <c r="T1007" s="144">
        <f>Q1007*S1007</f>
        <v>1311200</v>
      </c>
      <c r="U1007" s="158">
        <v>23</v>
      </c>
      <c r="V1007" s="158">
        <v>36</v>
      </c>
      <c r="W1007" s="137">
        <f>T1007-T1007*36/100</f>
        <v>839168</v>
      </c>
      <c r="X1007" s="144">
        <f>L1007+W1007</f>
        <v>906268</v>
      </c>
      <c r="Y1007" s="137">
        <f>X1007*100/100</f>
        <v>906268</v>
      </c>
      <c r="Z1007" s="148"/>
      <c r="AA1007" s="138"/>
      <c r="AB1007" s="164"/>
      <c r="AC1007" s="26"/>
    </row>
    <row r="1008" spans="1:29" x14ac:dyDescent="0.35">
      <c r="A1008" s="15"/>
      <c r="B1008" s="16"/>
      <c r="C1008" s="16"/>
      <c r="D1008" s="17"/>
      <c r="E1008" s="17"/>
      <c r="F1008" s="28"/>
      <c r="G1008" s="16"/>
      <c r="H1008" s="16"/>
      <c r="I1008" s="16"/>
      <c r="J1008" s="19"/>
      <c r="K1008" s="20"/>
      <c r="L1008" s="19"/>
      <c r="M1008" s="30"/>
      <c r="N1008" s="150" t="s">
        <v>35</v>
      </c>
      <c r="O1008" s="158" t="s">
        <v>49</v>
      </c>
      <c r="P1008" s="159">
        <v>3</v>
      </c>
      <c r="Q1008" s="166">
        <v>88</v>
      </c>
      <c r="R1008" s="135">
        <f>Q1008*100/Q1007</f>
        <v>50</v>
      </c>
      <c r="S1008" s="149"/>
      <c r="T1008" s="149"/>
      <c r="U1008" s="150"/>
      <c r="V1008" s="150"/>
      <c r="W1008" s="151"/>
      <c r="X1008" s="149"/>
      <c r="Y1008" s="151">
        <f>Y1007*R1008/100</f>
        <v>453134</v>
      </c>
      <c r="Z1008" s="148">
        <v>0</v>
      </c>
      <c r="AA1008" s="138">
        <f>Y1008-Z1008</f>
        <v>453134</v>
      </c>
      <c r="AB1008" s="164">
        <v>0.3</v>
      </c>
      <c r="AC1008" s="26">
        <f>AA1008*AB1008/100</f>
        <v>1359.4019999999998</v>
      </c>
    </row>
    <row r="1009" spans="1:29" x14ac:dyDescent="0.35">
      <c r="A1009" s="15"/>
      <c r="B1009" s="16"/>
      <c r="C1009" s="16"/>
      <c r="D1009" s="17"/>
      <c r="E1009" s="17"/>
      <c r="F1009" s="28"/>
      <c r="G1009" s="16"/>
      <c r="H1009" s="16"/>
      <c r="I1009" s="16"/>
      <c r="J1009" s="19"/>
      <c r="K1009" s="20"/>
      <c r="L1009" s="19"/>
      <c r="M1009" s="30"/>
      <c r="N1009" s="150" t="s">
        <v>36</v>
      </c>
      <c r="O1009" s="158" t="s">
        <v>49</v>
      </c>
      <c r="P1009" s="159">
        <v>2</v>
      </c>
      <c r="Q1009" s="166">
        <v>88</v>
      </c>
      <c r="R1009" s="135">
        <f>Q1009*100/Q1007</f>
        <v>50</v>
      </c>
      <c r="S1009" s="149"/>
      <c r="T1009" s="149"/>
      <c r="U1009" s="150"/>
      <c r="V1009" s="150"/>
      <c r="W1009" s="151"/>
      <c r="X1009" s="149"/>
      <c r="Y1009" s="151">
        <f>Y1007*R1009/100</f>
        <v>453134</v>
      </c>
      <c r="Z1009" s="148">
        <v>50000000</v>
      </c>
      <c r="AA1009" s="138">
        <v>0</v>
      </c>
      <c r="AB1009" s="164">
        <v>0.02</v>
      </c>
      <c r="AC1009" s="26">
        <v>0</v>
      </c>
    </row>
    <row r="1010" spans="1:29" x14ac:dyDescent="0.35">
      <c r="A1010" s="15">
        <v>6</v>
      </c>
      <c r="B1010" s="16" t="str">
        <f>[1]ภดส3!B1559</f>
        <v>โฉนด</v>
      </c>
      <c r="C1010" s="16">
        <f>[1]ภดส3!E1559</f>
        <v>1915</v>
      </c>
      <c r="D1010" s="17">
        <f>[1]ภดส3!C1559</f>
        <v>4329</v>
      </c>
      <c r="E1010" s="17" t="str">
        <f>[1]ภดส3!F1559</f>
        <v>ม.2 ต.นาบอน</v>
      </c>
      <c r="F1010" s="28" t="s">
        <v>47</v>
      </c>
      <c r="G1010" s="16">
        <f>[1]ภดส3!G1559</f>
        <v>0</v>
      </c>
      <c r="H1010" s="16">
        <f>[1]ภดส3!H1559</f>
        <v>0</v>
      </c>
      <c r="I1010" s="16">
        <f>[1]ภดส3!I1559</f>
        <v>22</v>
      </c>
      <c r="J1010" s="19">
        <f>[1]ภดส3!J1559</f>
        <v>22</v>
      </c>
      <c r="K1010" s="20">
        <v>3050</v>
      </c>
      <c r="L1010" s="19">
        <f>J1010*K1010</f>
        <v>67100</v>
      </c>
      <c r="M1010" s="31">
        <v>2</v>
      </c>
      <c r="N1010" s="150" t="s">
        <v>48</v>
      </c>
      <c r="O1010" s="158" t="s">
        <v>49</v>
      </c>
      <c r="P1010" s="159">
        <v>3</v>
      </c>
      <c r="Q1010" s="166">
        <v>176</v>
      </c>
      <c r="R1010" s="135">
        <v>100</v>
      </c>
      <c r="S1010" s="149">
        <v>7450</v>
      </c>
      <c r="T1010" s="149">
        <f>Q1010*S1010</f>
        <v>1311200</v>
      </c>
      <c r="U1010" s="159">
        <v>23</v>
      </c>
      <c r="V1010" s="159">
        <v>36</v>
      </c>
      <c r="W1010" s="151">
        <f>T1010-T1010*36/100</f>
        <v>839168</v>
      </c>
      <c r="X1010" s="149">
        <f>L1010+W1010</f>
        <v>906268</v>
      </c>
      <c r="Y1010" s="151">
        <f>X1010*100/R1010</f>
        <v>906268</v>
      </c>
      <c r="Z1010" s="148"/>
      <c r="AA1010" s="138"/>
      <c r="AB1010" s="164"/>
      <c r="AC1010" s="26"/>
    </row>
    <row r="1011" spans="1:29" x14ac:dyDescent="0.35">
      <c r="A1011" s="15"/>
      <c r="B1011" s="16"/>
      <c r="C1011" s="16"/>
      <c r="D1011" s="17"/>
      <c r="E1011" s="17"/>
      <c r="F1011" s="28"/>
      <c r="G1011" s="16"/>
      <c r="H1011" s="16"/>
      <c r="I1011" s="16"/>
      <c r="J1011" s="19"/>
      <c r="K1011" s="20"/>
      <c r="L1011" s="19"/>
      <c r="M1011" s="30"/>
      <c r="N1011" s="150" t="s">
        <v>35</v>
      </c>
      <c r="O1011" s="158" t="s">
        <v>49</v>
      </c>
      <c r="P1011" s="159">
        <v>3</v>
      </c>
      <c r="Q1011" s="166">
        <v>88</v>
      </c>
      <c r="R1011" s="135">
        <f>Q1011*100/Q1010</f>
        <v>50</v>
      </c>
      <c r="S1011" s="149"/>
      <c r="T1011" s="149"/>
      <c r="U1011" s="150"/>
      <c r="V1011" s="150"/>
      <c r="W1011" s="151"/>
      <c r="X1011" s="149"/>
      <c r="Y1011" s="151">
        <f>Y1010*R1011/100</f>
        <v>453134</v>
      </c>
      <c r="Z1011" s="148">
        <v>0</v>
      </c>
      <c r="AA1011" s="138">
        <f>Y1011-Z1011</f>
        <v>453134</v>
      </c>
      <c r="AB1011" s="164">
        <v>0.3</v>
      </c>
      <c r="AC1011" s="26">
        <f>AA1011*AB1011/100</f>
        <v>1359.4019999999998</v>
      </c>
    </row>
    <row r="1012" spans="1:29" x14ac:dyDescent="0.35">
      <c r="A1012" s="36"/>
      <c r="B1012" s="30"/>
      <c r="C1012" s="30"/>
      <c r="D1012" s="37"/>
      <c r="E1012" s="37"/>
      <c r="F1012" s="37"/>
      <c r="G1012" s="38"/>
      <c r="H1012" s="38"/>
      <c r="I1012" s="38"/>
      <c r="J1012" s="39"/>
      <c r="K1012" s="24"/>
      <c r="L1012" s="35"/>
      <c r="M1012" s="30"/>
      <c r="N1012" s="150" t="s">
        <v>36</v>
      </c>
      <c r="O1012" s="158" t="s">
        <v>49</v>
      </c>
      <c r="P1012" s="159">
        <v>2</v>
      </c>
      <c r="Q1012" s="146">
        <v>88</v>
      </c>
      <c r="R1012" s="135">
        <f>Q1012*100/Q1010</f>
        <v>50</v>
      </c>
      <c r="S1012" s="148"/>
      <c r="T1012" s="149"/>
      <c r="U1012" s="150"/>
      <c r="V1012" s="150"/>
      <c r="W1012" s="151"/>
      <c r="X1012" s="148"/>
      <c r="Y1012" s="138">
        <f>Y1010*R1012/100</f>
        <v>453134</v>
      </c>
      <c r="Z1012" s="148">
        <v>0</v>
      </c>
      <c r="AA1012" s="138">
        <v>0</v>
      </c>
      <c r="AB1012" s="164">
        <v>0.02</v>
      </c>
      <c r="AC1012" s="26">
        <v>0</v>
      </c>
    </row>
    <row r="1013" spans="1:29" x14ac:dyDescent="0.35">
      <c r="A1013" s="103"/>
      <c r="B1013" s="40"/>
      <c r="C1013" s="40"/>
      <c r="D1013" s="104"/>
      <c r="E1013" s="104"/>
      <c r="F1013" s="104"/>
      <c r="G1013" s="106"/>
      <c r="H1013" s="106"/>
      <c r="I1013" s="106"/>
      <c r="J1013" s="107"/>
      <c r="K1013" s="99"/>
      <c r="L1013" s="116"/>
      <c r="M1013" s="91">
        <v>3</v>
      </c>
      <c r="N1013" s="167" t="s">
        <v>118</v>
      </c>
      <c r="O1013" s="168"/>
      <c r="P1013" s="167">
        <v>3</v>
      </c>
      <c r="Q1013" s="169">
        <v>500</v>
      </c>
      <c r="R1013" s="170">
        <v>100</v>
      </c>
      <c r="S1013" s="171">
        <v>3400</v>
      </c>
      <c r="T1013" s="172">
        <f>Q1013*S1013</f>
        <v>1700000</v>
      </c>
      <c r="U1013" s="167">
        <v>5</v>
      </c>
      <c r="V1013" s="167">
        <v>5</v>
      </c>
      <c r="W1013" s="173">
        <f>T1013-T1013*5/100</f>
        <v>1615000</v>
      </c>
      <c r="X1013" s="171">
        <f>L1013+W1013</f>
        <v>1615000</v>
      </c>
      <c r="Y1013" s="174">
        <f>X1013*R1013/100</f>
        <v>1615000</v>
      </c>
      <c r="Z1013" s="171">
        <v>0</v>
      </c>
      <c r="AA1013" s="174">
        <f>Y1013-Z1013</f>
        <v>1615000</v>
      </c>
      <c r="AB1013" s="175">
        <v>0.3</v>
      </c>
      <c r="AC1013" s="26">
        <f>AA1013*AB1013/100</f>
        <v>4845</v>
      </c>
    </row>
    <row r="1014" spans="1:29" x14ac:dyDescent="0.35">
      <c r="A1014" s="103"/>
      <c r="B1014" s="40"/>
      <c r="C1014" s="40"/>
      <c r="D1014" s="104"/>
      <c r="E1014" s="104"/>
      <c r="F1014" s="104"/>
      <c r="G1014" s="106"/>
      <c r="H1014" s="106"/>
      <c r="I1014" s="106"/>
      <c r="J1014" s="107"/>
      <c r="K1014" s="99"/>
      <c r="L1014" s="116"/>
      <c r="M1014" s="91"/>
      <c r="N1014" s="167"/>
      <c r="O1014" s="168"/>
      <c r="P1014" s="167"/>
      <c r="Q1014" s="169">
        <v>770</v>
      </c>
      <c r="R1014" s="170">
        <v>100</v>
      </c>
      <c r="S1014" s="171">
        <v>3400</v>
      </c>
      <c r="T1014" s="172"/>
      <c r="U1014" s="167"/>
      <c r="V1014" s="167"/>
      <c r="W1014" s="173"/>
      <c r="X1014" s="171"/>
      <c r="Y1014" s="174"/>
      <c r="Z1014" s="171"/>
      <c r="AA1014" s="174"/>
      <c r="AB1014" s="175"/>
      <c r="AC1014" s="26"/>
    </row>
    <row r="1015" spans="1:29" x14ac:dyDescent="0.35">
      <c r="A1015" s="47"/>
      <c r="B1015" s="47"/>
      <c r="C1015" s="47"/>
      <c r="D1015" s="48"/>
      <c r="E1015" s="48"/>
      <c r="F1015" s="48"/>
      <c r="G1015" s="47"/>
      <c r="H1015" s="47"/>
      <c r="I1015" s="47"/>
      <c r="J1015" s="49"/>
      <c r="K1015" s="50"/>
      <c r="L1015" s="51"/>
      <c r="M1015" s="52"/>
      <c r="N1015" s="52"/>
      <c r="O1015" s="52"/>
      <c r="P1015" s="52"/>
      <c r="Q1015" s="49"/>
      <c r="R1015" s="50"/>
      <c r="S1015" s="49"/>
      <c r="T1015" s="49"/>
      <c r="U1015" s="52"/>
      <c r="V1015" s="52"/>
      <c r="W1015" s="50"/>
      <c r="X1015" s="49"/>
      <c r="Y1015" s="50"/>
      <c r="Z1015" s="49"/>
      <c r="AA1015" s="50"/>
      <c r="AB1015" s="53"/>
      <c r="AC1015" s="5">
        <f>SUM(AC1003:AC1013)</f>
        <v>10102.013999999999</v>
      </c>
    </row>
    <row r="1016" spans="1:29" x14ac:dyDescent="0.35">
      <c r="A1016" s="1"/>
      <c r="B1016" s="1"/>
      <c r="C1016" s="1"/>
      <c r="D1016" s="2"/>
      <c r="E1016" s="2"/>
      <c r="F1016" s="2"/>
      <c r="G1016" s="1"/>
      <c r="H1016" s="1"/>
      <c r="I1016" s="1"/>
      <c r="J1016" s="3"/>
      <c r="K1016" s="4"/>
      <c r="M1016" s="6"/>
      <c r="N1016" s="1"/>
      <c r="O1016" s="1"/>
      <c r="P1016" s="1"/>
      <c r="Q1016" s="3"/>
      <c r="R1016" s="4"/>
      <c r="S1016" s="3"/>
      <c r="T1016" s="3"/>
      <c r="U1016" s="1"/>
      <c r="V1016" s="1"/>
      <c r="W1016" s="4"/>
      <c r="X1016" s="3"/>
      <c r="Y1016" s="4"/>
      <c r="Z1016" s="3"/>
      <c r="AA1016" s="4"/>
      <c r="AB1016" s="55"/>
    </row>
    <row r="1017" spans="1:29" x14ac:dyDescent="0.35">
      <c r="A1017" s="8"/>
      <c r="B1017" s="8" t="s">
        <v>37</v>
      </c>
      <c r="C1017" s="8"/>
      <c r="D1017" s="9" t="s">
        <v>38</v>
      </c>
      <c r="E1017" s="9"/>
      <c r="F1017" s="9"/>
      <c r="G1017" s="56"/>
      <c r="H1017" s="8" t="s">
        <v>39</v>
      </c>
      <c r="I1017" s="8"/>
      <c r="J1017" s="57"/>
      <c r="K1017" s="10"/>
      <c r="L1017" s="8"/>
      <c r="M1017" s="13"/>
      <c r="N1017" s="1"/>
      <c r="O1017" s="1"/>
      <c r="P1017" s="1"/>
      <c r="Q1017" s="3"/>
      <c r="R1017" s="4"/>
      <c r="S1017" s="3"/>
      <c r="T1017" s="3"/>
      <c r="U1017" s="1"/>
      <c r="V1017" s="1"/>
      <c r="W1017" s="4"/>
      <c r="X1017" s="3"/>
      <c r="Y1017" s="4"/>
      <c r="Z1017" s="3"/>
      <c r="AA1017" s="4"/>
      <c r="AB1017" s="55"/>
    </row>
    <row r="1018" spans="1:29" x14ac:dyDescent="0.35">
      <c r="A1018" s="8"/>
      <c r="B1018" s="8"/>
      <c r="C1018" s="8"/>
      <c r="D1018" s="9"/>
      <c r="E1018" s="9"/>
      <c r="F1018" s="9"/>
      <c r="G1018" s="56"/>
      <c r="H1018" s="8" t="s">
        <v>40</v>
      </c>
      <c r="I1018" s="8"/>
      <c r="J1018" s="57"/>
      <c r="K1018" s="10"/>
      <c r="L1018" s="8"/>
      <c r="M1018" s="13"/>
      <c r="N1018" s="1"/>
      <c r="O1018" s="1"/>
      <c r="P1018" s="1"/>
      <c r="Q1018" s="3"/>
      <c r="R1018" s="4"/>
      <c r="S1018" s="3"/>
      <c r="T1018" s="3"/>
      <c r="U1018" s="1"/>
      <c r="V1018" s="1"/>
      <c r="W1018" s="4"/>
      <c r="X1018" s="3"/>
      <c r="Y1018" s="4"/>
      <c r="Z1018" s="3"/>
      <c r="AA1018" s="4"/>
      <c r="AB1018" s="55"/>
    </row>
    <row r="1019" spans="1:29" x14ac:dyDescent="0.35">
      <c r="A1019" s="8"/>
      <c r="B1019" s="8"/>
      <c r="C1019" s="8"/>
      <c r="D1019" s="9"/>
      <c r="E1019" s="9"/>
      <c r="F1019" s="9"/>
      <c r="G1019" s="56"/>
      <c r="H1019" s="8" t="s">
        <v>41</v>
      </c>
      <c r="I1019" s="8"/>
      <c r="J1019" s="57"/>
      <c r="K1019" s="10"/>
      <c r="L1019" s="8"/>
      <c r="M1019" s="13"/>
      <c r="N1019" s="1"/>
      <c r="O1019" s="1"/>
      <c r="P1019" s="8"/>
      <c r="Q1019" s="3"/>
      <c r="R1019" s="4"/>
      <c r="S1019" s="3"/>
      <c r="T1019" s="3"/>
      <c r="U1019" s="1"/>
      <c r="V1019" s="1"/>
      <c r="W1019" s="4"/>
      <c r="X1019" s="3"/>
      <c r="Y1019" s="11"/>
      <c r="Z1019" s="10"/>
      <c r="AA1019" s="11"/>
      <c r="AB1019" s="14"/>
    </row>
    <row r="1020" spans="1:29" x14ac:dyDescent="0.35">
      <c r="A1020" s="8"/>
      <c r="B1020" s="8"/>
      <c r="C1020" s="8"/>
      <c r="D1020" s="9"/>
      <c r="E1020" s="9"/>
      <c r="F1020" s="9"/>
      <c r="G1020" s="56"/>
      <c r="H1020" s="8" t="s">
        <v>42</v>
      </c>
      <c r="I1020" s="58"/>
      <c r="J1020" s="59"/>
      <c r="K1020" s="12"/>
      <c r="L1020" s="58"/>
      <c r="M1020" s="60"/>
      <c r="N1020" s="1"/>
      <c r="O1020" s="6"/>
      <c r="P1020" s="8"/>
      <c r="Q1020" s="3"/>
      <c r="R1020" s="4"/>
      <c r="S1020" s="3"/>
      <c r="T1020" s="3"/>
      <c r="U1020" s="1"/>
      <c r="V1020" s="1"/>
      <c r="W1020" s="4"/>
      <c r="X1020" s="3"/>
      <c r="Y1020" s="11"/>
      <c r="Z1020" s="10"/>
      <c r="AA1020" s="11"/>
      <c r="AB1020" s="14"/>
    </row>
    <row r="1021" spans="1:29" x14ac:dyDescent="0.35">
      <c r="A1021" s="58"/>
      <c r="B1021" s="58"/>
      <c r="C1021" s="58"/>
      <c r="D1021" s="61"/>
      <c r="E1021" s="61"/>
      <c r="F1021" s="61"/>
      <c r="G1021" s="58"/>
      <c r="H1021" s="58" t="s">
        <v>43</v>
      </c>
      <c r="I1021" s="58"/>
      <c r="J1021" s="59"/>
      <c r="K1021" s="12"/>
      <c r="L1021" s="58"/>
      <c r="M1021" s="60"/>
    </row>
    <row r="1022" spans="1:29" x14ac:dyDescent="0.35">
      <c r="A1022" s="58"/>
      <c r="B1022" s="58"/>
      <c r="C1022" s="58"/>
      <c r="D1022" s="61"/>
      <c r="E1022" s="61"/>
      <c r="F1022" s="61"/>
      <c r="G1022" s="58"/>
      <c r="H1022" s="58"/>
      <c r="I1022" s="58"/>
      <c r="J1022" s="10"/>
      <c r="K1022" s="64"/>
      <c r="L1022" s="12"/>
    </row>
    <row r="1023" spans="1:29" x14ac:dyDescent="0.35">
      <c r="A1023" s="1"/>
      <c r="B1023" s="1"/>
      <c r="C1023" s="1"/>
      <c r="D1023" s="2"/>
      <c r="E1023" s="2"/>
      <c r="F1023" s="2"/>
      <c r="G1023" s="1"/>
      <c r="H1023" s="1"/>
      <c r="I1023" s="1"/>
      <c r="J1023" s="3"/>
      <c r="K1023" s="4"/>
      <c r="M1023" s="6"/>
      <c r="N1023" s="1"/>
      <c r="O1023" s="1"/>
      <c r="P1023" s="1"/>
      <c r="Q1023" s="3"/>
      <c r="R1023" s="4"/>
      <c r="S1023" s="3"/>
      <c r="T1023" s="3"/>
      <c r="U1023" s="1"/>
      <c r="V1023" s="1"/>
      <c r="W1023" s="4"/>
      <c r="X1023" s="3"/>
      <c r="Y1023" s="4"/>
      <c r="Z1023" s="3"/>
      <c r="AA1023" s="314" t="s">
        <v>0</v>
      </c>
      <c r="AB1023" s="314"/>
    </row>
    <row r="1024" spans="1:29" x14ac:dyDescent="0.35">
      <c r="A1024" s="315" t="s">
        <v>1</v>
      </c>
      <c r="B1024" s="315"/>
      <c r="C1024" s="315"/>
      <c r="D1024" s="315"/>
      <c r="E1024" s="315"/>
      <c r="F1024" s="315"/>
      <c r="G1024" s="315"/>
      <c r="H1024" s="315"/>
      <c r="I1024" s="315"/>
      <c r="J1024" s="315"/>
      <c r="K1024" s="315"/>
      <c r="L1024" s="315"/>
      <c r="M1024" s="315"/>
      <c r="N1024" s="315"/>
      <c r="O1024" s="315"/>
      <c r="P1024" s="315"/>
      <c r="Q1024" s="315"/>
      <c r="R1024" s="315"/>
      <c r="S1024" s="315"/>
      <c r="T1024" s="315"/>
      <c r="U1024" s="315"/>
      <c r="V1024" s="315"/>
      <c r="W1024" s="315"/>
      <c r="X1024" s="315"/>
      <c r="Y1024" s="315"/>
      <c r="Z1024" s="315"/>
      <c r="AA1024" s="315"/>
      <c r="AB1024" s="315"/>
    </row>
    <row r="1025" spans="1:29" x14ac:dyDescent="0.35">
      <c r="A1025" s="315" t="str">
        <f>A995</f>
        <v>เทศบาลตำบลนาบอน</v>
      </c>
      <c r="B1025" s="315"/>
      <c r="C1025" s="315"/>
      <c r="D1025" s="315"/>
      <c r="E1025" s="315"/>
      <c r="F1025" s="315"/>
      <c r="G1025" s="315"/>
      <c r="H1025" s="315"/>
      <c r="I1025" s="315"/>
      <c r="J1025" s="315"/>
      <c r="K1025" s="315"/>
      <c r="L1025" s="315"/>
      <c r="M1025" s="315"/>
      <c r="N1025" s="315"/>
      <c r="O1025" s="315"/>
      <c r="P1025" s="315"/>
      <c r="Q1025" s="315"/>
      <c r="R1025" s="315"/>
      <c r="S1025" s="315"/>
      <c r="T1025" s="315"/>
      <c r="U1025" s="315"/>
      <c r="V1025" s="315"/>
      <c r="W1025" s="315"/>
      <c r="X1025" s="315"/>
      <c r="Y1025" s="315"/>
      <c r="Z1025" s="315"/>
      <c r="AA1025" s="315"/>
      <c r="AB1025" s="315"/>
    </row>
    <row r="1026" spans="1:29" x14ac:dyDescent="0.35">
      <c r="A1026" s="8" t="s">
        <v>123</v>
      </c>
      <c r="B1026" s="8"/>
      <c r="C1026" s="8"/>
      <c r="D1026" s="9"/>
      <c r="E1026" s="9"/>
      <c r="F1026" s="9"/>
      <c r="G1026" s="8"/>
      <c r="H1026" s="8"/>
      <c r="I1026" s="8"/>
      <c r="J1026" s="10"/>
      <c r="K1026" s="11"/>
      <c r="L1026" s="12"/>
      <c r="M1026" s="13"/>
      <c r="N1026" s="8"/>
      <c r="O1026" s="8"/>
      <c r="P1026" s="8"/>
      <c r="Q1026" s="10"/>
      <c r="R1026" s="11"/>
      <c r="S1026" s="10"/>
      <c r="T1026" s="10"/>
      <c r="U1026" s="8"/>
      <c r="V1026" s="8"/>
      <c r="W1026" s="11"/>
      <c r="X1026" s="10"/>
      <c r="Y1026" s="11"/>
      <c r="Z1026" s="10"/>
      <c r="AA1026" s="11"/>
      <c r="AB1026" s="14"/>
    </row>
    <row r="1027" spans="1:29" x14ac:dyDescent="0.35">
      <c r="A1027" s="288" t="s">
        <v>4</v>
      </c>
      <c r="B1027" s="316"/>
      <c r="C1027" s="316"/>
      <c r="D1027" s="316"/>
      <c r="E1027" s="316"/>
      <c r="F1027" s="316"/>
      <c r="G1027" s="316"/>
      <c r="H1027" s="316"/>
      <c r="I1027" s="316"/>
      <c r="J1027" s="316"/>
      <c r="K1027" s="316"/>
      <c r="L1027" s="289"/>
      <c r="M1027" s="288" t="s">
        <v>5</v>
      </c>
      <c r="N1027" s="316"/>
      <c r="O1027" s="316"/>
      <c r="P1027" s="316"/>
      <c r="Q1027" s="316"/>
      <c r="R1027" s="316"/>
      <c r="S1027" s="316"/>
      <c r="T1027" s="316"/>
      <c r="U1027" s="316"/>
      <c r="V1027" s="316"/>
      <c r="W1027" s="289"/>
      <c r="X1027" s="290" t="s">
        <v>6</v>
      </c>
      <c r="Y1027" s="290" t="s">
        <v>7</v>
      </c>
      <c r="Z1027" s="290" t="s">
        <v>8</v>
      </c>
      <c r="AA1027" s="290" t="s">
        <v>9</v>
      </c>
      <c r="AB1027" s="317" t="s">
        <v>10</v>
      </c>
    </row>
    <row r="1028" spans="1:29" x14ac:dyDescent="0.35">
      <c r="A1028" s="299" t="s">
        <v>11</v>
      </c>
      <c r="B1028" s="293" t="s">
        <v>12</v>
      </c>
      <c r="C1028" s="293" t="s">
        <v>13</v>
      </c>
      <c r="D1028" s="311" t="s">
        <v>14</v>
      </c>
      <c r="E1028" s="311" t="s">
        <v>15</v>
      </c>
      <c r="F1028" s="312" t="s">
        <v>16</v>
      </c>
      <c r="G1028" s="302" t="s">
        <v>17</v>
      </c>
      <c r="H1028" s="303"/>
      <c r="I1028" s="304"/>
      <c r="J1028" s="290" t="s">
        <v>18</v>
      </c>
      <c r="K1028" s="290" t="s">
        <v>19</v>
      </c>
      <c r="L1028" s="308" t="s">
        <v>20</v>
      </c>
      <c r="M1028" s="299" t="s">
        <v>11</v>
      </c>
      <c r="N1028" s="293" t="s">
        <v>21</v>
      </c>
      <c r="O1028" s="293" t="s">
        <v>22</v>
      </c>
      <c r="P1028" s="293" t="s">
        <v>16</v>
      </c>
      <c r="Q1028" s="290" t="s">
        <v>23</v>
      </c>
      <c r="R1028" s="290" t="s">
        <v>24</v>
      </c>
      <c r="S1028" s="290" t="s">
        <v>25</v>
      </c>
      <c r="T1028" s="290" t="s">
        <v>26</v>
      </c>
      <c r="U1028" s="288" t="s">
        <v>27</v>
      </c>
      <c r="V1028" s="289"/>
      <c r="W1028" s="290" t="s">
        <v>28</v>
      </c>
      <c r="X1028" s="291"/>
      <c r="Y1028" s="291"/>
      <c r="Z1028" s="291"/>
      <c r="AA1028" s="291"/>
      <c r="AB1028" s="318"/>
    </row>
    <row r="1029" spans="1:29" x14ac:dyDescent="0.35">
      <c r="A1029" s="300"/>
      <c r="B1029" s="294"/>
      <c r="C1029" s="294"/>
      <c r="D1029" s="312"/>
      <c r="E1029" s="312"/>
      <c r="F1029" s="312"/>
      <c r="G1029" s="305"/>
      <c r="H1029" s="306"/>
      <c r="I1029" s="307"/>
      <c r="J1029" s="291"/>
      <c r="K1029" s="291"/>
      <c r="L1029" s="309"/>
      <c r="M1029" s="300"/>
      <c r="N1029" s="294"/>
      <c r="O1029" s="294"/>
      <c r="P1029" s="294"/>
      <c r="Q1029" s="291"/>
      <c r="R1029" s="291"/>
      <c r="S1029" s="291"/>
      <c r="T1029" s="291"/>
      <c r="U1029" s="293" t="s">
        <v>29</v>
      </c>
      <c r="V1029" s="296" t="s">
        <v>30</v>
      </c>
      <c r="W1029" s="291"/>
      <c r="X1029" s="291"/>
      <c r="Y1029" s="291"/>
      <c r="Z1029" s="291"/>
      <c r="AA1029" s="291"/>
      <c r="AB1029" s="318"/>
    </row>
    <row r="1030" spans="1:29" x14ac:dyDescent="0.35">
      <c r="A1030" s="300"/>
      <c r="B1030" s="294"/>
      <c r="C1030" s="294"/>
      <c r="D1030" s="312"/>
      <c r="E1030" s="312"/>
      <c r="F1030" s="312"/>
      <c r="G1030" s="299" t="s">
        <v>31</v>
      </c>
      <c r="H1030" s="299" t="s">
        <v>32</v>
      </c>
      <c r="I1030" s="299" t="s">
        <v>33</v>
      </c>
      <c r="J1030" s="291"/>
      <c r="K1030" s="291"/>
      <c r="L1030" s="309"/>
      <c r="M1030" s="300"/>
      <c r="N1030" s="294"/>
      <c r="O1030" s="294"/>
      <c r="P1030" s="294"/>
      <c r="Q1030" s="291"/>
      <c r="R1030" s="291"/>
      <c r="S1030" s="291"/>
      <c r="T1030" s="291"/>
      <c r="U1030" s="294"/>
      <c r="V1030" s="297"/>
      <c r="W1030" s="291"/>
      <c r="X1030" s="291"/>
      <c r="Y1030" s="291"/>
      <c r="Z1030" s="291"/>
      <c r="AA1030" s="291"/>
      <c r="AB1030" s="318"/>
    </row>
    <row r="1031" spans="1:29" x14ac:dyDescent="0.35">
      <c r="A1031" s="300"/>
      <c r="B1031" s="294"/>
      <c r="C1031" s="294"/>
      <c r="D1031" s="312"/>
      <c r="E1031" s="312"/>
      <c r="F1031" s="312"/>
      <c r="G1031" s="300"/>
      <c r="H1031" s="300"/>
      <c r="I1031" s="300"/>
      <c r="J1031" s="291"/>
      <c r="K1031" s="291"/>
      <c r="L1031" s="309"/>
      <c r="M1031" s="300"/>
      <c r="N1031" s="294"/>
      <c r="O1031" s="294"/>
      <c r="P1031" s="294"/>
      <c r="Q1031" s="291"/>
      <c r="R1031" s="291"/>
      <c r="S1031" s="291"/>
      <c r="T1031" s="291"/>
      <c r="U1031" s="294"/>
      <c r="V1031" s="297"/>
      <c r="W1031" s="291"/>
      <c r="X1031" s="291"/>
      <c r="Y1031" s="291"/>
      <c r="Z1031" s="291"/>
      <c r="AA1031" s="291"/>
      <c r="AB1031" s="318"/>
    </row>
    <row r="1032" spans="1:29" x14ac:dyDescent="0.35">
      <c r="A1032" s="301"/>
      <c r="B1032" s="295"/>
      <c r="C1032" s="295"/>
      <c r="D1032" s="313"/>
      <c r="E1032" s="313"/>
      <c r="F1032" s="313"/>
      <c r="G1032" s="301"/>
      <c r="H1032" s="301"/>
      <c r="I1032" s="301"/>
      <c r="J1032" s="292"/>
      <c r="K1032" s="292"/>
      <c r="L1032" s="310"/>
      <c r="M1032" s="301"/>
      <c r="N1032" s="295"/>
      <c r="O1032" s="295"/>
      <c r="P1032" s="295"/>
      <c r="Q1032" s="292"/>
      <c r="R1032" s="292"/>
      <c r="S1032" s="292"/>
      <c r="T1032" s="292"/>
      <c r="U1032" s="295"/>
      <c r="V1032" s="298"/>
      <c r="W1032" s="292"/>
      <c r="X1032" s="292"/>
      <c r="Y1032" s="292"/>
      <c r="Z1032" s="292"/>
      <c r="AA1032" s="292"/>
      <c r="AB1032" s="319"/>
    </row>
    <row r="1033" spans="1:29" x14ac:dyDescent="0.35">
      <c r="A1033" s="15">
        <v>1</v>
      </c>
      <c r="B1033" s="16" t="str">
        <f>[1]ภดส3!B1610</f>
        <v>โฉนด</v>
      </c>
      <c r="C1033" s="16">
        <f>[1]ภดส3!E1610</f>
        <v>3555</v>
      </c>
      <c r="D1033" s="17">
        <f>[1]ภดส3!C1610</f>
        <v>7499</v>
      </c>
      <c r="E1033" s="17" t="str">
        <f>[1]ภดส3!F1610</f>
        <v>ม.2 ต.นาบอน</v>
      </c>
      <c r="F1033" s="18" t="s">
        <v>34</v>
      </c>
      <c r="G1033" s="16">
        <f>[1]ภดส3!G1610</f>
        <v>0</v>
      </c>
      <c r="H1033" s="16">
        <f>[1]ภดส3!H1610</f>
        <v>0</v>
      </c>
      <c r="I1033" s="16">
        <f>[1]ภดส3!I1610</f>
        <v>19</v>
      </c>
      <c r="J1033" s="19">
        <f>[1]ภดส3!J1610</f>
        <v>19</v>
      </c>
      <c r="K1033" s="176">
        <v>3050</v>
      </c>
      <c r="L1033" s="19">
        <f>J1033*K1033</f>
        <v>57950</v>
      </c>
      <c r="M1033" s="21">
        <v>1</v>
      </c>
      <c r="N1033" s="21" t="s">
        <v>48</v>
      </c>
      <c r="O1033" s="21" t="s">
        <v>49</v>
      </c>
      <c r="P1033" s="21">
        <v>2</v>
      </c>
      <c r="Q1033" s="22">
        <v>150</v>
      </c>
      <c r="R1033" s="23">
        <v>100</v>
      </c>
      <c r="S1033" s="22">
        <v>7450</v>
      </c>
      <c r="T1033" s="22">
        <f>Q1033*S1033</f>
        <v>1117500</v>
      </c>
      <c r="U1033" s="21">
        <v>30</v>
      </c>
      <c r="V1033" s="21">
        <v>50</v>
      </c>
      <c r="W1033" s="23">
        <f>T1033-T1033*50/100</f>
        <v>558750</v>
      </c>
      <c r="X1033" s="22">
        <f>L1033+W1033</f>
        <v>616700</v>
      </c>
      <c r="Y1033" s="23">
        <f>X1033*R1033/100</f>
        <v>616700</v>
      </c>
      <c r="Z1033" s="22">
        <v>50000000</v>
      </c>
      <c r="AA1033" s="24">
        <v>0</v>
      </c>
      <c r="AB1033" s="25">
        <v>0.02</v>
      </c>
      <c r="AC1033" s="26">
        <f>AA1033*AB1033/100</f>
        <v>0</v>
      </c>
    </row>
    <row r="1034" spans="1:29" x14ac:dyDescent="0.35">
      <c r="A1034" s="15">
        <v>2</v>
      </c>
      <c r="B1034" s="16" t="str">
        <f>[1]ภดส3!B1611</f>
        <v>โฉนด</v>
      </c>
      <c r="C1034" s="16">
        <f>[1]ภดส3!E1611</f>
        <v>2426</v>
      </c>
      <c r="D1034" s="17">
        <f>[1]ภดส3!C1611</f>
        <v>5305</v>
      </c>
      <c r="E1034" s="17" t="str">
        <f>[1]ภดส3!F1611</f>
        <v>ม.2 ต.นาบอน</v>
      </c>
      <c r="F1034" s="18" t="s">
        <v>47</v>
      </c>
      <c r="G1034" s="16">
        <f>[1]ภดส3!G1611</f>
        <v>0</v>
      </c>
      <c r="H1034" s="16">
        <f>[1]ภดส3!H1611</f>
        <v>0</v>
      </c>
      <c r="I1034" s="16">
        <f>[1]ภดส3!I1611</f>
        <v>29</v>
      </c>
      <c r="J1034" s="19">
        <f>[1]ภดส3!J1611</f>
        <v>29</v>
      </c>
      <c r="K1034" s="177">
        <v>3050</v>
      </c>
      <c r="L1034" s="19">
        <f>J1034*K1034</f>
        <v>88450</v>
      </c>
      <c r="M1034" s="30">
        <v>2</v>
      </c>
      <c r="N1034" s="30" t="s">
        <v>48</v>
      </c>
      <c r="O1034" s="31" t="s">
        <v>56</v>
      </c>
      <c r="P1034" s="31">
        <v>2</v>
      </c>
      <c r="Q1034" s="32">
        <v>200</v>
      </c>
      <c r="R1034" s="23">
        <v>100</v>
      </c>
      <c r="S1034" s="32">
        <v>7450</v>
      </c>
      <c r="T1034" s="22">
        <f>Q1034*S1034</f>
        <v>1490000</v>
      </c>
      <c r="U1034" s="31">
        <v>35</v>
      </c>
      <c r="V1034" s="31">
        <v>85</v>
      </c>
      <c r="W1034" s="23">
        <f>T1034-T1034*85/100</f>
        <v>223500</v>
      </c>
      <c r="X1034" s="22">
        <f>L1034+W1034</f>
        <v>311950</v>
      </c>
      <c r="Y1034" s="23">
        <f>X1034*R1034/100</f>
        <v>311950</v>
      </c>
      <c r="Z1034" s="22">
        <v>0</v>
      </c>
      <c r="AA1034" s="24">
        <f>Y1034-Z1034</f>
        <v>311950</v>
      </c>
      <c r="AB1034" s="25">
        <v>0.02</v>
      </c>
      <c r="AC1034" s="26">
        <f>AA1034*AB1034/100</f>
        <v>62.39</v>
      </c>
    </row>
    <row r="1035" spans="1:29" x14ac:dyDescent="0.35">
      <c r="A1035" s="15">
        <v>3</v>
      </c>
      <c r="B1035" s="16" t="str">
        <f>[1]ภดส3!B1612</f>
        <v>โฉนด</v>
      </c>
      <c r="C1035" s="16">
        <f>[1]ภดส3!E1612</f>
        <v>2425</v>
      </c>
      <c r="D1035" s="17">
        <f>[1]ภดส3!C1612</f>
        <v>5304</v>
      </c>
      <c r="E1035" s="17" t="str">
        <f>[1]ภดส3!F1612</f>
        <v>ม.2 ต.นาบอน</v>
      </c>
      <c r="F1035" s="18" t="s">
        <v>45</v>
      </c>
      <c r="G1035" s="16">
        <f>[1]ภดส3!G1612</f>
        <v>0</v>
      </c>
      <c r="H1035" s="16">
        <f>[1]ภดส3!H1612</f>
        <v>0</v>
      </c>
      <c r="I1035" s="16">
        <f>[1]ภดส3!I1612</f>
        <v>25</v>
      </c>
      <c r="J1035" s="19">
        <f>[1]ภดส3!J1612</f>
        <v>25</v>
      </c>
      <c r="K1035" s="177">
        <v>3050</v>
      </c>
      <c r="L1035" s="19">
        <f>J1035*K1035</f>
        <v>76250</v>
      </c>
      <c r="M1035" s="30"/>
      <c r="N1035" s="33"/>
      <c r="O1035" s="33"/>
      <c r="P1035" s="33"/>
      <c r="Q1035" s="35"/>
      <c r="R1035" s="23"/>
      <c r="S1035" s="35"/>
      <c r="T1035" s="22"/>
      <c r="U1035" s="33"/>
      <c r="V1035" s="33"/>
      <c r="W1035" s="23"/>
      <c r="X1035" s="22">
        <f>L1035</f>
        <v>76250</v>
      </c>
      <c r="Y1035" s="23">
        <f>X1035*100/100</f>
        <v>76250</v>
      </c>
      <c r="Z1035" s="22">
        <v>0</v>
      </c>
      <c r="AA1035" s="24">
        <f>Y1035-Z1035</f>
        <v>76250</v>
      </c>
      <c r="AB1035" s="25">
        <v>0.3</v>
      </c>
      <c r="AC1035" s="26">
        <f>AA1035*AB1035/100</f>
        <v>228.75</v>
      </c>
    </row>
    <row r="1036" spans="1:29" x14ac:dyDescent="0.35">
      <c r="A1036" s="36"/>
      <c r="B1036" s="30"/>
      <c r="C1036" s="30"/>
      <c r="D1036" s="37"/>
      <c r="E1036" s="37"/>
      <c r="F1036" s="37"/>
      <c r="G1036" s="38"/>
      <c r="H1036" s="38"/>
      <c r="I1036" s="38"/>
      <c r="J1036" s="39"/>
      <c r="K1036" s="24"/>
      <c r="L1036" s="35"/>
      <c r="M1036" s="30"/>
      <c r="N1036" s="33"/>
      <c r="O1036" s="40"/>
      <c r="P1036" s="30"/>
      <c r="Q1036" s="42"/>
      <c r="R1036" s="118"/>
      <c r="S1036" s="39"/>
      <c r="T1036" s="42"/>
      <c r="U1036" s="43"/>
      <c r="V1036" s="43"/>
      <c r="W1036" s="44"/>
      <c r="X1036" s="39"/>
      <c r="Y1036" s="44"/>
      <c r="Z1036" s="39"/>
      <c r="AA1036" s="44"/>
      <c r="AB1036" s="46"/>
      <c r="AC1036" s="5">
        <f>SUM(AC1033:AC1035)</f>
        <v>291.14</v>
      </c>
    </row>
    <row r="1037" spans="1:29" x14ac:dyDescent="0.35">
      <c r="A1037" s="1"/>
      <c r="B1037" s="1"/>
      <c r="C1037" s="1"/>
      <c r="D1037" s="2"/>
      <c r="E1037" s="2"/>
      <c r="F1037" s="2"/>
      <c r="G1037" s="1"/>
      <c r="H1037" s="1"/>
      <c r="I1037" s="1"/>
      <c r="J1037" s="3"/>
      <c r="K1037" s="4"/>
      <c r="M1037" s="6"/>
      <c r="N1037" s="1"/>
      <c r="O1037" s="1"/>
      <c r="P1037" s="1"/>
      <c r="Q1037" s="3"/>
      <c r="R1037" s="4"/>
      <c r="S1037" s="3"/>
      <c r="T1037" s="3"/>
      <c r="U1037" s="1"/>
      <c r="V1037" s="1"/>
      <c r="W1037" s="4"/>
      <c r="X1037" s="3"/>
      <c r="Y1037" s="4"/>
      <c r="Z1037" s="3"/>
      <c r="AA1037" s="4"/>
      <c r="AB1037" s="55"/>
    </row>
    <row r="1038" spans="1:29" x14ac:dyDescent="0.35">
      <c r="A1038" s="8"/>
      <c r="B1038" s="8" t="s">
        <v>37</v>
      </c>
      <c r="C1038" s="8"/>
      <c r="D1038" s="9" t="s">
        <v>38</v>
      </c>
      <c r="E1038" s="9"/>
      <c r="F1038" s="9"/>
      <c r="G1038" s="56"/>
      <c r="H1038" s="8" t="s">
        <v>39</v>
      </c>
      <c r="I1038" s="8"/>
      <c r="J1038" s="57"/>
      <c r="K1038" s="10"/>
      <c r="L1038" s="8"/>
      <c r="M1038" s="13"/>
      <c r="N1038" s="1"/>
      <c r="O1038" s="1"/>
      <c r="P1038" s="1"/>
      <c r="Q1038" s="3"/>
      <c r="R1038" s="4"/>
      <c r="S1038" s="3"/>
      <c r="T1038" s="3"/>
      <c r="U1038" s="1"/>
      <c r="V1038" s="1"/>
      <c r="W1038" s="4"/>
      <c r="X1038" s="3"/>
      <c r="Y1038" s="4"/>
      <c r="Z1038" s="3"/>
      <c r="AA1038" s="4"/>
      <c r="AB1038" s="55"/>
    </row>
    <row r="1039" spans="1:29" x14ac:dyDescent="0.35">
      <c r="A1039" s="8"/>
      <c r="B1039" s="8"/>
      <c r="C1039" s="8"/>
      <c r="D1039" s="9"/>
      <c r="E1039" s="9"/>
      <c r="F1039" s="9"/>
      <c r="G1039" s="56"/>
      <c r="H1039" s="8" t="s">
        <v>40</v>
      </c>
      <c r="I1039" s="8"/>
      <c r="J1039" s="57"/>
      <c r="K1039" s="10"/>
      <c r="L1039" s="8"/>
      <c r="M1039" s="13"/>
      <c r="N1039" s="1"/>
      <c r="O1039" s="1"/>
      <c r="P1039" s="1"/>
      <c r="Q1039" s="3"/>
      <c r="R1039" s="4"/>
      <c r="S1039" s="3"/>
      <c r="T1039" s="3"/>
      <c r="U1039" s="1"/>
      <c r="V1039" s="1"/>
      <c r="W1039" s="4"/>
      <c r="X1039" s="3"/>
      <c r="Y1039" s="4"/>
      <c r="Z1039" s="3"/>
      <c r="AA1039" s="4"/>
      <c r="AB1039" s="55"/>
    </row>
    <row r="1040" spans="1:29" x14ac:dyDescent="0.35">
      <c r="A1040" s="8"/>
      <c r="B1040" s="8"/>
      <c r="C1040" s="8"/>
      <c r="D1040" s="9"/>
      <c r="E1040" s="9"/>
      <c r="F1040" s="9"/>
      <c r="G1040" s="56"/>
      <c r="H1040" s="8" t="s">
        <v>41</v>
      </c>
      <c r="I1040" s="8"/>
      <c r="J1040" s="57"/>
      <c r="K1040" s="10"/>
      <c r="L1040" s="8"/>
      <c r="M1040" s="13"/>
      <c r="N1040" s="1"/>
      <c r="O1040" s="1"/>
      <c r="P1040" s="8"/>
      <c r="Q1040" s="3"/>
      <c r="R1040" s="4"/>
      <c r="S1040" s="3"/>
      <c r="T1040" s="3"/>
      <c r="U1040" s="1"/>
      <c r="V1040" s="1"/>
      <c r="W1040" s="4"/>
      <c r="X1040" s="3"/>
      <c r="Y1040" s="11"/>
      <c r="Z1040" s="10"/>
      <c r="AA1040" s="11"/>
      <c r="AB1040" s="14"/>
    </row>
    <row r="1041" spans="1:29" x14ac:dyDescent="0.35">
      <c r="A1041" s="8"/>
      <c r="B1041" s="8"/>
      <c r="C1041" s="8"/>
      <c r="D1041" s="9"/>
      <c r="E1041" s="9"/>
      <c r="F1041" s="9"/>
      <c r="G1041" s="56"/>
      <c r="H1041" s="8" t="s">
        <v>42</v>
      </c>
      <c r="I1041" s="58"/>
      <c r="J1041" s="59"/>
      <c r="K1041" s="12"/>
      <c r="L1041" s="58"/>
      <c r="M1041" s="60"/>
      <c r="N1041" s="1"/>
      <c r="O1041" s="1"/>
      <c r="P1041" s="8"/>
      <c r="Q1041" s="3"/>
      <c r="R1041" s="4"/>
      <c r="S1041" s="3"/>
      <c r="T1041" s="3"/>
      <c r="U1041" s="1"/>
      <c r="V1041" s="1"/>
      <c r="W1041" s="4"/>
      <c r="X1041" s="3"/>
      <c r="Y1041" s="11"/>
      <c r="Z1041" s="10"/>
      <c r="AA1041" s="11"/>
      <c r="AB1041" s="14"/>
    </row>
    <row r="1042" spans="1:29" x14ac:dyDescent="0.35">
      <c r="A1042" s="58"/>
      <c r="B1042" s="58"/>
      <c r="C1042" s="58"/>
      <c r="D1042" s="61"/>
      <c r="E1042" s="61"/>
      <c r="F1042" s="61"/>
      <c r="G1042" s="58"/>
      <c r="H1042" s="58" t="s">
        <v>43</v>
      </c>
      <c r="I1042" s="58"/>
      <c r="J1042" s="59"/>
      <c r="K1042" s="12"/>
      <c r="L1042" s="58"/>
      <c r="M1042" s="60"/>
    </row>
    <row r="1043" spans="1:29" x14ac:dyDescent="0.35">
      <c r="A1043" s="58"/>
      <c r="B1043" s="58"/>
      <c r="C1043" s="58"/>
      <c r="D1043" s="61"/>
      <c r="E1043" s="61"/>
      <c r="F1043" s="61"/>
      <c r="G1043" s="58"/>
      <c r="H1043" s="58"/>
      <c r="I1043" s="58"/>
      <c r="J1043" s="10"/>
      <c r="K1043" s="64"/>
      <c r="L1043" s="12"/>
    </row>
    <row r="1044" spans="1:29" x14ac:dyDescent="0.35">
      <c r="A1044" s="1"/>
      <c r="B1044" s="1"/>
      <c r="C1044" s="1"/>
      <c r="D1044" s="2"/>
      <c r="E1044" s="2"/>
      <c r="F1044" s="2"/>
      <c r="G1044" s="1"/>
      <c r="H1044" s="1"/>
      <c r="I1044" s="1"/>
      <c r="J1044" s="3"/>
      <c r="K1044" s="4"/>
      <c r="M1044" s="6"/>
      <c r="N1044" s="1"/>
      <c r="O1044" s="1"/>
      <c r="P1044" s="1"/>
      <c r="Q1044" s="3"/>
      <c r="R1044" s="4"/>
      <c r="S1044" s="3"/>
      <c r="T1044" s="3"/>
      <c r="U1044" s="1"/>
      <c r="V1044" s="1"/>
      <c r="W1044" s="4"/>
      <c r="X1044" s="3"/>
      <c r="Y1044" s="4"/>
      <c r="Z1044" s="3"/>
      <c r="AA1044" s="314" t="s">
        <v>0</v>
      </c>
      <c r="AB1044" s="314"/>
    </row>
    <row r="1045" spans="1:29" x14ac:dyDescent="0.35">
      <c r="A1045" s="321" t="s">
        <v>1</v>
      </c>
      <c r="B1045" s="321"/>
      <c r="C1045" s="321"/>
      <c r="D1045" s="321"/>
      <c r="E1045" s="321"/>
      <c r="F1045" s="321"/>
      <c r="G1045" s="321"/>
      <c r="H1045" s="321"/>
      <c r="I1045" s="321"/>
      <c r="J1045" s="321"/>
      <c r="K1045" s="321"/>
      <c r="L1045" s="321"/>
      <c r="M1045" s="321"/>
      <c r="N1045" s="321"/>
      <c r="O1045" s="321"/>
      <c r="P1045" s="321"/>
      <c r="Q1045" s="321"/>
      <c r="R1045" s="321"/>
      <c r="S1045" s="321"/>
      <c r="T1045" s="321"/>
      <c r="U1045" s="321"/>
      <c r="V1045" s="321"/>
      <c r="W1045" s="321"/>
      <c r="X1045" s="321"/>
      <c r="Y1045" s="321"/>
      <c r="Z1045" s="321"/>
      <c r="AA1045" s="321"/>
      <c r="AB1045" s="321"/>
    </row>
    <row r="1046" spans="1:29" x14ac:dyDescent="0.35">
      <c r="A1046" s="315" t="str">
        <f>A1025</f>
        <v>เทศบาลตำบลนาบอน</v>
      </c>
      <c r="B1046" s="315"/>
      <c r="C1046" s="315"/>
      <c r="D1046" s="315"/>
      <c r="E1046" s="315"/>
      <c r="F1046" s="315"/>
      <c r="G1046" s="315"/>
      <c r="H1046" s="315"/>
      <c r="I1046" s="315"/>
      <c r="J1046" s="315"/>
      <c r="K1046" s="315"/>
      <c r="L1046" s="315"/>
      <c r="M1046" s="315"/>
      <c r="N1046" s="315"/>
      <c r="O1046" s="315"/>
      <c r="P1046" s="315"/>
      <c r="Q1046" s="315"/>
      <c r="R1046" s="315"/>
      <c r="S1046" s="315"/>
      <c r="T1046" s="315"/>
      <c r="U1046" s="315"/>
      <c r="V1046" s="315"/>
      <c r="W1046" s="315"/>
      <c r="X1046" s="315"/>
      <c r="Y1046" s="315"/>
      <c r="Z1046" s="315"/>
      <c r="AA1046" s="315"/>
      <c r="AB1046" s="315"/>
    </row>
    <row r="1047" spans="1:29" x14ac:dyDescent="0.35">
      <c r="A1047" s="8" t="s">
        <v>124</v>
      </c>
      <c r="B1047" s="8"/>
      <c r="C1047" s="8"/>
      <c r="D1047" s="9"/>
      <c r="E1047" s="9"/>
      <c r="F1047" s="9"/>
      <c r="G1047" s="8"/>
      <c r="H1047" s="8"/>
      <c r="I1047" s="8"/>
      <c r="J1047" s="10"/>
      <c r="K1047" s="11"/>
      <c r="L1047" s="12"/>
      <c r="M1047" s="13"/>
      <c r="N1047" s="8"/>
      <c r="O1047" s="8"/>
      <c r="P1047" s="8"/>
      <c r="Q1047" s="10"/>
      <c r="R1047" s="11"/>
      <c r="S1047" s="10"/>
      <c r="T1047" s="10"/>
      <c r="U1047" s="8"/>
      <c r="V1047" s="8"/>
      <c r="W1047" s="11"/>
      <c r="X1047" s="10"/>
      <c r="Y1047" s="11"/>
      <c r="Z1047" s="10"/>
      <c r="AA1047" s="11"/>
      <c r="AB1047" s="14"/>
    </row>
    <row r="1048" spans="1:29" x14ac:dyDescent="0.35">
      <c r="A1048" s="288" t="s">
        <v>4</v>
      </c>
      <c r="B1048" s="316"/>
      <c r="C1048" s="316"/>
      <c r="D1048" s="316"/>
      <c r="E1048" s="316"/>
      <c r="F1048" s="316"/>
      <c r="G1048" s="316"/>
      <c r="H1048" s="316"/>
      <c r="I1048" s="316"/>
      <c r="J1048" s="316"/>
      <c r="K1048" s="316"/>
      <c r="L1048" s="289"/>
      <c r="M1048" s="288" t="s">
        <v>5</v>
      </c>
      <c r="N1048" s="316"/>
      <c r="O1048" s="316"/>
      <c r="P1048" s="316"/>
      <c r="Q1048" s="316"/>
      <c r="R1048" s="316"/>
      <c r="S1048" s="316"/>
      <c r="T1048" s="316"/>
      <c r="U1048" s="316"/>
      <c r="V1048" s="316"/>
      <c r="W1048" s="289"/>
      <c r="X1048" s="290" t="s">
        <v>6</v>
      </c>
      <c r="Y1048" s="290" t="s">
        <v>7</v>
      </c>
      <c r="Z1048" s="290" t="s">
        <v>8</v>
      </c>
      <c r="AA1048" s="290" t="s">
        <v>9</v>
      </c>
      <c r="AB1048" s="317" t="s">
        <v>10</v>
      </c>
    </row>
    <row r="1049" spans="1:29" x14ac:dyDescent="0.35">
      <c r="A1049" s="299" t="s">
        <v>11</v>
      </c>
      <c r="B1049" s="293" t="s">
        <v>12</v>
      </c>
      <c r="C1049" s="293" t="s">
        <v>13</v>
      </c>
      <c r="D1049" s="311" t="s">
        <v>14</v>
      </c>
      <c r="E1049" s="311" t="s">
        <v>15</v>
      </c>
      <c r="F1049" s="312" t="s">
        <v>16</v>
      </c>
      <c r="G1049" s="302" t="s">
        <v>17</v>
      </c>
      <c r="H1049" s="303"/>
      <c r="I1049" s="304"/>
      <c r="J1049" s="290" t="s">
        <v>18</v>
      </c>
      <c r="K1049" s="290" t="s">
        <v>19</v>
      </c>
      <c r="L1049" s="308" t="s">
        <v>20</v>
      </c>
      <c r="M1049" s="299" t="s">
        <v>11</v>
      </c>
      <c r="N1049" s="293" t="s">
        <v>21</v>
      </c>
      <c r="O1049" s="293" t="s">
        <v>22</v>
      </c>
      <c r="P1049" s="293" t="s">
        <v>16</v>
      </c>
      <c r="Q1049" s="290" t="s">
        <v>23</v>
      </c>
      <c r="R1049" s="290" t="s">
        <v>24</v>
      </c>
      <c r="S1049" s="290" t="s">
        <v>25</v>
      </c>
      <c r="T1049" s="290" t="s">
        <v>26</v>
      </c>
      <c r="U1049" s="288" t="s">
        <v>27</v>
      </c>
      <c r="V1049" s="289"/>
      <c r="W1049" s="290" t="s">
        <v>28</v>
      </c>
      <c r="X1049" s="291"/>
      <c r="Y1049" s="291"/>
      <c r="Z1049" s="291"/>
      <c r="AA1049" s="291"/>
      <c r="AB1049" s="318"/>
    </row>
    <row r="1050" spans="1:29" x14ac:dyDescent="0.35">
      <c r="A1050" s="300"/>
      <c r="B1050" s="294"/>
      <c r="C1050" s="294"/>
      <c r="D1050" s="312"/>
      <c r="E1050" s="312"/>
      <c r="F1050" s="312"/>
      <c r="G1050" s="305"/>
      <c r="H1050" s="306"/>
      <c r="I1050" s="307"/>
      <c r="J1050" s="291"/>
      <c r="K1050" s="291"/>
      <c r="L1050" s="309"/>
      <c r="M1050" s="300"/>
      <c r="N1050" s="294"/>
      <c r="O1050" s="294"/>
      <c r="P1050" s="294"/>
      <c r="Q1050" s="291"/>
      <c r="R1050" s="291"/>
      <c r="S1050" s="291"/>
      <c r="T1050" s="291"/>
      <c r="U1050" s="293" t="s">
        <v>29</v>
      </c>
      <c r="V1050" s="296" t="s">
        <v>30</v>
      </c>
      <c r="W1050" s="291"/>
      <c r="X1050" s="291"/>
      <c r="Y1050" s="291"/>
      <c r="Z1050" s="291"/>
      <c r="AA1050" s="291"/>
      <c r="AB1050" s="318"/>
    </row>
    <row r="1051" spans="1:29" x14ac:dyDescent="0.35">
      <c r="A1051" s="300"/>
      <c r="B1051" s="294"/>
      <c r="C1051" s="294"/>
      <c r="D1051" s="312"/>
      <c r="E1051" s="312"/>
      <c r="F1051" s="312"/>
      <c r="G1051" s="299" t="s">
        <v>31</v>
      </c>
      <c r="H1051" s="299" t="s">
        <v>32</v>
      </c>
      <c r="I1051" s="299" t="s">
        <v>33</v>
      </c>
      <c r="J1051" s="291"/>
      <c r="K1051" s="291"/>
      <c r="L1051" s="309"/>
      <c r="M1051" s="300"/>
      <c r="N1051" s="294"/>
      <c r="O1051" s="294"/>
      <c r="P1051" s="294"/>
      <c r="Q1051" s="291"/>
      <c r="R1051" s="291"/>
      <c r="S1051" s="291"/>
      <c r="T1051" s="291"/>
      <c r="U1051" s="294"/>
      <c r="V1051" s="297"/>
      <c r="W1051" s="291"/>
      <c r="X1051" s="291"/>
      <c r="Y1051" s="291"/>
      <c r="Z1051" s="291"/>
      <c r="AA1051" s="291"/>
      <c r="AB1051" s="318"/>
    </row>
    <row r="1052" spans="1:29" x14ac:dyDescent="0.35">
      <c r="A1052" s="300"/>
      <c r="B1052" s="294"/>
      <c r="C1052" s="294"/>
      <c r="D1052" s="312"/>
      <c r="E1052" s="312"/>
      <c r="F1052" s="312"/>
      <c r="G1052" s="300"/>
      <c r="H1052" s="300"/>
      <c r="I1052" s="300"/>
      <c r="J1052" s="291"/>
      <c r="K1052" s="291"/>
      <c r="L1052" s="309"/>
      <c r="M1052" s="300"/>
      <c r="N1052" s="294"/>
      <c r="O1052" s="294"/>
      <c r="P1052" s="294"/>
      <c r="Q1052" s="291"/>
      <c r="R1052" s="291"/>
      <c r="S1052" s="291"/>
      <c r="T1052" s="291"/>
      <c r="U1052" s="294"/>
      <c r="V1052" s="297"/>
      <c r="W1052" s="291"/>
      <c r="X1052" s="291"/>
      <c r="Y1052" s="291"/>
      <c r="Z1052" s="291"/>
      <c r="AA1052" s="291"/>
      <c r="AB1052" s="318"/>
    </row>
    <row r="1053" spans="1:29" x14ac:dyDescent="0.35">
      <c r="A1053" s="301"/>
      <c r="B1053" s="295"/>
      <c r="C1053" s="295"/>
      <c r="D1053" s="313"/>
      <c r="E1053" s="313"/>
      <c r="F1053" s="313"/>
      <c r="G1053" s="301"/>
      <c r="H1053" s="301"/>
      <c r="I1053" s="301"/>
      <c r="J1053" s="292"/>
      <c r="K1053" s="292"/>
      <c r="L1053" s="310"/>
      <c r="M1053" s="301"/>
      <c r="N1053" s="295"/>
      <c r="O1053" s="295"/>
      <c r="P1053" s="295"/>
      <c r="Q1053" s="292"/>
      <c r="R1053" s="292"/>
      <c r="S1053" s="292"/>
      <c r="T1053" s="292"/>
      <c r="U1053" s="295"/>
      <c r="V1053" s="298"/>
      <c r="W1053" s="292"/>
      <c r="X1053" s="292"/>
      <c r="Y1053" s="292"/>
      <c r="Z1053" s="292"/>
      <c r="AA1053" s="292"/>
      <c r="AB1053" s="319"/>
    </row>
    <row r="1054" spans="1:29" x14ac:dyDescent="0.35">
      <c r="A1054" s="15">
        <v>1</v>
      </c>
      <c r="B1054" s="16" t="str">
        <f>[1]ภดส3!B1637</f>
        <v>โฉนด</v>
      </c>
      <c r="C1054" s="16">
        <f>[1]ภดส3!E1637</f>
        <v>3782</v>
      </c>
      <c r="D1054" s="17">
        <f>[1]ภดส3!C1637</f>
        <v>7726</v>
      </c>
      <c r="E1054" s="17" t="str">
        <f>[1]ภดส3!F1637</f>
        <v xml:space="preserve"> ม.11 ต.นาบอน</v>
      </c>
      <c r="F1054" s="18" t="s">
        <v>47</v>
      </c>
      <c r="G1054" s="16">
        <f>[1]ภดส3!G1637</f>
        <v>0</v>
      </c>
      <c r="H1054" s="16">
        <f>[1]ภดส3!H1637</f>
        <v>0</v>
      </c>
      <c r="I1054" s="16">
        <f>[1]ภดส3!I1637</f>
        <v>24</v>
      </c>
      <c r="J1054" s="19">
        <f>[1]ภดส3!J1637</f>
        <v>24</v>
      </c>
      <c r="K1054" s="178">
        <v>3050</v>
      </c>
      <c r="L1054" s="19">
        <f>J1054*K1054</f>
        <v>73200</v>
      </c>
      <c r="M1054" s="21">
        <v>1</v>
      </c>
      <c r="N1054" s="21" t="s">
        <v>48</v>
      </c>
      <c r="O1054" s="21" t="s">
        <v>49</v>
      </c>
      <c r="P1054" s="21">
        <v>3</v>
      </c>
      <c r="Q1054" s="22">
        <v>190</v>
      </c>
      <c r="R1054" s="23">
        <v>100</v>
      </c>
      <c r="S1054" s="22">
        <v>7450</v>
      </c>
      <c r="T1054" s="22">
        <f>Q1054*S1054</f>
        <v>1415500</v>
      </c>
      <c r="U1054" s="21">
        <v>40</v>
      </c>
      <c r="V1054" s="21">
        <v>70</v>
      </c>
      <c r="W1054" s="23">
        <f>T1054-T1054*70/100</f>
        <v>424650</v>
      </c>
      <c r="X1054" s="22">
        <f>L1054+W1054</f>
        <v>497850</v>
      </c>
      <c r="Y1054" s="23">
        <f>X1054*R1054/100</f>
        <v>497850</v>
      </c>
      <c r="Z1054" s="22"/>
      <c r="AA1054" s="24"/>
      <c r="AB1054" s="25"/>
      <c r="AC1054" s="26"/>
    </row>
    <row r="1055" spans="1:29" x14ac:dyDescent="0.35">
      <c r="A1055" s="15"/>
      <c r="B1055" s="16"/>
      <c r="C1055" s="16"/>
      <c r="D1055" s="17"/>
      <c r="E1055" s="17"/>
      <c r="F1055" s="28"/>
      <c r="G1055" s="16"/>
      <c r="H1055" s="16"/>
      <c r="I1055" s="16"/>
      <c r="J1055" s="19"/>
      <c r="K1055" s="129"/>
      <c r="L1055" s="19"/>
      <c r="M1055" s="30"/>
      <c r="N1055" s="30" t="s">
        <v>35</v>
      </c>
      <c r="O1055" s="31" t="s">
        <v>49</v>
      </c>
      <c r="P1055" s="31">
        <v>3</v>
      </c>
      <c r="Q1055" s="32">
        <v>50</v>
      </c>
      <c r="R1055" s="23">
        <f>Q1055*100/Q1054</f>
        <v>26.315789473684209</v>
      </c>
      <c r="S1055" s="42"/>
      <c r="T1055" s="22"/>
      <c r="U1055" s="30"/>
      <c r="V1055" s="30"/>
      <c r="W1055" s="23"/>
      <c r="X1055" s="22"/>
      <c r="Y1055" s="23">
        <f>Y1054*R1055/100</f>
        <v>131013.15789473683</v>
      </c>
      <c r="Z1055" s="22">
        <v>0</v>
      </c>
      <c r="AA1055" s="24">
        <f>Y1055-Z1055</f>
        <v>131013.15789473683</v>
      </c>
      <c r="AB1055" s="25">
        <v>0.3</v>
      </c>
      <c r="AC1055" s="26">
        <f>AA1055*AB1055/100</f>
        <v>393.03947368421046</v>
      </c>
    </row>
    <row r="1056" spans="1:29" x14ac:dyDescent="0.35">
      <c r="A1056" s="15"/>
      <c r="B1056" s="16"/>
      <c r="C1056" s="16"/>
      <c r="D1056" s="17"/>
      <c r="E1056" s="17"/>
      <c r="F1056" s="28"/>
      <c r="G1056" s="16"/>
      <c r="H1056" s="16"/>
      <c r="I1056" s="16"/>
      <c r="J1056" s="19"/>
      <c r="K1056" s="129"/>
      <c r="L1056" s="19"/>
      <c r="M1056" s="30"/>
      <c r="N1056" s="33" t="s">
        <v>35</v>
      </c>
      <c r="O1056" s="31" t="s">
        <v>49</v>
      </c>
      <c r="P1056" s="67">
        <v>2</v>
      </c>
      <c r="Q1056" s="34">
        <v>45</v>
      </c>
      <c r="R1056" s="23">
        <f>Q1056*100/Q1054</f>
        <v>23.684210526315791</v>
      </c>
      <c r="S1056" s="35"/>
      <c r="T1056" s="22"/>
      <c r="U1056" s="33"/>
      <c r="V1056" s="33"/>
      <c r="W1056" s="23"/>
      <c r="X1056" s="22"/>
      <c r="Y1056" s="23">
        <f>Y1054*R1056/100</f>
        <v>117911.84210526317</v>
      </c>
      <c r="Z1056" s="22">
        <v>50000000</v>
      </c>
      <c r="AA1056" s="24">
        <v>0</v>
      </c>
      <c r="AB1056" s="25">
        <v>0.02</v>
      </c>
      <c r="AC1056" s="26">
        <f>AA1056*AB1056/100</f>
        <v>0</v>
      </c>
    </row>
    <row r="1057" spans="1:29" x14ac:dyDescent="0.35">
      <c r="A1057" s="15"/>
      <c r="B1057" s="16"/>
      <c r="C1057" s="16"/>
      <c r="D1057" s="17"/>
      <c r="E1057" s="17"/>
      <c r="F1057" s="28"/>
      <c r="G1057" s="16"/>
      <c r="H1057" s="16"/>
      <c r="I1057" s="16"/>
      <c r="J1057" s="19"/>
      <c r="K1057" s="129"/>
      <c r="L1057" s="19"/>
      <c r="M1057" s="30"/>
      <c r="N1057" s="33" t="s">
        <v>36</v>
      </c>
      <c r="O1057" s="31" t="s">
        <v>49</v>
      </c>
      <c r="P1057" s="67">
        <v>2</v>
      </c>
      <c r="Q1057" s="34">
        <v>95</v>
      </c>
      <c r="R1057" s="23">
        <f>Q1057*100/Q1054</f>
        <v>50</v>
      </c>
      <c r="S1057" s="35"/>
      <c r="T1057" s="22"/>
      <c r="U1057" s="33"/>
      <c r="V1057" s="33"/>
      <c r="W1057" s="23"/>
      <c r="X1057" s="22"/>
      <c r="Y1057" s="23">
        <f>Y1054*R1057/100</f>
        <v>248925</v>
      </c>
      <c r="Z1057" s="22">
        <v>0</v>
      </c>
      <c r="AA1057" s="24">
        <v>0</v>
      </c>
      <c r="AB1057" s="25">
        <v>0.02</v>
      </c>
      <c r="AC1057" s="26">
        <f>AA1057*AB1057/100</f>
        <v>0</v>
      </c>
    </row>
    <row r="1058" spans="1:29" x14ac:dyDescent="0.35">
      <c r="A1058" s="15"/>
      <c r="B1058" s="16"/>
      <c r="C1058" s="16"/>
      <c r="D1058" s="17"/>
      <c r="E1058" s="17"/>
      <c r="F1058" s="28"/>
      <c r="G1058" s="16"/>
      <c r="H1058" s="16"/>
      <c r="I1058" s="16"/>
      <c r="J1058" s="19"/>
      <c r="K1058" s="129"/>
      <c r="L1058" s="19"/>
      <c r="M1058" s="30"/>
      <c r="N1058" s="33"/>
      <c r="O1058" s="72"/>
      <c r="P1058" s="33"/>
      <c r="Q1058" s="35"/>
      <c r="R1058" s="23"/>
      <c r="S1058" s="35"/>
      <c r="T1058" s="22"/>
      <c r="U1058" s="33"/>
      <c r="V1058" s="33"/>
      <c r="W1058" s="23"/>
      <c r="X1058" s="22"/>
      <c r="Y1058" s="23"/>
      <c r="Z1058" s="22"/>
      <c r="AA1058" s="24"/>
      <c r="AB1058" s="25"/>
      <c r="AC1058" s="26">
        <f>SUM(AC1055:AC1057)</f>
        <v>393.03947368421046</v>
      </c>
    </row>
    <row r="1059" spans="1:29" x14ac:dyDescent="0.35">
      <c r="A1059" s="1"/>
      <c r="B1059" s="1"/>
      <c r="C1059" s="1"/>
      <c r="D1059" s="2"/>
      <c r="E1059" s="2"/>
      <c r="F1059" s="2"/>
      <c r="G1059" s="1"/>
      <c r="H1059" s="1"/>
      <c r="I1059" s="1"/>
      <c r="J1059" s="3"/>
      <c r="K1059" s="4"/>
      <c r="M1059" s="6"/>
      <c r="N1059" s="1"/>
      <c r="O1059" s="1"/>
      <c r="P1059" s="1"/>
      <c r="Q1059" s="3"/>
      <c r="R1059" s="4"/>
      <c r="S1059" s="3"/>
      <c r="T1059" s="3"/>
      <c r="U1059" s="1"/>
      <c r="V1059" s="1"/>
      <c r="W1059" s="4"/>
      <c r="X1059" s="3"/>
      <c r="Y1059" s="4"/>
      <c r="Z1059" s="3"/>
      <c r="AA1059" s="4"/>
      <c r="AB1059" s="55"/>
    </row>
    <row r="1060" spans="1:29" x14ac:dyDescent="0.35">
      <c r="A1060" s="8"/>
      <c r="B1060" s="8" t="s">
        <v>37</v>
      </c>
      <c r="C1060" s="8"/>
      <c r="D1060" s="9" t="s">
        <v>38</v>
      </c>
      <c r="E1060" s="9"/>
      <c r="F1060" s="9"/>
      <c r="G1060" s="56"/>
      <c r="H1060" s="8" t="s">
        <v>39</v>
      </c>
      <c r="I1060" s="8"/>
      <c r="J1060" s="57"/>
      <c r="K1060" s="10"/>
      <c r="L1060" s="8"/>
      <c r="M1060" s="13"/>
      <c r="N1060" s="1"/>
      <c r="O1060" s="1"/>
      <c r="P1060" s="1"/>
      <c r="Q1060" s="3"/>
      <c r="R1060" s="4"/>
      <c r="S1060" s="3"/>
      <c r="T1060" s="3"/>
      <c r="U1060" s="1"/>
      <c r="V1060" s="1"/>
      <c r="W1060" s="4"/>
      <c r="X1060" s="3"/>
      <c r="Y1060" s="4"/>
      <c r="Z1060" s="3"/>
      <c r="AA1060" s="4"/>
      <c r="AB1060" s="55"/>
    </row>
    <row r="1061" spans="1:29" x14ac:dyDescent="0.35">
      <c r="A1061" s="8"/>
      <c r="B1061" s="8"/>
      <c r="C1061" s="8"/>
      <c r="D1061" s="9"/>
      <c r="E1061" s="9"/>
      <c r="F1061" s="9"/>
      <c r="G1061" s="56"/>
      <c r="H1061" s="8" t="s">
        <v>40</v>
      </c>
      <c r="I1061" s="8"/>
      <c r="J1061" s="57"/>
      <c r="K1061" s="10"/>
      <c r="L1061" s="8"/>
      <c r="M1061" s="13"/>
      <c r="N1061" s="1"/>
      <c r="O1061" s="1"/>
      <c r="P1061" s="1"/>
      <c r="Q1061" s="3"/>
      <c r="R1061" s="4"/>
      <c r="S1061" s="3"/>
      <c r="T1061" s="3"/>
      <c r="U1061" s="1"/>
      <c r="V1061" s="1"/>
      <c r="W1061" s="4"/>
      <c r="X1061" s="3"/>
      <c r="Y1061" s="4"/>
      <c r="Z1061" s="3"/>
      <c r="AA1061" s="4"/>
      <c r="AB1061" s="55"/>
    </row>
    <row r="1062" spans="1:29" x14ac:dyDescent="0.35">
      <c r="A1062" s="8"/>
      <c r="B1062" s="8"/>
      <c r="C1062" s="8"/>
      <c r="D1062" s="9"/>
      <c r="E1062" s="9"/>
      <c r="F1062" s="9"/>
      <c r="G1062" s="56"/>
      <c r="H1062" s="8" t="s">
        <v>41</v>
      </c>
      <c r="I1062" s="8"/>
      <c r="J1062" s="57"/>
      <c r="K1062" s="10"/>
      <c r="L1062" s="8"/>
      <c r="M1062" s="13"/>
      <c r="N1062" s="1"/>
      <c r="O1062" s="1"/>
      <c r="P1062" s="8"/>
      <c r="Q1062" s="3"/>
      <c r="R1062" s="4"/>
      <c r="S1062" s="3"/>
      <c r="T1062" s="3"/>
      <c r="U1062" s="1"/>
      <c r="V1062" s="1"/>
      <c r="W1062" s="4"/>
      <c r="X1062" s="3"/>
      <c r="Y1062" s="11"/>
      <c r="Z1062" s="10"/>
      <c r="AA1062" s="11"/>
      <c r="AB1062" s="14"/>
    </row>
    <row r="1063" spans="1:29" x14ac:dyDescent="0.35">
      <c r="A1063" s="8"/>
      <c r="B1063" s="8"/>
      <c r="C1063" s="8"/>
      <c r="D1063" s="9"/>
      <c r="E1063" s="9"/>
      <c r="F1063" s="9"/>
      <c r="G1063" s="56"/>
      <c r="H1063" s="8" t="s">
        <v>42</v>
      </c>
      <c r="I1063" s="58"/>
      <c r="J1063" s="59"/>
      <c r="K1063" s="12"/>
      <c r="L1063" s="58"/>
      <c r="M1063" s="60"/>
      <c r="N1063" s="1"/>
      <c r="O1063" s="1"/>
      <c r="P1063" s="8"/>
      <c r="Q1063" s="3"/>
      <c r="R1063" s="4"/>
      <c r="S1063" s="3"/>
      <c r="T1063" s="3"/>
      <c r="U1063" s="1"/>
      <c r="V1063" s="1"/>
      <c r="W1063" s="4"/>
      <c r="X1063" s="3"/>
      <c r="Y1063" s="11"/>
      <c r="Z1063" s="10"/>
      <c r="AA1063" s="11"/>
      <c r="AB1063" s="14"/>
    </row>
    <row r="1064" spans="1:29" x14ac:dyDescent="0.35">
      <c r="A1064" s="58"/>
      <c r="B1064" s="58"/>
      <c r="C1064" s="58"/>
      <c r="D1064" s="61"/>
      <c r="E1064" s="61"/>
      <c r="F1064" s="61"/>
      <c r="G1064" s="58"/>
      <c r="H1064" s="58" t="s">
        <v>43</v>
      </c>
      <c r="I1064" s="58"/>
      <c r="J1064" s="59"/>
      <c r="K1064" s="12"/>
      <c r="L1064" s="58"/>
      <c r="M1064" s="60"/>
    </row>
    <row r="1065" spans="1:29" x14ac:dyDescent="0.35">
      <c r="A1065" s="58"/>
      <c r="B1065" s="58"/>
      <c r="C1065" s="58"/>
      <c r="D1065" s="61"/>
      <c r="E1065" s="61"/>
      <c r="F1065" s="61"/>
      <c r="G1065" s="58"/>
      <c r="H1065" s="58"/>
      <c r="I1065" s="58"/>
      <c r="J1065" s="10"/>
      <c r="K1065" s="64"/>
      <c r="L1065" s="12"/>
    </row>
    <row r="1066" spans="1:29" x14ac:dyDescent="0.35">
      <c r="A1066" s="1"/>
      <c r="B1066" s="1"/>
      <c r="C1066" s="1"/>
      <c r="D1066" s="2"/>
      <c r="E1066" s="2"/>
      <c r="F1066" s="2"/>
      <c r="G1066" s="1"/>
      <c r="H1066" s="1"/>
      <c r="I1066" s="1"/>
      <c r="J1066" s="3"/>
      <c r="K1066" s="4"/>
      <c r="M1066" s="6"/>
      <c r="N1066" s="1"/>
      <c r="O1066" s="1"/>
      <c r="P1066" s="1"/>
      <c r="Q1066" s="3"/>
      <c r="R1066" s="4"/>
      <c r="S1066" s="3"/>
      <c r="T1066" s="3"/>
      <c r="U1066" s="1"/>
      <c r="V1066" s="1"/>
      <c r="W1066" s="4"/>
      <c r="X1066" s="3"/>
      <c r="Y1066" s="4"/>
      <c r="Z1066" s="3"/>
      <c r="AA1066" s="314" t="s">
        <v>0</v>
      </c>
      <c r="AB1066" s="314"/>
    </row>
    <row r="1067" spans="1:29" x14ac:dyDescent="0.35">
      <c r="A1067" s="315" t="s">
        <v>1</v>
      </c>
      <c r="B1067" s="315"/>
      <c r="C1067" s="315"/>
      <c r="D1067" s="315"/>
      <c r="E1067" s="315"/>
      <c r="F1067" s="315"/>
      <c r="G1067" s="315"/>
      <c r="H1067" s="315"/>
      <c r="I1067" s="315"/>
      <c r="J1067" s="315"/>
      <c r="K1067" s="315"/>
      <c r="L1067" s="315"/>
      <c r="M1067" s="315"/>
      <c r="N1067" s="315"/>
      <c r="O1067" s="315"/>
      <c r="P1067" s="315"/>
      <c r="Q1067" s="315"/>
      <c r="R1067" s="315"/>
      <c r="S1067" s="315"/>
      <c r="T1067" s="315"/>
      <c r="U1067" s="315"/>
      <c r="V1067" s="315"/>
      <c r="W1067" s="315"/>
      <c r="X1067" s="315"/>
      <c r="Y1067" s="315"/>
      <c r="Z1067" s="315"/>
      <c r="AA1067" s="315"/>
      <c r="AB1067" s="315"/>
    </row>
    <row r="1068" spans="1:29" x14ac:dyDescent="0.35">
      <c r="A1068" s="315" t="str">
        <f>A1046</f>
        <v>เทศบาลตำบลนาบอน</v>
      </c>
      <c r="B1068" s="315"/>
      <c r="C1068" s="315"/>
      <c r="D1068" s="315"/>
      <c r="E1068" s="315"/>
      <c r="F1068" s="315"/>
      <c r="G1068" s="315"/>
      <c r="H1068" s="315"/>
      <c r="I1068" s="315"/>
      <c r="J1068" s="315"/>
      <c r="K1068" s="315"/>
      <c r="L1068" s="315"/>
      <c r="M1068" s="315"/>
      <c r="N1068" s="315"/>
      <c r="O1068" s="315"/>
      <c r="P1068" s="315"/>
      <c r="Q1068" s="315"/>
      <c r="R1068" s="315"/>
      <c r="S1068" s="315"/>
      <c r="T1068" s="315"/>
      <c r="U1068" s="315"/>
      <c r="V1068" s="315"/>
      <c r="W1068" s="315"/>
      <c r="X1068" s="315"/>
      <c r="Y1068" s="315"/>
      <c r="Z1068" s="315"/>
      <c r="AA1068" s="315"/>
      <c r="AB1068" s="315"/>
    </row>
    <row r="1069" spans="1:29" x14ac:dyDescent="0.35">
      <c r="A1069" s="8" t="s">
        <v>125</v>
      </c>
      <c r="B1069" s="8"/>
      <c r="C1069" s="8"/>
      <c r="D1069" s="9"/>
      <c r="E1069" s="9"/>
      <c r="F1069" s="9"/>
      <c r="G1069" s="8"/>
      <c r="H1069" s="8"/>
      <c r="I1069" s="8"/>
      <c r="J1069" s="10"/>
      <c r="K1069" s="11"/>
      <c r="L1069" s="12"/>
      <c r="M1069" s="13"/>
      <c r="N1069" s="8"/>
      <c r="O1069" s="8"/>
      <c r="P1069" s="8"/>
      <c r="Q1069" s="10"/>
      <c r="R1069" s="11"/>
      <c r="S1069" s="10"/>
      <c r="T1069" s="10"/>
      <c r="U1069" s="8"/>
      <c r="V1069" s="8"/>
      <c r="W1069" s="11"/>
      <c r="X1069" s="10"/>
      <c r="Y1069" s="11"/>
      <c r="Z1069" s="10"/>
      <c r="AA1069" s="11"/>
      <c r="AB1069" s="14"/>
    </row>
    <row r="1070" spans="1:29" x14ac:dyDescent="0.35">
      <c r="A1070" s="288" t="s">
        <v>4</v>
      </c>
      <c r="B1070" s="316"/>
      <c r="C1070" s="316"/>
      <c r="D1070" s="316"/>
      <c r="E1070" s="316"/>
      <c r="F1070" s="316"/>
      <c r="G1070" s="316"/>
      <c r="H1070" s="316"/>
      <c r="I1070" s="316"/>
      <c r="J1070" s="316"/>
      <c r="K1070" s="316"/>
      <c r="L1070" s="289"/>
      <c r="M1070" s="288" t="s">
        <v>5</v>
      </c>
      <c r="N1070" s="316"/>
      <c r="O1070" s="316"/>
      <c r="P1070" s="316"/>
      <c r="Q1070" s="316"/>
      <c r="R1070" s="316"/>
      <c r="S1070" s="316"/>
      <c r="T1070" s="316"/>
      <c r="U1070" s="316"/>
      <c r="V1070" s="316"/>
      <c r="W1070" s="289"/>
      <c r="X1070" s="290" t="s">
        <v>6</v>
      </c>
      <c r="Y1070" s="290" t="s">
        <v>7</v>
      </c>
      <c r="Z1070" s="290" t="s">
        <v>8</v>
      </c>
      <c r="AA1070" s="290" t="s">
        <v>9</v>
      </c>
      <c r="AB1070" s="317" t="s">
        <v>10</v>
      </c>
    </row>
    <row r="1071" spans="1:29" x14ac:dyDescent="0.35">
      <c r="A1071" s="299" t="s">
        <v>11</v>
      </c>
      <c r="B1071" s="293" t="s">
        <v>12</v>
      </c>
      <c r="C1071" s="293" t="s">
        <v>13</v>
      </c>
      <c r="D1071" s="311" t="s">
        <v>14</v>
      </c>
      <c r="E1071" s="311" t="s">
        <v>15</v>
      </c>
      <c r="F1071" s="312" t="s">
        <v>16</v>
      </c>
      <c r="G1071" s="302" t="s">
        <v>17</v>
      </c>
      <c r="H1071" s="303"/>
      <c r="I1071" s="304"/>
      <c r="J1071" s="290" t="s">
        <v>18</v>
      </c>
      <c r="K1071" s="290" t="s">
        <v>19</v>
      </c>
      <c r="L1071" s="308" t="s">
        <v>20</v>
      </c>
      <c r="M1071" s="299" t="s">
        <v>11</v>
      </c>
      <c r="N1071" s="293" t="s">
        <v>21</v>
      </c>
      <c r="O1071" s="293" t="s">
        <v>22</v>
      </c>
      <c r="P1071" s="293" t="s">
        <v>16</v>
      </c>
      <c r="Q1071" s="290" t="s">
        <v>23</v>
      </c>
      <c r="R1071" s="290" t="s">
        <v>24</v>
      </c>
      <c r="S1071" s="290" t="s">
        <v>25</v>
      </c>
      <c r="T1071" s="290" t="s">
        <v>26</v>
      </c>
      <c r="U1071" s="288" t="s">
        <v>27</v>
      </c>
      <c r="V1071" s="289"/>
      <c r="W1071" s="290" t="s">
        <v>28</v>
      </c>
      <c r="X1071" s="291"/>
      <c r="Y1071" s="291"/>
      <c r="Z1071" s="291"/>
      <c r="AA1071" s="291"/>
      <c r="AB1071" s="318"/>
    </row>
    <row r="1072" spans="1:29" x14ac:dyDescent="0.35">
      <c r="A1072" s="300"/>
      <c r="B1072" s="294"/>
      <c r="C1072" s="294"/>
      <c r="D1072" s="312"/>
      <c r="E1072" s="312"/>
      <c r="F1072" s="312"/>
      <c r="G1072" s="305"/>
      <c r="H1072" s="306"/>
      <c r="I1072" s="307"/>
      <c r="J1072" s="291"/>
      <c r="K1072" s="291"/>
      <c r="L1072" s="309"/>
      <c r="M1072" s="300"/>
      <c r="N1072" s="294"/>
      <c r="O1072" s="294"/>
      <c r="P1072" s="294"/>
      <c r="Q1072" s="291"/>
      <c r="R1072" s="291"/>
      <c r="S1072" s="291"/>
      <c r="T1072" s="291"/>
      <c r="U1072" s="293" t="s">
        <v>29</v>
      </c>
      <c r="V1072" s="296" t="s">
        <v>30</v>
      </c>
      <c r="W1072" s="291"/>
      <c r="X1072" s="291"/>
      <c r="Y1072" s="291"/>
      <c r="Z1072" s="291"/>
      <c r="AA1072" s="291"/>
      <c r="AB1072" s="318"/>
    </row>
    <row r="1073" spans="1:29" x14ac:dyDescent="0.35">
      <c r="A1073" s="300"/>
      <c r="B1073" s="294"/>
      <c r="C1073" s="294"/>
      <c r="D1073" s="312"/>
      <c r="E1073" s="312"/>
      <c r="F1073" s="312"/>
      <c r="G1073" s="299" t="s">
        <v>31</v>
      </c>
      <c r="H1073" s="299" t="s">
        <v>32</v>
      </c>
      <c r="I1073" s="299" t="s">
        <v>33</v>
      </c>
      <c r="J1073" s="291"/>
      <c r="K1073" s="291"/>
      <c r="L1073" s="309"/>
      <c r="M1073" s="300"/>
      <c r="N1073" s="294"/>
      <c r="O1073" s="294"/>
      <c r="P1073" s="294"/>
      <c r="Q1073" s="291"/>
      <c r="R1073" s="291"/>
      <c r="S1073" s="291"/>
      <c r="T1073" s="291"/>
      <c r="U1073" s="294"/>
      <c r="V1073" s="297"/>
      <c r="W1073" s="291"/>
      <c r="X1073" s="291"/>
      <c r="Y1073" s="291"/>
      <c r="Z1073" s="291"/>
      <c r="AA1073" s="291"/>
      <c r="AB1073" s="318"/>
    </row>
    <row r="1074" spans="1:29" x14ac:dyDescent="0.35">
      <c r="A1074" s="300"/>
      <c r="B1074" s="294"/>
      <c r="C1074" s="294"/>
      <c r="D1074" s="312"/>
      <c r="E1074" s="312"/>
      <c r="F1074" s="312"/>
      <c r="G1074" s="300"/>
      <c r="H1074" s="300"/>
      <c r="I1074" s="300"/>
      <c r="J1074" s="291"/>
      <c r="K1074" s="291"/>
      <c r="L1074" s="309"/>
      <c r="M1074" s="300"/>
      <c r="N1074" s="294"/>
      <c r="O1074" s="294"/>
      <c r="P1074" s="294"/>
      <c r="Q1074" s="291"/>
      <c r="R1074" s="291"/>
      <c r="S1074" s="291"/>
      <c r="T1074" s="291"/>
      <c r="U1074" s="294"/>
      <c r="V1074" s="297"/>
      <c r="W1074" s="291"/>
      <c r="X1074" s="291"/>
      <c r="Y1074" s="291"/>
      <c r="Z1074" s="291"/>
      <c r="AA1074" s="291"/>
      <c r="AB1074" s="318"/>
    </row>
    <row r="1075" spans="1:29" x14ac:dyDescent="0.35">
      <c r="A1075" s="301"/>
      <c r="B1075" s="295"/>
      <c r="C1075" s="295"/>
      <c r="D1075" s="313"/>
      <c r="E1075" s="313"/>
      <c r="F1075" s="313"/>
      <c r="G1075" s="301"/>
      <c r="H1075" s="301"/>
      <c r="I1075" s="301"/>
      <c r="J1075" s="292"/>
      <c r="K1075" s="292"/>
      <c r="L1075" s="310"/>
      <c r="M1075" s="301"/>
      <c r="N1075" s="295"/>
      <c r="O1075" s="295"/>
      <c r="P1075" s="295"/>
      <c r="Q1075" s="292"/>
      <c r="R1075" s="292"/>
      <c r="S1075" s="292"/>
      <c r="T1075" s="292"/>
      <c r="U1075" s="295"/>
      <c r="V1075" s="298"/>
      <c r="W1075" s="292"/>
      <c r="X1075" s="292"/>
      <c r="Y1075" s="292"/>
      <c r="Z1075" s="292"/>
      <c r="AA1075" s="292"/>
      <c r="AB1075" s="319"/>
    </row>
    <row r="1076" spans="1:29" x14ac:dyDescent="0.35">
      <c r="A1076" s="15">
        <v>1</v>
      </c>
      <c r="B1076" s="16" t="str">
        <f>[1]ภดส3!B1691</f>
        <v>โฉนด</v>
      </c>
      <c r="C1076" s="16">
        <f>[1]ภดส3!E1691</f>
        <v>4509</v>
      </c>
      <c r="D1076" s="17">
        <f>[1]ภดส3!C1691</f>
        <v>9483</v>
      </c>
      <c r="E1076" s="17" t="str">
        <f>[1]ภดส3!F1691</f>
        <v>ม.11 ต.นาบอน</v>
      </c>
      <c r="F1076" s="18" t="s">
        <v>47</v>
      </c>
      <c r="G1076" s="16">
        <f>[1]ภดส3!G1691</f>
        <v>0</v>
      </c>
      <c r="H1076" s="16">
        <f>[1]ภดส3!H1691</f>
        <v>2</v>
      </c>
      <c r="I1076" s="23">
        <f>[1]ภดส3!I1691</f>
        <v>5</v>
      </c>
      <c r="J1076" s="19">
        <f>[1]ภดส3!J1691</f>
        <v>205</v>
      </c>
      <c r="K1076" s="20">
        <v>2650</v>
      </c>
      <c r="L1076" s="19">
        <f>J1076*K1076</f>
        <v>543250</v>
      </c>
      <c r="M1076" s="21">
        <v>1</v>
      </c>
      <c r="N1076" s="21" t="s">
        <v>72</v>
      </c>
      <c r="O1076" s="21" t="s">
        <v>49</v>
      </c>
      <c r="P1076" s="21">
        <v>3</v>
      </c>
      <c r="Q1076" s="22">
        <v>300</v>
      </c>
      <c r="R1076" s="23">
        <v>100</v>
      </c>
      <c r="S1076" s="22">
        <v>7450</v>
      </c>
      <c r="T1076" s="22">
        <f>Q1076*S1076</f>
        <v>2235000</v>
      </c>
      <c r="U1076" s="21">
        <v>35</v>
      </c>
      <c r="V1076" s="21">
        <v>60</v>
      </c>
      <c r="W1076" s="23">
        <f>T1076-T1076*60/100</f>
        <v>894000</v>
      </c>
      <c r="X1076" s="22">
        <f>L1077+W1076</f>
        <v>1119250</v>
      </c>
      <c r="Y1076" s="23">
        <f>X1076*R1076/100</f>
        <v>1119250</v>
      </c>
      <c r="Z1076" s="22"/>
      <c r="AA1076" s="24"/>
      <c r="AB1076" s="25"/>
      <c r="AC1076" s="26"/>
    </row>
    <row r="1077" spans="1:29" x14ac:dyDescent="0.35">
      <c r="A1077" s="15"/>
      <c r="B1077" s="16"/>
      <c r="C1077" s="16"/>
      <c r="D1077" s="17"/>
      <c r="E1077" s="17"/>
      <c r="F1077" s="18"/>
      <c r="G1077" s="16"/>
      <c r="H1077" s="16"/>
      <c r="I1077" s="23"/>
      <c r="J1077" s="19">
        <v>85</v>
      </c>
      <c r="K1077" s="20">
        <v>2650</v>
      </c>
      <c r="L1077" s="19">
        <f>J1077*K1077</f>
        <v>225250</v>
      </c>
      <c r="M1077" s="21"/>
      <c r="N1077" s="21" t="s">
        <v>35</v>
      </c>
      <c r="O1077" s="96" t="s">
        <v>49</v>
      </c>
      <c r="P1077" s="21">
        <v>3</v>
      </c>
      <c r="Q1077" s="22">
        <v>50</v>
      </c>
      <c r="R1077" s="23">
        <f>Q1077*100/Q1076</f>
        <v>16.666666666666668</v>
      </c>
      <c r="S1077" s="22"/>
      <c r="T1077" s="22"/>
      <c r="U1077" s="21"/>
      <c r="V1077" s="21"/>
      <c r="W1077" s="23"/>
      <c r="X1077" s="22"/>
      <c r="Y1077" s="23">
        <f>Y1076*R1077/100</f>
        <v>186541.66666666669</v>
      </c>
      <c r="Z1077" s="22">
        <v>0</v>
      </c>
      <c r="AA1077" s="24">
        <f>Y1077-Z1077</f>
        <v>186541.66666666669</v>
      </c>
      <c r="AB1077" s="25">
        <v>0.3</v>
      </c>
      <c r="AC1077" s="26">
        <f>AA1077*AB1077/100</f>
        <v>559.62500000000011</v>
      </c>
    </row>
    <row r="1078" spans="1:29" x14ac:dyDescent="0.35">
      <c r="A1078" s="15"/>
      <c r="B1078" s="16"/>
      <c r="C1078" s="16"/>
      <c r="D1078" s="17"/>
      <c r="E1078" s="17"/>
      <c r="F1078" s="18"/>
      <c r="G1078" s="16"/>
      <c r="H1078" s="16"/>
      <c r="I1078" s="23"/>
      <c r="J1078" s="19"/>
      <c r="K1078" s="20"/>
      <c r="L1078" s="19"/>
      <c r="M1078" s="21"/>
      <c r="N1078" s="21" t="s">
        <v>35</v>
      </c>
      <c r="O1078" s="96" t="s">
        <v>49</v>
      </c>
      <c r="P1078" s="21">
        <v>2</v>
      </c>
      <c r="Q1078" s="22">
        <v>50</v>
      </c>
      <c r="R1078" s="23">
        <f>Q1078*100/Q1076</f>
        <v>16.666666666666668</v>
      </c>
      <c r="S1078" s="22"/>
      <c r="T1078" s="22"/>
      <c r="U1078" s="21"/>
      <c r="V1078" s="21"/>
      <c r="W1078" s="23"/>
      <c r="X1078" s="22"/>
      <c r="Y1078" s="23">
        <f>Y1076*R1078/100</f>
        <v>186541.66666666669</v>
      </c>
      <c r="Z1078" s="22">
        <v>50000000</v>
      </c>
      <c r="AA1078" s="24">
        <v>0</v>
      </c>
      <c r="AB1078" s="25">
        <v>0.02</v>
      </c>
      <c r="AC1078" s="26">
        <f>AA1078*AB1078/100</f>
        <v>0</v>
      </c>
    </row>
    <row r="1079" spans="1:29" x14ac:dyDescent="0.35">
      <c r="A1079" s="36"/>
      <c r="B1079" s="30"/>
      <c r="C1079" s="30"/>
      <c r="D1079" s="37"/>
      <c r="E1079" s="37"/>
      <c r="F1079" s="37"/>
      <c r="G1079" s="38"/>
      <c r="H1079" s="38"/>
      <c r="I1079" s="38"/>
      <c r="J1079" s="75"/>
      <c r="K1079" s="140"/>
      <c r="L1079" s="19"/>
      <c r="M1079" s="30"/>
      <c r="N1079" s="67" t="s">
        <v>73</v>
      </c>
      <c r="O1079" s="96" t="s">
        <v>49</v>
      </c>
      <c r="P1079" s="31">
        <v>2</v>
      </c>
      <c r="Q1079" s="32">
        <v>200</v>
      </c>
      <c r="R1079" s="41">
        <f>Q1079*100/Q1076</f>
        <v>66.666666666666671</v>
      </c>
      <c r="S1079" s="39"/>
      <c r="T1079" s="42"/>
      <c r="U1079" s="43"/>
      <c r="V1079" s="43"/>
      <c r="W1079" s="44"/>
      <c r="X1079" s="39"/>
      <c r="Y1079" s="44">
        <f>Y1076*R1079/100</f>
        <v>746166.66666666674</v>
      </c>
      <c r="Z1079" s="75">
        <v>0</v>
      </c>
      <c r="AA1079" s="44">
        <v>0</v>
      </c>
      <c r="AB1079" s="46">
        <v>0.02</v>
      </c>
      <c r="AC1079" s="26">
        <f>AA1079*AB1079/100</f>
        <v>0</v>
      </c>
    </row>
    <row r="1080" spans="1:29" x14ac:dyDescent="0.35">
      <c r="A1080" s="103"/>
      <c r="B1080" s="40"/>
      <c r="C1080" s="40"/>
      <c r="D1080" s="104"/>
      <c r="E1080" s="104"/>
      <c r="F1080" s="104"/>
      <c r="G1080" s="106"/>
      <c r="H1080" s="106"/>
      <c r="I1080" s="106"/>
      <c r="J1080" s="113">
        <v>60</v>
      </c>
      <c r="K1080" s="140">
        <v>2650</v>
      </c>
      <c r="L1080" s="116">
        <f>J1080*K1080</f>
        <v>159000</v>
      </c>
      <c r="M1080" s="40">
        <v>2</v>
      </c>
      <c r="N1080" s="71" t="s">
        <v>74</v>
      </c>
      <c r="O1080" s="91" t="s">
        <v>49</v>
      </c>
      <c r="P1080" s="91">
        <v>3</v>
      </c>
      <c r="Q1080" s="108">
        <v>30</v>
      </c>
      <c r="R1080" s="109">
        <v>100</v>
      </c>
      <c r="S1080" s="107">
        <v>7450</v>
      </c>
      <c r="T1080" s="110">
        <f>Q1080*S1080</f>
        <v>223500</v>
      </c>
      <c r="U1080" s="125">
        <v>35</v>
      </c>
      <c r="V1080" s="125">
        <v>60</v>
      </c>
      <c r="W1080" s="112">
        <f>T1080-T1080*60/100</f>
        <v>89400</v>
      </c>
      <c r="X1080" s="107">
        <f>L1080+W1080</f>
        <v>248400</v>
      </c>
      <c r="Y1080" s="112">
        <f>X1080*R1080/100</f>
        <v>248400</v>
      </c>
      <c r="Z1080" s="113">
        <v>0</v>
      </c>
      <c r="AA1080" s="112">
        <f>Y1080-Z1080</f>
        <v>248400</v>
      </c>
      <c r="AB1080" s="115">
        <v>0.3</v>
      </c>
      <c r="AC1080" s="5">
        <f>AA1080*AB1080/100</f>
        <v>745.2</v>
      </c>
    </row>
    <row r="1081" spans="1:29" x14ac:dyDescent="0.35">
      <c r="A1081" s="103"/>
      <c r="B1081" s="40"/>
      <c r="C1081" s="40"/>
      <c r="D1081" s="104"/>
      <c r="E1081" s="104"/>
      <c r="F1081" s="104"/>
      <c r="G1081" s="106"/>
      <c r="H1081" s="106"/>
      <c r="I1081" s="106"/>
      <c r="J1081" s="113">
        <v>60</v>
      </c>
      <c r="K1081" s="140">
        <v>2650</v>
      </c>
      <c r="L1081" s="116">
        <f>J1081*K1081</f>
        <v>159000</v>
      </c>
      <c r="M1081" s="40">
        <v>3</v>
      </c>
      <c r="N1081" s="71" t="s">
        <v>126</v>
      </c>
      <c r="O1081" s="40"/>
      <c r="P1081" s="91">
        <v>3</v>
      </c>
      <c r="Q1081" s="108">
        <v>12</v>
      </c>
      <c r="R1081" s="109">
        <v>100</v>
      </c>
      <c r="S1081" s="107">
        <v>5000</v>
      </c>
      <c r="T1081" s="110">
        <f>Q1081*S1081</f>
        <v>60000</v>
      </c>
      <c r="U1081" s="111"/>
      <c r="V1081" s="111"/>
      <c r="W1081" s="112"/>
      <c r="X1081" s="107">
        <f>L1081+T1081</f>
        <v>219000</v>
      </c>
      <c r="Y1081" s="112">
        <f>X1081*R1081/100</f>
        <v>219000</v>
      </c>
      <c r="Z1081" s="113">
        <v>0</v>
      </c>
      <c r="AA1081" s="112">
        <f>Y1081-Z1081</f>
        <v>219000</v>
      </c>
      <c r="AB1081" s="115">
        <v>0.3</v>
      </c>
      <c r="AC1081" s="5">
        <f>AA1081*AB1081/100</f>
        <v>657</v>
      </c>
    </row>
    <row r="1082" spans="1:29" x14ac:dyDescent="0.35">
      <c r="A1082" s="179"/>
      <c r="B1082" s="132"/>
      <c r="C1082" s="132"/>
      <c r="D1082" s="180"/>
      <c r="E1082" s="180"/>
      <c r="F1082" s="180"/>
      <c r="G1082" s="181"/>
      <c r="H1082" s="181"/>
      <c r="I1082" s="181"/>
      <c r="J1082" s="51"/>
      <c r="K1082" s="182"/>
      <c r="L1082" s="183"/>
      <c r="M1082" s="132"/>
      <c r="N1082" s="184"/>
      <c r="O1082" s="132"/>
      <c r="P1082" s="132"/>
      <c r="Q1082" s="185"/>
      <c r="R1082" s="186"/>
      <c r="S1082" s="51"/>
      <c r="T1082" s="185"/>
      <c r="U1082" s="154"/>
      <c r="V1082" s="154"/>
      <c r="W1082" s="133"/>
      <c r="X1082" s="51"/>
      <c r="Y1082" s="133"/>
      <c r="Z1082" s="51"/>
      <c r="AA1082" s="133"/>
      <c r="AB1082" s="187"/>
      <c r="AC1082" s="188">
        <f>SUM(AC1077:AC1081)</f>
        <v>1961.8250000000003</v>
      </c>
    </row>
    <row r="1083" spans="1:29" x14ac:dyDescent="0.35">
      <c r="A1083" s="1"/>
      <c r="B1083" s="1"/>
      <c r="C1083" s="1"/>
      <c r="D1083" s="2"/>
      <c r="E1083" s="2"/>
      <c r="F1083" s="2"/>
      <c r="G1083" s="1"/>
      <c r="H1083" s="1"/>
      <c r="I1083" s="1"/>
      <c r="J1083" s="3"/>
      <c r="K1083" s="4"/>
      <c r="M1083" s="6"/>
      <c r="N1083" s="1"/>
      <c r="O1083" s="1"/>
      <c r="P1083" s="1"/>
      <c r="Q1083" s="3"/>
      <c r="R1083" s="4"/>
      <c r="S1083" s="3"/>
      <c r="T1083" s="3"/>
      <c r="U1083" s="1"/>
      <c r="V1083" s="1"/>
      <c r="W1083" s="4"/>
      <c r="X1083" s="3"/>
      <c r="Y1083" s="4"/>
      <c r="Z1083" s="3"/>
      <c r="AA1083" s="4"/>
      <c r="AB1083" s="55"/>
    </row>
    <row r="1084" spans="1:29" x14ac:dyDescent="0.35">
      <c r="A1084" s="8"/>
      <c r="B1084" s="8" t="s">
        <v>37</v>
      </c>
      <c r="C1084" s="8"/>
      <c r="D1084" s="9" t="s">
        <v>38</v>
      </c>
      <c r="E1084" s="9"/>
      <c r="F1084" s="9"/>
      <c r="G1084" s="56"/>
      <c r="H1084" s="8" t="s">
        <v>39</v>
      </c>
      <c r="I1084" s="8"/>
      <c r="J1084" s="57"/>
      <c r="K1084" s="10"/>
      <c r="L1084" s="8"/>
      <c r="M1084" s="13"/>
      <c r="N1084" s="1"/>
      <c r="O1084" s="1"/>
      <c r="P1084" s="1"/>
      <c r="Q1084" s="3"/>
      <c r="R1084" s="4"/>
      <c r="S1084" s="3"/>
      <c r="T1084" s="3"/>
      <c r="U1084" s="1"/>
      <c r="V1084" s="1"/>
      <c r="W1084" s="4"/>
      <c r="X1084" s="3"/>
      <c r="Y1084" s="4"/>
      <c r="Z1084" s="3"/>
      <c r="AA1084" s="4"/>
      <c r="AB1084" s="55"/>
    </row>
    <row r="1085" spans="1:29" x14ac:dyDescent="0.35">
      <c r="A1085" s="8"/>
      <c r="B1085" s="8"/>
      <c r="C1085" s="8"/>
      <c r="D1085" s="9"/>
      <c r="E1085" s="9"/>
      <c r="F1085" s="9"/>
      <c r="G1085" s="56"/>
      <c r="H1085" s="8" t="s">
        <v>40</v>
      </c>
      <c r="I1085" s="8"/>
      <c r="J1085" s="57"/>
      <c r="K1085" s="10"/>
      <c r="L1085" s="8"/>
      <c r="M1085" s="13"/>
      <c r="N1085" s="1"/>
      <c r="O1085" s="1"/>
      <c r="P1085" s="1"/>
      <c r="Q1085" s="3"/>
      <c r="R1085" s="4"/>
      <c r="S1085" s="3"/>
      <c r="T1085" s="3"/>
      <c r="U1085" s="1"/>
      <c r="V1085" s="1"/>
      <c r="W1085" s="4"/>
      <c r="X1085" s="3"/>
      <c r="Y1085" s="4"/>
      <c r="Z1085" s="3"/>
      <c r="AA1085" s="4"/>
      <c r="AB1085" s="55"/>
    </row>
    <row r="1086" spans="1:29" x14ac:dyDescent="0.35">
      <c r="A1086" s="8"/>
      <c r="B1086" s="8"/>
      <c r="C1086" s="8"/>
      <c r="D1086" s="9"/>
      <c r="E1086" s="9"/>
      <c r="F1086" s="9"/>
      <c r="G1086" s="56"/>
      <c r="H1086" s="8" t="s">
        <v>41</v>
      </c>
      <c r="I1086" s="8"/>
      <c r="J1086" s="57"/>
      <c r="K1086" s="10"/>
      <c r="L1086" s="8"/>
      <c r="M1086" s="13"/>
      <c r="N1086" s="1"/>
      <c r="O1086" s="1"/>
      <c r="P1086" s="8"/>
      <c r="Q1086" s="3"/>
      <c r="R1086" s="4"/>
      <c r="S1086" s="3"/>
      <c r="T1086" s="3"/>
      <c r="U1086" s="1"/>
      <c r="V1086" s="1"/>
      <c r="W1086" s="4"/>
      <c r="X1086" s="3"/>
      <c r="Y1086" s="11"/>
      <c r="Z1086" s="10"/>
      <c r="AA1086" s="11"/>
      <c r="AB1086" s="14"/>
    </row>
    <row r="1087" spans="1:29" x14ac:dyDescent="0.35">
      <c r="A1087" s="8"/>
      <c r="B1087" s="8"/>
      <c r="C1087" s="8"/>
      <c r="D1087" s="9"/>
      <c r="E1087" s="9"/>
      <c r="F1087" s="9"/>
      <c r="G1087" s="56"/>
      <c r="H1087" s="8" t="s">
        <v>42</v>
      </c>
      <c r="I1087" s="58"/>
      <c r="J1087" s="59"/>
      <c r="K1087" s="12"/>
      <c r="L1087" s="58"/>
      <c r="M1087" s="60"/>
      <c r="N1087" s="1"/>
      <c r="O1087" s="1"/>
      <c r="P1087" s="8"/>
      <c r="Q1087" s="3"/>
      <c r="R1087" s="4"/>
      <c r="S1087" s="3"/>
      <c r="T1087" s="3"/>
      <c r="U1087" s="1"/>
      <c r="V1087" s="1"/>
      <c r="W1087" s="4"/>
      <c r="X1087" s="3"/>
      <c r="Y1087" s="11"/>
      <c r="Z1087" s="10"/>
      <c r="AA1087" s="11"/>
      <c r="AB1087" s="14"/>
    </row>
    <row r="1088" spans="1:29" x14ac:dyDescent="0.35">
      <c r="A1088" s="58"/>
      <c r="B1088" s="58"/>
      <c r="C1088" s="58"/>
      <c r="D1088" s="61"/>
      <c r="E1088" s="61"/>
      <c r="F1088" s="61"/>
      <c r="G1088" s="58"/>
      <c r="H1088" s="58" t="s">
        <v>43</v>
      </c>
      <c r="I1088" s="58"/>
      <c r="J1088" s="59"/>
      <c r="K1088" s="12"/>
      <c r="L1088" s="58"/>
      <c r="M1088" s="60"/>
    </row>
    <row r="1089" spans="1:29" x14ac:dyDescent="0.35">
      <c r="A1089" s="58"/>
      <c r="B1089" s="58"/>
      <c r="C1089" s="58"/>
      <c r="D1089" s="61"/>
      <c r="E1089" s="61"/>
      <c r="F1089" s="61"/>
      <c r="G1089" s="58"/>
      <c r="H1089" s="58"/>
      <c r="I1089" s="58"/>
      <c r="J1089" s="10"/>
      <c r="K1089" s="64"/>
      <c r="L1089" s="12"/>
    </row>
    <row r="1090" spans="1:29" x14ac:dyDescent="0.35">
      <c r="A1090" s="1"/>
      <c r="B1090" s="1"/>
      <c r="C1090" s="1"/>
      <c r="D1090" s="2"/>
      <c r="E1090" s="2"/>
      <c r="F1090" s="2"/>
      <c r="G1090" s="1"/>
      <c r="H1090" s="1"/>
      <c r="I1090" s="1"/>
      <c r="J1090" s="3"/>
      <c r="K1090" s="4"/>
      <c r="M1090" s="6"/>
      <c r="N1090" s="1"/>
      <c r="O1090" s="1"/>
      <c r="P1090" s="1"/>
      <c r="Q1090" s="3"/>
      <c r="R1090" s="4"/>
      <c r="S1090" s="3"/>
      <c r="T1090" s="3"/>
      <c r="U1090" s="1"/>
      <c r="V1090" s="1"/>
      <c r="W1090" s="4"/>
      <c r="X1090" s="3"/>
      <c r="Y1090" s="4"/>
      <c r="Z1090" s="3"/>
      <c r="AA1090" s="314" t="s">
        <v>0</v>
      </c>
      <c r="AB1090" s="314"/>
    </row>
    <row r="1091" spans="1:29" x14ac:dyDescent="0.35">
      <c r="A1091" s="315" t="s">
        <v>1</v>
      </c>
      <c r="B1091" s="315"/>
      <c r="C1091" s="315"/>
      <c r="D1091" s="315"/>
      <c r="E1091" s="315"/>
      <c r="F1091" s="315"/>
      <c r="G1091" s="315"/>
      <c r="H1091" s="315"/>
      <c r="I1091" s="315"/>
      <c r="J1091" s="315"/>
      <c r="K1091" s="315"/>
      <c r="L1091" s="315"/>
      <c r="M1091" s="315"/>
      <c r="N1091" s="315"/>
      <c r="O1091" s="315"/>
      <c r="P1091" s="315"/>
      <c r="Q1091" s="315"/>
      <c r="R1091" s="315"/>
      <c r="S1091" s="315"/>
      <c r="T1091" s="315"/>
      <c r="U1091" s="315"/>
      <c r="V1091" s="315"/>
      <c r="W1091" s="315"/>
      <c r="X1091" s="315"/>
      <c r="Y1091" s="315"/>
      <c r="Z1091" s="315"/>
      <c r="AA1091" s="315"/>
      <c r="AB1091" s="315"/>
    </row>
    <row r="1092" spans="1:29" x14ac:dyDescent="0.35">
      <c r="A1092" s="315" t="str">
        <f>A1068</f>
        <v>เทศบาลตำบลนาบอน</v>
      </c>
      <c r="B1092" s="315"/>
      <c r="C1092" s="315"/>
      <c r="D1092" s="315"/>
      <c r="E1092" s="315"/>
      <c r="F1092" s="315"/>
      <c r="G1092" s="315"/>
      <c r="H1092" s="315"/>
      <c r="I1092" s="315"/>
      <c r="J1092" s="315"/>
      <c r="K1092" s="315"/>
      <c r="L1092" s="315"/>
      <c r="M1092" s="315"/>
      <c r="N1092" s="315"/>
      <c r="O1092" s="315"/>
      <c r="P1092" s="315"/>
      <c r="Q1092" s="315"/>
      <c r="R1092" s="315"/>
      <c r="S1092" s="315"/>
      <c r="T1092" s="315"/>
      <c r="U1092" s="315"/>
      <c r="V1092" s="315"/>
      <c r="W1092" s="315"/>
      <c r="X1092" s="315"/>
      <c r="Y1092" s="315"/>
      <c r="Z1092" s="315"/>
      <c r="AA1092" s="315"/>
      <c r="AB1092" s="315"/>
    </row>
    <row r="1093" spans="1:29" x14ac:dyDescent="0.35">
      <c r="A1093" s="8" t="s">
        <v>127</v>
      </c>
      <c r="B1093" s="8"/>
      <c r="C1093" s="8"/>
      <c r="D1093" s="9"/>
      <c r="E1093" s="9"/>
      <c r="F1093" s="9"/>
      <c r="G1093" s="8"/>
      <c r="H1093" s="8"/>
      <c r="I1093" s="8"/>
      <c r="J1093" s="10"/>
      <c r="K1093" s="11"/>
      <c r="L1093" s="12"/>
      <c r="M1093" s="13"/>
      <c r="N1093" s="8"/>
      <c r="O1093" s="8"/>
      <c r="P1093" s="8"/>
      <c r="Q1093" s="10"/>
      <c r="R1093" s="11"/>
      <c r="S1093" s="10"/>
      <c r="T1093" s="10"/>
      <c r="U1093" s="8"/>
      <c r="V1093" s="8"/>
      <c r="W1093" s="11"/>
      <c r="X1093" s="10"/>
      <c r="Y1093" s="11"/>
      <c r="Z1093" s="10"/>
      <c r="AA1093" s="11"/>
      <c r="AB1093" s="14"/>
    </row>
    <row r="1094" spans="1:29" x14ac:dyDescent="0.35">
      <c r="A1094" s="288" t="s">
        <v>4</v>
      </c>
      <c r="B1094" s="316"/>
      <c r="C1094" s="316"/>
      <c r="D1094" s="316"/>
      <c r="E1094" s="316"/>
      <c r="F1094" s="316"/>
      <c r="G1094" s="316"/>
      <c r="H1094" s="316"/>
      <c r="I1094" s="316"/>
      <c r="J1094" s="316"/>
      <c r="K1094" s="316"/>
      <c r="L1094" s="289"/>
      <c r="M1094" s="288" t="s">
        <v>5</v>
      </c>
      <c r="N1094" s="316"/>
      <c r="O1094" s="316"/>
      <c r="P1094" s="316"/>
      <c r="Q1094" s="316"/>
      <c r="R1094" s="316"/>
      <c r="S1094" s="316"/>
      <c r="T1094" s="316"/>
      <c r="U1094" s="316"/>
      <c r="V1094" s="316"/>
      <c r="W1094" s="289"/>
      <c r="X1094" s="290" t="s">
        <v>6</v>
      </c>
      <c r="Y1094" s="290" t="s">
        <v>7</v>
      </c>
      <c r="Z1094" s="290" t="s">
        <v>8</v>
      </c>
      <c r="AA1094" s="290" t="s">
        <v>9</v>
      </c>
      <c r="AB1094" s="317" t="s">
        <v>10</v>
      </c>
    </row>
    <row r="1095" spans="1:29" x14ac:dyDescent="0.35">
      <c r="A1095" s="299" t="s">
        <v>11</v>
      </c>
      <c r="B1095" s="293" t="s">
        <v>12</v>
      </c>
      <c r="C1095" s="293" t="s">
        <v>13</v>
      </c>
      <c r="D1095" s="311" t="s">
        <v>14</v>
      </c>
      <c r="E1095" s="311" t="s">
        <v>15</v>
      </c>
      <c r="F1095" s="312" t="s">
        <v>16</v>
      </c>
      <c r="G1095" s="302" t="s">
        <v>17</v>
      </c>
      <c r="H1095" s="303"/>
      <c r="I1095" s="304"/>
      <c r="J1095" s="290" t="s">
        <v>18</v>
      </c>
      <c r="K1095" s="290" t="s">
        <v>19</v>
      </c>
      <c r="L1095" s="308" t="s">
        <v>20</v>
      </c>
      <c r="M1095" s="299" t="s">
        <v>11</v>
      </c>
      <c r="N1095" s="293" t="s">
        <v>21</v>
      </c>
      <c r="O1095" s="293" t="s">
        <v>22</v>
      </c>
      <c r="P1095" s="293" t="s">
        <v>16</v>
      </c>
      <c r="Q1095" s="290" t="s">
        <v>23</v>
      </c>
      <c r="R1095" s="290" t="s">
        <v>24</v>
      </c>
      <c r="S1095" s="290" t="s">
        <v>25</v>
      </c>
      <c r="T1095" s="290" t="s">
        <v>26</v>
      </c>
      <c r="U1095" s="288" t="s">
        <v>27</v>
      </c>
      <c r="V1095" s="289"/>
      <c r="W1095" s="290" t="s">
        <v>28</v>
      </c>
      <c r="X1095" s="291"/>
      <c r="Y1095" s="291"/>
      <c r="Z1095" s="291"/>
      <c r="AA1095" s="291"/>
      <c r="AB1095" s="318"/>
    </row>
    <row r="1096" spans="1:29" x14ac:dyDescent="0.35">
      <c r="A1096" s="300"/>
      <c r="B1096" s="294"/>
      <c r="C1096" s="294"/>
      <c r="D1096" s="312"/>
      <c r="E1096" s="312"/>
      <c r="F1096" s="312"/>
      <c r="G1096" s="305"/>
      <c r="H1096" s="306"/>
      <c r="I1096" s="307"/>
      <c r="J1096" s="291"/>
      <c r="K1096" s="291"/>
      <c r="L1096" s="309"/>
      <c r="M1096" s="300"/>
      <c r="N1096" s="294"/>
      <c r="O1096" s="294"/>
      <c r="P1096" s="294"/>
      <c r="Q1096" s="291"/>
      <c r="R1096" s="291"/>
      <c r="S1096" s="291"/>
      <c r="T1096" s="291"/>
      <c r="U1096" s="293" t="s">
        <v>29</v>
      </c>
      <c r="V1096" s="296" t="s">
        <v>30</v>
      </c>
      <c r="W1096" s="291"/>
      <c r="X1096" s="291"/>
      <c r="Y1096" s="291"/>
      <c r="Z1096" s="291"/>
      <c r="AA1096" s="291"/>
      <c r="AB1096" s="318"/>
    </row>
    <row r="1097" spans="1:29" x14ac:dyDescent="0.35">
      <c r="A1097" s="300"/>
      <c r="B1097" s="294"/>
      <c r="C1097" s="294"/>
      <c r="D1097" s="312"/>
      <c r="E1097" s="312"/>
      <c r="F1097" s="312"/>
      <c r="G1097" s="299" t="s">
        <v>31</v>
      </c>
      <c r="H1097" s="299" t="s">
        <v>32</v>
      </c>
      <c r="I1097" s="299" t="s">
        <v>33</v>
      </c>
      <c r="J1097" s="291"/>
      <c r="K1097" s="291"/>
      <c r="L1097" s="309"/>
      <c r="M1097" s="300"/>
      <c r="N1097" s="294"/>
      <c r="O1097" s="294"/>
      <c r="P1097" s="294"/>
      <c r="Q1097" s="291"/>
      <c r="R1097" s="291"/>
      <c r="S1097" s="291"/>
      <c r="T1097" s="291"/>
      <c r="U1097" s="294"/>
      <c r="V1097" s="297"/>
      <c r="W1097" s="291"/>
      <c r="X1097" s="291"/>
      <c r="Y1097" s="291"/>
      <c r="Z1097" s="291"/>
      <c r="AA1097" s="291"/>
      <c r="AB1097" s="318"/>
    </row>
    <row r="1098" spans="1:29" x14ac:dyDescent="0.35">
      <c r="A1098" s="300"/>
      <c r="B1098" s="294"/>
      <c r="C1098" s="294"/>
      <c r="D1098" s="312"/>
      <c r="E1098" s="312"/>
      <c r="F1098" s="312"/>
      <c r="G1098" s="300"/>
      <c r="H1098" s="300"/>
      <c r="I1098" s="300"/>
      <c r="J1098" s="291"/>
      <c r="K1098" s="291"/>
      <c r="L1098" s="309"/>
      <c r="M1098" s="300"/>
      <c r="N1098" s="294"/>
      <c r="O1098" s="294"/>
      <c r="P1098" s="294"/>
      <c r="Q1098" s="291"/>
      <c r="R1098" s="291"/>
      <c r="S1098" s="291"/>
      <c r="T1098" s="291"/>
      <c r="U1098" s="294"/>
      <c r="V1098" s="297"/>
      <c r="W1098" s="291"/>
      <c r="X1098" s="291"/>
      <c r="Y1098" s="291"/>
      <c r="Z1098" s="291"/>
      <c r="AA1098" s="291"/>
      <c r="AB1098" s="318"/>
    </row>
    <row r="1099" spans="1:29" x14ac:dyDescent="0.35">
      <c r="A1099" s="301"/>
      <c r="B1099" s="295"/>
      <c r="C1099" s="295"/>
      <c r="D1099" s="313"/>
      <c r="E1099" s="313"/>
      <c r="F1099" s="313"/>
      <c r="G1099" s="301"/>
      <c r="H1099" s="301"/>
      <c r="I1099" s="301"/>
      <c r="J1099" s="292"/>
      <c r="K1099" s="292"/>
      <c r="L1099" s="310"/>
      <c r="M1099" s="301"/>
      <c r="N1099" s="295"/>
      <c r="O1099" s="295"/>
      <c r="P1099" s="295"/>
      <c r="Q1099" s="292"/>
      <c r="R1099" s="292"/>
      <c r="S1099" s="292"/>
      <c r="T1099" s="292"/>
      <c r="U1099" s="295"/>
      <c r="V1099" s="298"/>
      <c r="W1099" s="292"/>
      <c r="X1099" s="292"/>
      <c r="Y1099" s="292"/>
      <c r="Z1099" s="292"/>
      <c r="AA1099" s="292"/>
      <c r="AB1099" s="319"/>
    </row>
    <row r="1100" spans="1:29" x14ac:dyDescent="0.35">
      <c r="A1100" s="15">
        <v>1</v>
      </c>
      <c r="B1100" s="16" t="str">
        <f>[1]ภดส3!B1718</f>
        <v>โฉนด</v>
      </c>
      <c r="C1100" s="16">
        <f>[1]ภดส3!E1718</f>
        <v>4971</v>
      </c>
      <c r="D1100" s="17">
        <f>[1]ภดส3!C1718</f>
        <v>10795</v>
      </c>
      <c r="E1100" s="17" t="str">
        <f>[1]ภดส3!F1718</f>
        <v>ม.11 ต.นาบอน</v>
      </c>
      <c r="F1100" s="18" t="s">
        <v>34</v>
      </c>
      <c r="G1100" s="16">
        <f>[1]ภดส3!G1718</f>
        <v>0</v>
      </c>
      <c r="H1100" s="16">
        <f>[1]ภดส3!H1718</f>
        <v>0</v>
      </c>
      <c r="I1100" s="16">
        <f>[1]ภดส3!I1718</f>
        <v>13.9</v>
      </c>
      <c r="J1100" s="19">
        <f>[1]ภดส3!J1718</f>
        <v>13.9</v>
      </c>
      <c r="K1100" s="20">
        <v>3050</v>
      </c>
      <c r="L1100" s="19">
        <f>J1100*K1100</f>
        <v>42395</v>
      </c>
      <c r="M1100" s="21"/>
      <c r="N1100" s="21"/>
      <c r="O1100" s="21"/>
      <c r="P1100" s="21"/>
      <c r="Q1100" s="22"/>
      <c r="R1100" s="23"/>
      <c r="S1100" s="22"/>
      <c r="T1100" s="22"/>
      <c r="U1100" s="21"/>
      <c r="V1100" s="21"/>
      <c r="W1100" s="23"/>
      <c r="X1100" s="22"/>
      <c r="Y1100" s="23"/>
      <c r="Z1100" s="22"/>
      <c r="AA1100" s="24"/>
      <c r="AB1100" s="25"/>
      <c r="AC1100" s="26"/>
    </row>
    <row r="1101" spans="1:29" x14ac:dyDescent="0.35">
      <c r="A1101" s="15">
        <v>2</v>
      </c>
      <c r="B1101" s="16" t="s">
        <v>95</v>
      </c>
      <c r="C1101" s="16">
        <v>4660</v>
      </c>
      <c r="D1101" s="17">
        <v>10153</v>
      </c>
      <c r="E1101" s="17" t="s">
        <v>59</v>
      </c>
      <c r="F1101" s="18" t="s">
        <v>47</v>
      </c>
      <c r="G1101" s="16">
        <v>0</v>
      </c>
      <c r="H1101" s="16">
        <v>1</v>
      </c>
      <c r="I1101" s="16">
        <v>26</v>
      </c>
      <c r="J1101" s="19">
        <f>G1101*400+H1101*100+I1101</f>
        <v>126</v>
      </c>
      <c r="K1101" s="20">
        <v>1200</v>
      </c>
      <c r="L1101" s="19">
        <f>J1101*K1101</f>
        <v>151200</v>
      </c>
      <c r="M1101" s="21">
        <v>1</v>
      </c>
      <c r="N1101" s="21" t="s">
        <v>128</v>
      </c>
      <c r="O1101" s="21" t="s">
        <v>49</v>
      </c>
      <c r="P1101" s="21">
        <v>3</v>
      </c>
      <c r="Q1101" s="22">
        <v>500</v>
      </c>
      <c r="R1101" s="23">
        <v>100</v>
      </c>
      <c r="S1101" s="22">
        <v>6800</v>
      </c>
      <c r="T1101" s="22">
        <f>Q1101*S1101</f>
        <v>3400000</v>
      </c>
      <c r="U1101" s="21">
        <v>9</v>
      </c>
      <c r="V1101" s="21">
        <v>9</v>
      </c>
      <c r="W1101" s="23">
        <f>T1101-T1101*V1101/100</f>
        <v>3094000</v>
      </c>
      <c r="X1101" s="22">
        <f>L1101+W1101</f>
        <v>3245200</v>
      </c>
      <c r="Y1101" s="23">
        <f>X1101*R1101/100</f>
        <v>3245200</v>
      </c>
      <c r="Z1101" s="22">
        <v>0</v>
      </c>
      <c r="AA1101" s="24">
        <f>Y1101-Z1101</f>
        <v>3245200</v>
      </c>
      <c r="AB1101" s="25">
        <v>0.3</v>
      </c>
      <c r="AC1101" s="26">
        <f>AA1101*AB1101/100</f>
        <v>9735.6</v>
      </c>
    </row>
    <row r="1102" spans="1:29" x14ac:dyDescent="0.35">
      <c r="A1102" s="15">
        <v>3</v>
      </c>
      <c r="B1102" s="16" t="str">
        <f>[1]ภดส3!B1719</f>
        <v>โฉนด</v>
      </c>
      <c r="C1102" s="16">
        <f>[1]ภดส3!E1719</f>
        <v>4828</v>
      </c>
      <c r="D1102" s="17">
        <f>[1]ภดส3!C1719</f>
        <v>10514</v>
      </c>
      <c r="E1102" s="17" t="str">
        <f>[1]ภดส3!F1719</f>
        <v>ม.11 ต.นาบอน</v>
      </c>
      <c r="F1102" s="28" t="s">
        <v>47</v>
      </c>
      <c r="G1102" s="16">
        <f>[1]ภดส3!G1719</f>
        <v>0</v>
      </c>
      <c r="H1102" s="16">
        <f>[1]ภดส3!H1719</f>
        <v>0</v>
      </c>
      <c r="I1102" s="16">
        <f>[1]ภดส3!I1719</f>
        <v>8.9</v>
      </c>
      <c r="J1102" s="45">
        <f>[1]ภดส3!J1719</f>
        <v>8.9</v>
      </c>
      <c r="K1102" s="177">
        <v>3050</v>
      </c>
      <c r="L1102" s="19">
        <f>J1102*K1102</f>
        <v>27145</v>
      </c>
      <c r="M1102" s="30"/>
      <c r="N1102" s="30"/>
      <c r="O1102" s="30"/>
      <c r="P1102" s="30"/>
      <c r="Q1102" s="42"/>
      <c r="R1102" s="23"/>
      <c r="S1102" s="42"/>
      <c r="T1102" s="22"/>
      <c r="U1102" s="30"/>
      <c r="V1102" s="30"/>
      <c r="W1102" s="23"/>
      <c r="X1102" s="22"/>
      <c r="Y1102" s="23"/>
      <c r="Z1102" s="22"/>
      <c r="AA1102" s="24"/>
      <c r="AB1102" s="25"/>
    </row>
    <row r="1103" spans="1:29" x14ac:dyDescent="0.35">
      <c r="A1103" s="15">
        <v>4</v>
      </c>
      <c r="B1103" s="16" t="str">
        <f>[1]ภดส3!B1720</f>
        <v>โฉนด</v>
      </c>
      <c r="C1103" s="16">
        <f>[1]ภดส3!E1720</f>
        <v>4934</v>
      </c>
      <c r="D1103" s="17">
        <f>[1]ภดส3!C1720</f>
        <v>10704</v>
      </c>
      <c r="E1103" s="17" t="str">
        <f>[1]ภดส3!F1720</f>
        <v>ม.11 ต.นาบอน</v>
      </c>
      <c r="F1103" s="28" t="s">
        <v>47</v>
      </c>
      <c r="G1103" s="16">
        <f>[1]ภดส3!G1720</f>
        <v>0</v>
      </c>
      <c r="H1103" s="16">
        <f>[1]ภดส3!H1720</f>
        <v>0</v>
      </c>
      <c r="I1103" s="16">
        <f>[1]ภดส3!I1720</f>
        <v>34.1</v>
      </c>
      <c r="J1103" s="45">
        <f>[1]ภดส3!J1720</f>
        <v>34.1</v>
      </c>
      <c r="K1103" s="177">
        <v>3050</v>
      </c>
      <c r="L1103" s="19">
        <f>J1103*K1103</f>
        <v>104005</v>
      </c>
      <c r="M1103" s="31">
        <v>2</v>
      </c>
      <c r="N1103" s="33" t="s">
        <v>48</v>
      </c>
      <c r="O1103" s="67" t="s">
        <v>49</v>
      </c>
      <c r="P1103" s="67">
        <v>3</v>
      </c>
      <c r="Q1103" s="35">
        <v>400</v>
      </c>
      <c r="R1103" s="23">
        <v>100</v>
      </c>
      <c r="S1103" s="35">
        <v>7450</v>
      </c>
      <c r="T1103" s="22">
        <f>Q1103*S1103</f>
        <v>2980000</v>
      </c>
      <c r="U1103" s="67">
        <v>15</v>
      </c>
      <c r="V1103" s="67">
        <v>20</v>
      </c>
      <c r="W1103" s="23">
        <f>T1103-T1103*20/100</f>
        <v>2384000</v>
      </c>
      <c r="X1103" s="22">
        <f>L1100+L1102+L1103+W1103</f>
        <v>2557545</v>
      </c>
      <c r="Y1103" s="23">
        <f>X1103*R1103/100</f>
        <v>2557545</v>
      </c>
      <c r="Z1103" s="22"/>
      <c r="AA1103" s="24"/>
      <c r="AB1103" s="25"/>
    </row>
    <row r="1104" spans="1:29" x14ac:dyDescent="0.35">
      <c r="A1104" s="36"/>
      <c r="B1104" s="30"/>
      <c r="C1104" s="30"/>
      <c r="D1104" s="37"/>
      <c r="E1104" s="37"/>
      <c r="F1104" s="37"/>
      <c r="G1104" s="38"/>
      <c r="H1104" s="38"/>
      <c r="I1104" s="38"/>
      <c r="J1104" s="39"/>
      <c r="K1104" s="24"/>
      <c r="L1104" s="35"/>
      <c r="M1104" s="30"/>
      <c r="N1104" s="33" t="s">
        <v>35</v>
      </c>
      <c r="O1104" s="40"/>
      <c r="P1104" s="31">
        <v>3</v>
      </c>
      <c r="Q1104" s="42">
        <v>150</v>
      </c>
      <c r="R1104" s="41">
        <f>Q1104*100/Q1103</f>
        <v>37.5</v>
      </c>
      <c r="S1104" s="39"/>
      <c r="T1104" s="42"/>
      <c r="U1104" s="43"/>
      <c r="V1104" s="43"/>
      <c r="W1104" s="44"/>
      <c r="X1104" s="39"/>
      <c r="Y1104" s="44">
        <f>Y1103*R1104/100</f>
        <v>959079.375</v>
      </c>
      <c r="Z1104" s="39">
        <v>0</v>
      </c>
      <c r="AA1104" s="44">
        <f>Y1104-Z1104</f>
        <v>959079.375</v>
      </c>
      <c r="AB1104" s="46">
        <v>0.3</v>
      </c>
      <c r="AC1104" s="5">
        <f>AA1104*AB1104/100</f>
        <v>2877.2381249999999</v>
      </c>
    </row>
    <row r="1105" spans="1:29" x14ac:dyDescent="0.35">
      <c r="A1105" s="103"/>
      <c r="B1105" s="40"/>
      <c r="C1105" s="40"/>
      <c r="D1105" s="104"/>
      <c r="E1105" s="104"/>
      <c r="F1105" s="104"/>
      <c r="G1105" s="106"/>
      <c r="H1105" s="106"/>
      <c r="I1105" s="106"/>
      <c r="J1105" s="107"/>
      <c r="K1105" s="99"/>
      <c r="L1105" s="116"/>
      <c r="M1105" s="40"/>
      <c r="N1105" s="72" t="s">
        <v>35</v>
      </c>
      <c r="O1105" s="40"/>
      <c r="P1105" s="91">
        <v>2</v>
      </c>
      <c r="Q1105" s="110">
        <v>50</v>
      </c>
      <c r="R1105" s="109">
        <f>Q1105*100/Q1103</f>
        <v>12.5</v>
      </c>
      <c r="S1105" s="107"/>
      <c r="T1105" s="110"/>
      <c r="U1105" s="111"/>
      <c r="V1105" s="111"/>
      <c r="W1105" s="112"/>
      <c r="X1105" s="107"/>
      <c r="Y1105" s="112">
        <f>Y1103*R1105/100</f>
        <v>319693.125</v>
      </c>
      <c r="Z1105" s="107">
        <v>0</v>
      </c>
      <c r="AA1105" s="112">
        <v>0</v>
      </c>
      <c r="AB1105" s="115">
        <v>0.02</v>
      </c>
      <c r="AC1105" s="5">
        <f>AA1105*AB1105/100</f>
        <v>0</v>
      </c>
    </row>
    <row r="1106" spans="1:29" x14ac:dyDescent="0.35">
      <c r="A1106" s="103"/>
      <c r="B1106" s="40"/>
      <c r="C1106" s="40"/>
      <c r="D1106" s="104"/>
      <c r="E1106" s="104"/>
      <c r="F1106" s="104"/>
      <c r="G1106" s="106"/>
      <c r="H1106" s="106"/>
      <c r="I1106" s="106"/>
      <c r="J1106" s="107"/>
      <c r="K1106" s="99"/>
      <c r="L1106" s="116"/>
      <c r="M1106" s="40"/>
      <c r="N1106" s="72" t="s">
        <v>36</v>
      </c>
      <c r="O1106" s="40"/>
      <c r="P1106" s="91">
        <v>2</v>
      </c>
      <c r="Q1106" s="110">
        <v>200</v>
      </c>
      <c r="R1106" s="109">
        <f>Q1106*100/Q1103</f>
        <v>50</v>
      </c>
      <c r="S1106" s="107"/>
      <c r="T1106" s="110"/>
      <c r="U1106" s="111"/>
      <c r="V1106" s="111"/>
      <c r="W1106" s="112"/>
      <c r="X1106" s="107"/>
      <c r="Y1106" s="112">
        <f>Y1103*R1106/100</f>
        <v>1278772.5</v>
      </c>
      <c r="Z1106" s="107">
        <v>50000000</v>
      </c>
      <c r="AA1106" s="112">
        <v>0</v>
      </c>
      <c r="AB1106" s="115">
        <v>0.02</v>
      </c>
      <c r="AC1106" s="5">
        <f>AA1106*AB1106/100</f>
        <v>0</v>
      </c>
    </row>
    <row r="1107" spans="1:29" x14ac:dyDescent="0.35">
      <c r="A1107" s="47"/>
      <c r="B1107" s="47"/>
      <c r="C1107" s="47"/>
      <c r="D1107" s="48"/>
      <c r="E1107" s="48"/>
      <c r="F1107" s="48"/>
      <c r="G1107" s="47"/>
      <c r="H1107" s="47"/>
      <c r="I1107" s="47"/>
      <c r="J1107" s="49"/>
      <c r="K1107" s="50"/>
      <c r="L1107" s="51"/>
      <c r="M1107" s="52"/>
      <c r="N1107" s="52"/>
      <c r="O1107" s="52"/>
      <c r="P1107" s="52"/>
      <c r="Q1107" s="49"/>
      <c r="R1107" s="50"/>
      <c r="S1107" s="49"/>
      <c r="T1107" s="49"/>
      <c r="U1107" s="52"/>
      <c r="V1107" s="52"/>
      <c r="W1107" s="50"/>
      <c r="X1107" s="49"/>
      <c r="Y1107" s="50"/>
      <c r="Z1107" s="49"/>
      <c r="AA1107" s="50"/>
      <c r="AB1107" s="53"/>
      <c r="AC1107" s="5">
        <f>SUM(AC1101:AC1106)</f>
        <v>12612.838125</v>
      </c>
    </row>
    <row r="1108" spans="1:29" x14ac:dyDescent="0.35">
      <c r="A1108" s="1"/>
      <c r="B1108" s="1"/>
      <c r="C1108" s="1"/>
      <c r="D1108" s="2"/>
      <c r="E1108" s="2"/>
      <c r="F1108" s="2"/>
      <c r="G1108" s="1"/>
      <c r="H1108" s="1"/>
      <c r="I1108" s="1"/>
      <c r="J1108" s="3"/>
      <c r="K1108" s="4"/>
      <c r="M1108" s="6"/>
      <c r="N1108" s="1"/>
      <c r="O1108" s="1"/>
      <c r="P1108" s="1"/>
      <c r="Q1108" s="3"/>
      <c r="R1108" s="4"/>
      <c r="S1108" s="3"/>
      <c r="T1108" s="3"/>
      <c r="U1108" s="1"/>
      <c r="V1108" s="1"/>
      <c r="W1108" s="4"/>
      <c r="X1108" s="3"/>
      <c r="Y1108" s="4"/>
      <c r="Z1108" s="3"/>
      <c r="AA1108" s="4"/>
      <c r="AB1108" s="55"/>
    </row>
    <row r="1109" spans="1:29" x14ac:dyDescent="0.35">
      <c r="A1109" s="8"/>
      <c r="B1109" s="8" t="s">
        <v>37</v>
      </c>
      <c r="C1109" s="8"/>
      <c r="D1109" s="9" t="s">
        <v>38</v>
      </c>
      <c r="E1109" s="9"/>
      <c r="F1109" s="9"/>
      <c r="G1109" s="56"/>
      <c r="H1109" s="8" t="s">
        <v>39</v>
      </c>
      <c r="I1109" s="8"/>
      <c r="J1109" s="57"/>
      <c r="K1109" s="10"/>
      <c r="L1109" s="8"/>
      <c r="M1109" s="13"/>
      <c r="N1109" s="1"/>
      <c r="O1109" s="1"/>
      <c r="P1109" s="1"/>
      <c r="Q1109" s="3"/>
      <c r="R1109" s="4"/>
      <c r="S1109" s="3"/>
      <c r="T1109" s="3"/>
      <c r="U1109" s="1"/>
      <c r="V1109" s="1"/>
      <c r="W1109" s="4"/>
      <c r="X1109" s="3"/>
      <c r="Y1109" s="4"/>
      <c r="Z1109" s="3"/>
      <c r="AA1109" s="4"/>
      <c r="AB1109" s="55"/>
    </row>
    <row r="1110" spans="1:29" x14ac:dyDescent="0.35">
      <c r="A1110" s="8"/>
      <c r="B1110" s="8"/>
      <c r="C1110" s="8"/>
      <c r="D1110" s="9"/>
      <c r="E1110" s="9"/>
      <c r="F1110" s="9"/>
      <c r="G1110" s="56"/>
      <c r="H1110" s="8" t="s">
        <v>40</v>
      </c>
      <c r="I1110" s="8"/>
      <c r="J1110" s="57"/>
      <c r="K1110" s="10"/>
      <c r="L1110" s="8"/>
      <c r="M1110" s="13"/>
      <c r="N1110" s="1"/>
      <c r="O1110" s="1"/>
      <c r="P1110" s="1"/>
      <c r="Q1110" s="3"/>
      <c r="R1110" s="4"/>
      <c r="S1110" s="3"/>
      <c r="T1110" s="3"/>
      <c r="U1110" s="1"/>
      <c r="V1110" s="1"/>
      <c r="W1110" s="4"/>
      <c r="X1110" s="3"/>
      <c r="Y1110" s="4"/>
      <c r="Z1110" s="3"/>
      <c r="AA1110" s="4"/>
      <c r="AB1110" s="55"/>
    </row>
    <row r="1111" spans="1:29" x14ac:dyDescent="0.35">
      <c r="A1111" s="8"/>
      <c r="B1111" s="8"/>
      <c r="C1111" s="8"/>
      <c r="D1111" s="9"/>
      <c r="E1111" s="9"/>
      <c r="F1111" s="9"/>
      <c r="G1111" s="56"/>
      <c r="H1111" s="8" t="s">
        <v>41</v>
      </c>
      <c r="I1111" s="8"/>
      <c r="J1111" s="57"/>
      <c r="K1111" s="10"/>
      <c r="L1111" s="8"/>
      <c r="M1111" s="13"/>
      <c r="N1111" s="1"/>
      <c r="O1111" s="1"/>
      <c r="P1111" s="8"/>
      <c r="Q1111" s="3"/>
      <c r="R1111" s="4"/>
      <c r="S1111" s="3"/>
      <c r="T1111" s="3"/>
      <c r="U1111" s="1"/>
      <c r="V1111" s="1"/>
      <c r="W1111" s="4"/>
      <c r="X1111" s="3"/>
      <c r="Y1111" s="11"/>
      <c r="Z1111" s="10"/>
      <c r="AA1111" s="11"/>
      <c r="AB1111" s="14"/>
    </row>
    <row r="1112" spans="1:29" x14ac:dyDescent="0.35">
      <c r="A1112" s="8"/>
      <c r="B1112" s="8"/>
      <c r="C1112" s="8"/>
      <c r="D1112" s="9"/>
      <c r="E1112" s="9"/>
      <c r="F1112" s="9"/>
      <c r="G1112" s="56"/>
      <c r="H1112" s="8" t="s">
        <v>42</v>
      </c>
      <c r="I1112" s="58"/>
      <c r="J1112" s="59"/>
      <c r="K1112" s="12"/>
      <c r="L1112" s="58"/>
      <c r="M1112" s="60"/>
      <c r="N1112" s="1"/>
      <c r="O1112" s="1"/>
      <c r="P1112" s="8"/>
      <c r="Q1112" s="3"/>
      <c r="R1112" s="4"/>
      <c r="S1112" s="3"/>
      <c r="T1112" s="3"/>
      <c r="U1112" s="1"/>
      <c r="V1112" s="1"/>
      <c r="W1112" s="4"/>
      <c r="X1112" s="3"/>
      <c r="Y1112" s="11"/>
      <c r="Z1112" s="10"/>
      <c r="AA1112" s="11"/>
      <c r="AB1112" s="14"/>
    </row>
    <row r="1113" spans="1:29" x14ac:dyDescent="0.35">
      <c r="A1113" s="58"/>
      <c r="B1113" s="58"/>
      <c r="C1113" s="58"/>
      <c r="D1113" s="61"/>
      <c r="E1113" s="61"/>
      <c r="F1113" s="61"/>
      <c r="G1113" s="58"/>
      <c r="H1113" s="58" t="s">
        <v>43</v>
      </c>
      <c r="I1113" s="58"/>
      <c r="J1113" s="59"/>
      <c r="K1113" s="12"/>
      <c r="L1113" s="58"/>
      <c r="M1113" s="60"/>
    </row>
    <row r="1114" spans="1:29" x14ac:dyDescent="0.35">
      <c r="A1114" s="58"/>
      <c r="B1114" s="58"/>
      <c r="C1114" s="58"/>
      <c r="D1114" s="61"/>
      <c r="E1114" s="61"/>
      <c r="F1114" s="61"/>
      <c r="G1114" s="58"/>
      <c r="H1114" s="58"/>
      <c r="I1114" s="58"/>
      <c r="J1114" s="10"/>
      <c r="K1114" s="64"/>
      <c r="L1114" s="12"/>
    </row>
    <row r="1115" spans="1:29" x14ac:dyDescent="0.35">
      <c r="A1115" s="1"/>
      <c r="B1115" s="1"/>
      <c r="C1115" s="1"/>
      <c r="D1115" s="2"/>
      <c r="E1115" s="2"/>
      <c r="F1115" s="2"/>
      <c r="G1115" s="1"/>
      <c r="H1115" s="1"/>
      <c r="I1115" s="1"/>
      <c r="J1115" s="3"/>
      <c r="K1115" s="4"/>
      <c r="M1115" s="6"/>
      <c r="N1115" s="1"/>
      <c r="O1115" s="1"/>
      <c r="P1115" s="1"/>
      <c r="Q1115" s="3"/>
      <c r="R1115" s="4"/>
      <c r="S1115" s="3"/>
      <c r="T1115" s="3"/>
      <c r="U1115" s="1"/>
      <c r="V1115" s="1"/>
      <c r="W1115" s="4"/>
      <c r="X1115" s="3"/>
      <c r="Y1115" s="4"/>
      <c r="Z1115" s="3"/>
      <c r="AA1115" s="314" t="s">
        <v>0</v>
      </c>
      <c r="AB1115" s="314"/>
    </row>
    <row r="1116" spans="1:29" x14ac:dyDescent="0.35">
      <c r="A1116" s="315" t="s">
        <v>1</v>
      </c>
      <c r="B1116" s="315"/>
      <c r="C1116" s="315"/>
      <c r="D1116" s="315"/>
      <c r="E1116" s="315"/>
      <c r="F1116" s="315"/>
      <c r="G1116" s="315"/>
      <c r="H1116" s="315"/>
      <c r="I1116" s="315"/>
      <c r="J1116" s="315"/>
      <c r="K1116" s="315"/>
      <c r="L1116" s="315"/>
      <c r="M1116" s="315"/>
      <c r="N1116" s="315"/>
      <c r="O1116" s="315"/>
      <c r="P1116" s="315"/>
      <c r="Q1116" s="315"/>
      <c r="R1116" s="315"/>
      <c r="S1116" s="315"/>
      <c r="T1116" s="315"/>
      <c r="U1116" s="315"/>
      <c r="V1116" s="315"/>
      <c r="W1116" s="315"/>
      <c r="X1116" s="315"/>
      <c r="Y1116" s="315"/>
      <c r="Z1116" s="315"/>
      <c r="AA1116" s="315"/>
      <c r="AB1116" s="315"/>
    </row>
    <row r="1117" spans="1:29" x14ac:dyDescent="0.35">
      <c r="A1117" s="315" t="str">
        <f>A1092</f>
        <v>เทศบาลตำบลนาบอน</v>
      </c>
      <c r="B1117" s="315"/>
      <c r="C1117" s="315"/>
      <c r="D1117" s="315"/>
      <c r="E1117" s="315"/>
      <c r="F1117" s="315"/>
      <c r="G1117" s="315"/>
      <c r="H1117" s="315"/>
      <c r="I1117" s="315"/>
      <c r="J1117" s="315"/>
      <c r="K1117" s="315"/>
      <c r="L1117" s="315"/>
      <c r="M1117" s="315"/>
      <c r="N1117" s="315"/>
      <c r="O1117" s="315"/>
      <c r="P1117" s="315"/>
      <c r="Q1117" s="315"/>
      <c r="R1117" s="315"/>
      <c r="S1117" s="315"/>
      <c r="T1117" s="315"/>
      <c r="U1117" s="315"/>
      <c r="V1117" s="315"/>
      <c r="W1117" s="315"/>
      <c r="X1117" s="315"/>
      <c r="Y1117" s="315"/>
      <c r="Z1117" s="315"/>
      <c r="AA1117" s="315"/>
      <c r="AB1117" s="315"/>
    </row>
    <row r="1118" spans="1:29" x14ac:dyDescent="0.35">
      <c r="A1118" s="8" t="s">
        <v>129</v>
      </c>
      <c r="B1118" s="8"/>
      <c r="C1118" s="8"/>
      <c r="D1118" s="9"/>
      <c r="E1118" s="9"/>
      <c r="F1118" s="9"/>
      <c r="G1118" s="8"/>
      <c r="H1118" s="8"/>
      <c r="I1118" s="8"/>
      <c r="J1118" s="10"/>
      <c r="K1118" s="11"/>
      <c r="L1118" s="12"/>
      <c r="M1118" s="13"/>
      <c r="N1118" s="8"/>
      <c r="O1118" s="8"/>
      <c r="P1118" s="8"/>
      <c r="Q1118" s="10"/>
      <c r="R1118" s="11"/>
      <c r="S1118" s="10"/>
      <c r="T1118" s="10"/>
      <c r="U1118" s="8"/>
      <c r="V1118" s="8"/>
      <c r="W1118" s="11"/>
      <c r="X1118" s="10"/>
      <c r="Y1118" s="11"/>
      <c r="Z1118" s="10"/>
      <c r="AA1118" s="11"/>
      <c r="AB1118" s="14"/>
    </row>
    <row r="1119" spans="1:29" x14ac:dyDescent="0.35">
      <c r="A1119" s="288" t="s">
        <v>4</v>
      </c>
      <c r="B1119" s="316"/>
      <c r="C1119" s="316"/>
      <c r="D1119" s="316"/>
      <c r="E1119" s="316"/>
      <c r="F1119" s="316"/>
      <c r="G1119" s="316"/>
      <c r="H1119" s="316"/>
      <c r="I1119" s="316"/>
      <c r="J1119" s="316"/>
      <c r="K1119" s="316"/>
      <c r="L1119" s="289"/>
      <c r="M1119" s="288" t="s">
        <v>5</v>
      </c>
      <c r="N1119" s="316"/>
      <c r="O1119" s="316"/>
      <c r="P1119" s="316"/>
      <c r="Q1119" s="316"/>
      <c r="R1119" s="316"/>
      <c r="S1119" s="316"/>
      <c r="T1119" s="316"/>
      <c r="U1119" s="316"/>
      <c r="V1119" s="316"/>
      <c r="W1119" s="289"/>
      <c r="X1119" s="290" t="s">
        <v>6</v>
      </c>
      <c r="Y1119" s="290" t="s">
        <v>7</v>
      </c>
      <c r="Z1119" s="290" t="s">
        <v>8</v>
      </c>
      <c r="AA1119" s="290" t="s">
        <v>9</v>
      </c>
      <c r="AB1119" s="317" t="s">
        <v>10</v>
      </c>
    </row>
    <row r="1120" spans="1:29" x14ac:dyDescent="0.35">
      <c r="A1120" s="299" t="s">
        <v>11</v>
      </c>
      <c r="B1120" s="293" t="s">
        <v>12</v>
      </c>
      <c r="C1120" s="293" t="s">
        <v>13</v>
      </c>
      <c r="D1120" s="311" t="s">
        <v>14</v>
      </c>
      <c r="E1120" s="311" t="s">
        <v>15</v>
      </c>
      <c r="F1120" s="312" t="s">
        <v>16</v>
      </c>
      <c r="G1120" s="302" t="s">
        <v>17</v>
      </c>
      <c r="H1120" s="303"/>
      <c r="I1120" s="304"/>
      <c r="J1120" s="290" t="s">
        <v>18</v>
      </c>
      <c r="K1120" s="290" t="s">
        <v>19</v>
      </c>
      <c r="L1120" s="308" t="s">
        <v>20</v>
      </c>
      <c r="M1120" s="299" t="s">
        <v>11</v>
      </c>
      <c r="N1120" s="293" t="s">
        <v>21</v>
      </c>
      <c r="O1120" s="293" t="s">
        <v>22</v>
      </c>
      <c r="P1120" s="293" t="s">
        <v>16</v>
      </c>
      <c r="Q1120" s="290" t="s">
        <v>23</v>
      </c>
      <c r="R1120" s="290" t="s">
        <v>24</v>
      </c>
      <c r="S1120" s="290" t="s">
        <v>25</v>
      </c>
      <c r="T1120" s="290" t="s">
        <v>26</v>
      </c>
      <c r="U1120" s="288" t="s">
        <v>27</v>
      </c>
      <c r="V1120" s="289"/>
      <c r="W1120" s="290" t="s">
        <v>28</v>
      </c>
      <c r="X1120" s="291"/>
      <c r="Y1120" s="291"/>
      <c r="Z1120" s="291"/>
      <c r="AA1120" s="291"/>
      <c r="AB1120" s="318"/>
    </row>
    <row r="1121" spans="1:29" x14ac:dyDescent="0.35">
      <c r="A1121" s="300"/>
      <c r="B1121" s="294"/>
      <c r="C1121" s="294"/>
      <c r="D1121" s="312"/>
      <c r="E1121" s="312"/>
      <c r="F1121" s="312"/>
      <c r="G1121" s="305"/>
      <c r="H1121" s="306"/>
      <c r="I1121" s="307"/>
      <c r="J1121" s="291"/>
      <c r="K1121" s="291"/>
      <c r="L1121" s="309"/>
      <c r="M1121" s="300"/>
      <c r="N1121" s="294"/>
      <c r="O1121" s="294"/>
      <c r="P1121" s="294"/>
      <c r="Q1121" s="291"/>
      <c r="R1121" s="291"/>
      <c r="S1121" s="291"/>
      <c r="T1121" s="291"/>
      <c r="U1121" s="293" t="s">
        <v>29</v>
      </c>
      <c r="V1121" s="296" t="s">
        <v>30</v>
      </c>
      <c r="W1121" s="291"/>
      <c r="X1121" s="291"/>
      <c r="Y1121" s="291"/>
      <c r="Z1121" s="291"/>
      <c r="AA1121" s="291"/>
      <c r="AB1121" s="318"/>
    </row>
    <row r="1122" spans="1:29" x14ac:dyDescent="0.35">
      <c r="A1122" s="300"/>
      <c r="B1122" s="294"/>
      <c r="C1122" s="294"/>
      <c r="D1122" s="312"/>
      <c r="E1122" s="312"/>
      <c r="F1122" s="312"/>
      <c r="G1122" s="299" t="s">
        <v>31</v>
      </c>
      <c r="H1122" s="299" t="s">
        <v>32</v>
      </c>
      <c r="I1122" s="299" t="s">
        <v>33</v>
      </c>
      <c r="J1122" s="291"/>
      <c r="K1122" s="291"/>
      <c r="L1122" s="309"/>
      <c r="M1122" s="300"/>
      <c r="N1122" s="294"/>
      <c r="O1122" s="294"/>
      <c r="P1122" s="294"/>
      <c r="Q1122" s="291"/>
      <c r="R1122" s="291"/>
      <c r="S1122" s="291"/>
      <c r="T1122" s="291"/>
      <c r="U1122" s="294"/>
      <c r="V1122" s="297"/>
      <c r="W1122" s="291"/>
      <c r="X1122" s="291"/>
      <c r="Y1122" s="291"/>
      <c r="Z1122" s="291"/>
      <c r="AA1122" s="291"/>
      <c r="AB1122" s="318"/>
    </row>
    <row r="1123" spans="1:29" x14ac:dyDescent="0.35">
      <c r="A1123" s="300"/>
      <c r="B1123" s="294"/>
      <c r="C1123" s="294"/>
      <c r="D1123" s="312"/>
      <c r="E1123" s="312"/>
      <c r="F1123" s="312"/>
      <c r="G1123" s="300"/>
      <c r="H1123" s="300"/>
      <c r="I1123" s="300"/>
      <c r="J1123" s="291"/>
      <c r="K1123" s="291"/>
      <c r="L1123" s="309"/>
      <c r="M1123" s="300"/>
      <c r="N1123" s="294"/>
      <c r="O1123" s="294"/>
      <c r="P1123" s="294"/>
      <c r="Q1123" s="291"/>
      <c r="R1123" s="291"/>
      <c r="S1123" s="291"/>
      <c r="T1123" s="291"/>
      <c r="U1123" s="294"/>
      <c r="V1123" s="297"/>
      <c r="W1123" s="291"/>
      <c r="X1123" s="291"/>
      <c r="Y1123" s="291"/>
      <c r="Z1123" s="291"/>
      <c r="AA1123" s="291"/>
      <c r="AB1123" s="318"/>
    </row>
    <row r="1124" spans="1:29" x14ac:dyDescent="0.35">
      <c r="A1124" s="301"/>
      <c r="B1124" s="295"/>
      <c r="C1124" s="295"/>
      <c r="D1124" s="313"/>
      <c r="E1124" s="313"/>
      <c r="F1124" s="313"/>
      <c r="G1124" s="301"/>
      <c r="H1124" s="301"/>
      <c r="I1124" s="301"/>
      <c r="J1124" s="292"/>
      <c r="K1124" s="292"/>
      <c r="L1124" s="310"/>
      <c r="M1124" s="301"/>
      <c r="N1124" s="295"/>
      <c r="O1124" s="295"/>
      <c r="P1124" s="295"/>
      <c r="Q1124" s="292"/>
      <c r="R1124" s="292"/>
      <c r="S1124" s="292"/>
      <c r="T1124" s="292"/>
      <c r="U1124" s="295"/>
      <c r="V1124" s="298"/>
      <c r="W1124" s="292"/>
      <c r="X1124" s="292"/>
      <c r="Y1124" s="292"/>
      <c r="Z1124" s="292"/>
      <c r="AA1124" s="292"/>
      <c r="AB1124" s="319"/>
    </row>
    <row r="1125" spans="1:29" x14ac:dyDescent="0.35">
      <c r="A1125" s="15">
        <v>1</v>
      </c>
      <c r="B1125" s="16" t="str">
        <f>[1]ภดส3!B1745</f>
        <v>โฉนด</v>
      </c>
      <c r="C1125" s="16">
        <f>[1]ภดส3!E1745</f>
        <v>3513</v>
      </c>
      <c r="D1125" s="17">
        <f>[1]ภดส3!C1745</f>
        <v>7457</v>
      </c>
      <c r="E1125" s="17" t="str">
        <f>[1]ภดส3!F1745</f>
        <v>ม.2 ต.นาบอน</v>
      </c>
      <c r="F1125" s="18" t="s">
        <v>47</v>
      </c>
      <c r="G1125" s="16">
        <f>[1]ภดส3!G1745</f>
        <v>0</v>
      </c>
      <c r="H1125" s="16">
        <f>[1]ภดส3!H1745</f>
        <v>0</v>
      </c>
      <c r="I1125" s="16">
        <f>[1]ภดส3!I1745</f>
        <v>25</v>
      </c>
      <c r="J1125" s="19">
        <f>[1]ภดส3!J1745</f>
        <v>25</v>
      </c>
      <c r="K1125" s="20">
        <v>3050</v>
      </c>
      <c r="L1125" s="19">
        <f>J1125*K1125</f>
        <v>76250</v>
      </c>
      <c r="M1125" s="21">
        <v>1</v>
      </c>
      <c r="N1125" s="21" t="s">
        <v>48</v>
      </c>
      <c r="O1125" s="21" t="s">
        <v>49</v>
      </c>
      <c r="P1125" s="21">
        <v>3</v>
      </c>
      <c r="Q1125" s="22">
        <v>200</v>
      </c>
      <c r="R1125" s="23">
        <v>100</v>
      </c>
      <c r="S1125" s="22">
        <v>7450</v>
      </c>
      <c r="T1125" s="22">
        <f>Q1125*S1125</f>
        <v>1490000</v>
      </c>
      <c r="U1125" s="21">
        <v>30</v>
      </c>
      <c r="V1125" s="21">
        <v>50</v>
      </c>
      <c r="W1125" s="23">
        <f>T1125-T1125*50/100</f>
        <v>745000</v>
      </c>
      <c r="X1125" s="22">
        <f>L1125+W1125</f>
        <v>821250</v>
      </c>
      <c r="Y1125" s="23">
        <f>X1125*R1125/100</f>
        <v>821250</v>
      </c>
      <c r="Z1125" s="22"/>
      <c r="AA1125" s="24"/>
      <c r="AB1125" s="25"/>
      <c r="AC1125" s="26"/>
    </row>
    <row r="1126" spans="1:29" x14ac:dyDescent="0.35">
      <c r="A1126" s="15"/>
      <c r="B1126" s="16"/>
      <c r="C1126" s="16"/>
      <c r="D1126" s="17"/>
      <c r="E1126" s="17"/>
      <c r="F1126" s="28"/>
      <c r="G1126" s="16"/>
      <c r="H1126" s="16"/>
      <c r="I1126" s="16"/>
      <c r="J1126" s="45"/>
      <c r="K1126" s="29"/>
      <c r="L1126" s="19"/>
      <c r="M1126" s="30"/>
      <c r="N1126" s="30" t="s">
        <v>35</v>
      </c>
      <c r="O1126" s="30"/>
      <c r="P1126" s="31">
        <v>3</v>
      </c>
      <c r="Q1126" s="32">
        <v>30</v>
      </c>
      <c r="R1126" s="23">
        <f>Q1126*100/Q1125</f>
        <v>15</v>
      </c>
      <c r="S1126" s="42"/>
      <c r="T1126" s="22"/>
      <c r="U1126" s="30"/>
      <c r="V1126" s="30"/>
      <c r="W1126" s="23"/>
      <c r="X1126" s="22"/>
      <c r="Y1126" s="23">
        <f>Y1125*R1126/100</f>
        <v>123187.5</v>
      </c>
      <c r="Z1126" s="22">
        <v>0</v>
      </c>
      <c r="AA1126" s="24">
        <f>Y1126-Z1126</f>
        <v>123187.5</v>
      </c>
      <c r="AB1126" s="25">
        <v>0.3</v>
      </c>
      <c r="AC1126" s="5">
        <f>AA1126*AB1126/100</f>
        <v>369.5625</v>
      </c>
    </row>
    <row r="1127" spans="1:29" x14ac:dyDescent="0.35">
      <c r="A1127" s="15"/>
      <c r="B1127" s="16"/>
      <c r="C1127" s="16"/>
      <c r="D1127" s="17"/>
      <c r="E1127" s="17"/>
      <c r="F1127" s="28"/>
      <c r="G1127" s="16"/>
      <c r="H1127" s="16"/>
      <c r="I1127" s="16"/>
      <c r="J1127" s="45"/>
      <c r="K1127" s="29"/>
      <c r="L1127" s="19"/>
      <c r="M1127" s="30"/>
      <c r="N1127" s="33" t="s">
        <v>35</v>
      </c>
      <c r="O1127" s="33"/>
      <c r="P1127" s="67">
        <v>2</v>
      </c>
      <c r="Q1127" s="34">
        <v>70</v>
      </c>
      <c r="R1127" s="23">
        <f>Q1127*100/Q1125</f>
        <v>35</v>
      </c>
      <c r="S1127" s="35"/>
      <c r="T1127" s="22"/>
      <c r="U1127" s="33"/>
      <c r="V1127" s="33"/>
      <c r="W1127" s="23"/>
      <c r="X1127" s="22"/>
      <c r="Y1127" s="23">
        <f>Y1125*R1127/100</f>
        <v>287437.5</v>
      </c>
      <c r="Z1127" s="22">
        <v>0</v>
      </c>
      <c r="AA1127" s="24">
        <v>0</v>
      </c>
      <c r="AB1127" s="25">
        <v>0.02</v>
      </c>
      <c r="AC1127" s="5">
        <f>AA1127*AB1127/100</f>
        <v>0</v>
      </c>
    </row>
    <row r="1128" spans="1:29" x14ac:dyDescent="0.35">
      <c r="A1128" s="36"/>
      <c r="B1128" s="30"/>
      <c r="C1128" s="30"/>
      <c r="D1128" s="37"/>
      <c r="E1128" s="37"/>
      <c r="F1128" s="37"/>
      <c r="G1128" s="38"/>
      <c r="H1128" s="38"/>
      <c r="I1128" s="38"/>
      <c r="J1128" s="39"/>
      <c r="K1128" s="24"/>
      <c r="L1128" s="35"/>
      <c r="M1128" s="30"/>
      <c r="N1128" s="33" t="s">
        <v>36</v>
      </c>
      <c r="O1128" s="40"/>
      <c r="P1128" s="31">
        <v>2</v>
      </c>
      <c r="Q1128" s="32">
        <v>100</v>
      </c>
      <c r="R1128" s="41">
        <f>Q1128*100/Q1125</f>
        <v>50</v>
      </c>
      <c r="S1128" s="39"/>
      <c r="T1128" s="42"/>
      <c r="U1128" s="43"/>
      <c r="V1128" s="43"/>
      <c r="W1128" s="44"/>
      <c r="X1128" s="39"/>
      <c r="Y1128" s="44">
        <f>Y1125*R1128/100</f>
        <v>410625</v>
      </c>
      <c r="Z1128" s="39">
        <v>50000000</v>
      </c>
      <c r="AA1128" s="44">
        <v>0</v>
      </c>
      <c r="AB1128" s="46">
        <v>0.02</v>
      </c>
      <c r="AC1128" s="5">
        <f>AA1128*AB1128/100</f>
        <v>0</v>
      </c>
    </row>
    <row r="1129" spans="1:29" x14ac:dyDescent="0.35">
      <c r="A1129" s="47"/>
      <c r="B1129" s="47"/>
      <c r="C1129" s="47"/>
      <c r="D1129" s="48"/>
      <c r="E1129" s="48"/>
      <c r="F1129" s="48"/>
      <c r="G1129" s="47"/>
      <c r="H1129" s="47"/>
      <c r="I1129" s="47"/>
      <c r="J1129" s="49"/>
      <c r="K1129" s="50"/>
      <c r="L1129" s="51"/>
      <c r="M1129" s="52"/>
      <c r="N1129" s="52"/>
      <c r="O1129" s="52"/>
      <c r="P1129" s="52"/>
      <c r="Q1129" s="49"/>
      <c r="R1129" s="50"/>
      <c r="S1129" s="49"/>
      <c r="T1129" s="49"/>
      <c r="U1129" s="52"/>
      <c r="V1129" s="52"/>
      <c r="W1129" s="50"/>
      <c r="X1129" s="49"/>
      <c r="Y1129" s="50"/>
      <c r="Z1129" s="49"/>
      <c r="AA1129" s="50"/>
      <c r="AB1129" s="53"/>
      <c r="AC1129" s="5">
        <f>SUM(AC1126:AC1128)</f>
        <v>369.5625</v>
      </c>
    </row>
    <row r="1130" spans="1:29" x14ac:dyDescent="0.35">
      <c r="A1130" s="1"/>
      <c r="B1130" s="1"/>
      <c r="C1130" s="1"/>
      <c r="D1130" s="2"/>
      <c r="E1130" s="2"/>
      <c r="F1130" s="2"/>
      <c r="G1130" s="1"/>
      <c r="H1130" s="1"/>
      <c r="I1130" s="1"/>
      <c r="J1130" s="3"/>
      <c r="K1130" s="4"/>
      <c r="M1130" s="6"/>
      <c r="N1130" s="1"/>
      <c r="O1130" s="1"/>
      <c r="P1130" s="1"/>
      <c r="Q1130" s="3"/>
      <c r="R1130" s="4"/>
      <c r="S1130" s="3"/>
      <c r="T1130" s="3"/>
      <c r="U1130" s="1"/>
      <c r="V1130" s="1"/>
      <c r="W1130" s="4"/>
      <c r="X1130" s="3"/>
      <c r="Y1130" s="4"/>
      <c r="Z1130" s="3"/>
      <c r="AA1130" s="4"/>
      <c r="AB1130" s="55"/>
    </row>
    <row r="1131" spans="1:29" x14ac:dyDescent="0.35">
      <c r="A1131" s="8"/>
      <c r="B1131" s="8" t="s">
        <v>37</v>
      </c>
      <c r="C1131" s="8"/>
      <c r="D1131" s="9" t="s">
        <v>38</v>
      </c>
      <c r="E1131" s="9"/>
      <c r="F1131" s="9"/>
      <c r="G1131" s="56"/>
      <c r="H1131" s="8" t="s">
        <v>39</v>
      </c>
      <c r="I1131" s="8"/>
      <c r="J1131" s="57"/>
      <c r="K1131" s="10"/>
      <c r="L1131" s="8"/>
      <c r="M1131" s="13"/>
      <c r="N1131" s="1"/>
      <c r="O1131" s="1"/>
      <c r="P1131" s="1"/>
      <c r="Q1131" s="3"/>
      <c r="R1131" s="4"/>
      <c r="S1131" s="3"/>
      <c r="T1131" s="3"/>
      <c r="U1131" s="1"/>
      <c r="V1131" s="1"/>
      <c r="W1131" s="4"/>
      <c r="X1131" s="3"/>
      <c r="Y1131" s="4"/>
      <c r="Z1131" s="3"/>
      <c r="AA1131" s="4"/>
      <c r="AB1131" s="55"/>
    </row>
    <row r="1132" spans="1:29" x14ac:dyDescent="0.35">
      <c r="A1132" s="8"/>
      <c r="B1132" s="8"/>
      <c r="C1132" s="8"/>
      <c r="D1132" s="9"/>
      <c r="E1132" s="9"/>
      <c r="F1132" s="9"/>
      <c r="G1132" s="56"/>
      <c r="H1132" s="8" t="s">
        <v>40</v>
      </c>
      <c r="I1132" s="8"/>
      <c r="J1132" s="57"/>
      <c r="K1132" s="10"/>
      <c r="L1132" s="8"/>
      <c r="M1132" s="13"/>
      <c r="N1132" s="1"/>
      <c r="O1132" s="1"/>
      <c r="P1132" s="1"/>
      <c r="Q1132" s="3"/>
      <c r="R1132" s="4"/>
      <c r="S1132" s="3"/>
      <c r="T1132" s="3"/>
      <c r="U1132" s="1"/>
      <c r="V1132" s="1"/>
      <c r="W1132" s="4"/>
      <c r="X1132" s="3"/>
      <c r="Y1132" s="4"/>
      <c r="Z1132" s="3"/>
      <c r="AA1132" s="4"/>
      <c r="AB1132" s="55"/>
    </row>
    <row r="1133" spans="1:29" x14ac:dyDescent="0.35">
      <c r="A1133" s="8"/>
      <c r="B1133" s="8"/>
      <c r="C1133" s="8"/>
      <c r="D1133" s="9"/>
      <c r="E1133" s="9"/>
      <c r="F1133" s="9"/>
      <c r="G1133" s="56"/>
      <c r="H1133" s="8" t="s">
        <v>41</v>
      </c>
      <c r="I1133" s="8"/>
      <c r="J1133" s="57"/>
      <c r="K1133" s="10"/>
      <c r="L1133" s="8"/>
      <c r="M1133" s="13"/>
      <c r="N1133" s="1"/>
      <c r="O1133" s="1"/>
      <c r="P1133" s="8"/>
      <c r="Q1133" s="3"/>
      <c r="R1133" s="4"/>
      <c r="S1133" s="3"/>
      <c r="T1133" s="3"/>
      <c r="U1133" s="1"/>
      <c r="V1133" s="1"/>
      <c r="W1133" s="4"/>
      <c r="X1133" s="3"/>
      <c r="Y1133" s="11"/>
      <c r="Z1133" s="10"/>
      <c r="AA1133" s="11"/>
      <c r="AB1133" s="14"/>
    </row>
    <row r="1134" spans="1:29" x14ac:dyDescent="0.35">
      <c r="A1134" s="8"/>
      <c r="B1134" s="8"/>
      <c r="C1134" s="8"/>
      <c r="D1134" s="9"/>
      <c r="E1134" s="9"/>
      <c r="F1134" s="9"/>
      <c r="G1134" s="56"/>
      <c r="H1134" s="8" t="s">
        <v>42</v>
      </c>
      <c r="I1134" s="58"/>
      <c r="J1134" s="59"/>
      <c r="K1134" s="12"/>
      <c r="L1134" s="58"/>
      <c r="M1134" s="60"/>
      <c r="N1134" s="1"/>
      <c r="O1134" s="1"/>
      <c r="P1134" s="8"/>
      <c r="Q1134" s="3"/>
      <c r="R1134" s="4"/>
      <c r="S1134" s="3"/>
      <c r="T1134" s="3"/>
      <c r="U1134" s="1"/>
      <c r="V1134" s="1"/>
      <c r="W1134" s="4"/>
      <c r="X1134" s="3"/>
      <c r="Y1134" s="11"/>
      <c r="Z1134" s="10"/>
      <c r="AA1134" s="11"/>
      <c r="AB1134" s="14"/>
    </row>
    <row r="1135" spans="1:29" x14ac:dyDescent="0.35">
      <c r="A1135" s="58"/>
      <c r="B1135" s="58"/>
      <c r="C1135" s="58"/>
      <c r="D1135" s="61"/>
      <c r="E1135" s="61"/>
      <c r="F1135" s="61"/>
      <c r="G1135" s="58"/>
      <c r="H1135" s="58" t="s">
        <v>43</v>
      </c>
      <c r="I1135" s="58"/>
      <c r="J1135" s="59"/>
      <c r="K1135" s="12"/>
      <c r="L1135" s="58"/>
      <c r="M1135" s="60"/>
    </row>
    <row r="1136" spans="1:29" x14ac:dyDescent="0.35">
      <c r="A1136" s="58"/>
      <c r="B1136" s="58"/>
      <c r="C1136" s="58"/>
      <c r="D1136" s="61"/>
      <c r="E1136" s="61"/>
      <c r="F1136" s="61"/>
      <c r="G1136" s="58"/>
      <c r="H1136" s="58"/>
      <c r="I1136" s="58"/>
      <c r="J1136" s="10"/>
      <c r="K1136" s="64"/>
      <c r="L1136" s="12"/>
    </row>
    <row r="1137" spans="1:29" x14ac:dyDescent="0.35">
      <c r="A1137" s="1"/>
      <c r="B1137" s="1"/>
      <c r="C1137" s="1"/>
      <c r="D1137" s="2"/>
      <c r="E1137" s="2"/>
      <c r="F1137" s="2"/>
      <c r="G1137" s="1"/>
      <c r="H1137" s="1"/>
      <c r="I1137" s="1"/>
      <c r="J1137" s="3"/>
      <c r="K1137" s="4"/>
      <c r="M1137" s="6"/>
      <c r="N1137" s="1"/>
      <c r="O1137" s="1"/>
      <c r="P1137" s="1"/>
      <c r="Q1137" s="3"/>
      <c r="R1137" s="4"/>
      <c r="S1137" s="3"/>
      <c r="T1137" s="3"/>
      <c r="U1137" s="1"/>
      <c r="V1137" s="1"/>
      <c r="W1137" s="4"/>
      <c r="X1137" s="3"/>
      <c r="Y1137" s="4"/>
      <c r="Z1137" s="3"/>
      <c r="AA1137" s="314" t="s">
        <v>0</v>
      </c>
      <c r="AB1137" s="314"/>
    </row>
    <row r="1138" spans="1:29" x14ac:dyDescent="0.35">
      <c r="A1138" s="315" t="s">
        <v>1</v>
      </c>
      <c r="B1138" s="315"/>
      <c r="C1138" s="315"/>
      <c r="D1138" s="315"/>
      <c r="E1138" s="315"/>
      <c r="F1138" s="315"/>
      <c r="G1138" s="315"/>
      <c r="H1138" s="315"/>
      <c r="I1138" s="315"/>
      <c r="J1138" s="315"/>
      <c r="K1138" s="315"/>
      <c r="L1138" s="315"/>
      <c r="M1138" s="315"/>
      <c r="N1138" s="315"/>
      <c r="O1138" s="315"/>
      <c r="P1138" s="315"/>
      <c r="Q1138" s="315"/>
      <c r="R1138" s="315"/>
      <c r="S1138" s="315"/>
      <c r="T1138" s="315"/>
      <c r="U1138" s="315"/>
      <c r="V1138" s="315"/>
      <c r="W1138" s="315"/>
      <c r="X1138" s="315"/>
      <c r="Y1138" s="315"/>
      <c r="Z1138" s="315"/>
      <c r="AA1138" s="315"/>
      <c r="AB1138" s="315"/>
    </row>
    <row r="1139" spans="1:29" x14ac:dyDescent="0.35">
      <c r="A1139" s="315" t="str">
        <f>A1117</f>
        <v>เทศบาลตำบลนาบอน</v>
      </c>
      <c r="B1139" s="315"/>
      <c r="C1139" s="315"/>
      <c r="D1139" s="315"/>
      <c r="E1139" s="315"/>
      <c r="F1139" s="315"/>
      <c r="G1139" s="315"/>
      <c r="H1139" s="315"/>
      <c r="I1139" s="315"/>
      <c r="J1139" s="315"/>
      <c r="K1139" s="315"/>
      <c r="L1139" s="315"/>
      <c r="M1139" s="315"/>
      <c r="N1139" s="315"/>
      <c r="O1139" s="315"/>
      <c r="P1139" s="315"/>
      <c r="Q1139" s="315"/>
      <c r="R1139" s="315"/>
      <c r="S1139" s="315"/>
      <c r="T1139" s="315"/>
      <c r="U1139" s="315"/>
      <c r="V1139" s="315"/>
      <c r="W1139" s="315"/>
      <c r="X1139" s="315"/>
      <c r="Y1139" s="315"/>
      <c r="Z1139" s="315"/>
      <c r="AA1139" s="315"/>
      <c r="AB1139" s="315"/>
    </row>
    <row r="1140" spans="1:29" x14ac:dyDescent="0.35">
      <c r="A1140" s="8" t="s">
        <v>130</v>
      </c>
      <c r="B1140" s="8"/>
      <c r="C1140" s="8"/>
      <c r="D1140" s="9"/>
      <c r="E1140" s="9"/>
      <c r="F1140" s="9"/>
      <c r="G1140" s="8"/>
      <c r="H1140" s="8"/>
      <c r="I1140" s="8"/>
      <c r="J1140" s="10"/>
      <c r="K1140" s="11"/>
      <c r="L1140" s="12"/>
      <c r="M1140" s="13"/>
      <c r="N1140" s="8"/>
      <c r="O1140" s="8"/>
      <c r="P1140" s="8"/>
      <c r="Q1140" s="10"/>
      <c r="R1140" s="11"/>
      <c r="S1140" s="10"/>
      <c r="T1140" s="10"/>
      <c r="U1140" s="8"/>
      <c r="V1140" s="8"/>
      <c r="W1140" s="11"/>
      <c r="X1140" s="10"/>
      <c r="Y1140" s="11"/>
      <c r="Z1140" s="10"/>
      <c r="AA1140" s="11"/>
      <c r="AB1140" s="14"/>
    </row>
    <row r="1141" spans="1:29" x14ac:dyDescent="0.35">
      <c r="A1141" s="288" t="s">
        <v>4</v>
      </c>
      <c r="B1141" s="316"/>
      <c r="C1141" s="316"/>
      <c r="D1141" s="316"/>
      <c r="E1141" s="316"/>
      <c r="F1141" s="316"/>
      <c r="G1141" s="316"/>
      <c r="H1141" s="316"/>
      <c r="I1141" s="316"/>
      <c r="J1141" s="316"/>
      <c r="K1141" s="316"/>
      <c r="L1141" s="289"/>
      <c r="M1141" s="288" t="s">
        <v>5</v>
      </c>
      <c r="N1141" s="316"/>
      <c r="O1141" s="316"/>
      <c r="P1141" s="316"/>
      <c r="Q1141" s="316"/>
      <c r="R1141" s="316"/>
      <c r="S1141" s="316"/>
      <c r="T1141" s="316"/>
      <c r="U1141" s="316"/>
      <c r="V1141" s="316"/>
      <c r="W1141" s="289"/>
      <c r="X1141" s="290" t="s">
        <v>6</v>
      </c>
      <c r="Y1141" s="290" t="s">
        <v>7</v>
      </c>
      <c r="Z1141" s="290" t="s">
        <v>8</v>
      </c>
      <c r="AA1141" s="290" t="s">
        <v>9</v>
      </c>
      <c r="AB1141" s="317" t="s">
        <v>10</v>
      </c>
    </row>
    <row r="1142" spans="1:29" x14ac:dyDescent="0.35">
      <c r="A1142" s="299" t="s">
        <v>11</v>
      </c>
      <c r="B1142" s="293" t="s">
        <v>12</v>
      </c>
      <c r="C1142" s="293" t="s">
        <v>13</v>
      </c>
      <c r="D1142" s="311" t="s">
        <v>14</v>
      </c>
      <c r="E1142" s="311" t="s">
        <v>15</v>
      </c>
      <c r="F1142" s="312" t="s">
        <v>16</v>
      </c>
      <c r="G1142" s="302" t="s">
        <v>17</v>
      </c>
      <c r="H1142" s="303"/>
      <c r="I1142" s="304"/>
      <c r="J1142" s="290" t="s">
        <v>18</v>
      </c>
      <c r="K1142" s="290" t="s">
        <v>19</v>
      </c>
      <c r="L1142" s="308" t="s">
        <v>20</v>
      </c>
      <c r="M1142" s="299" t="s">
        <v>11</v>
      </c>
      <c r="N1142" s="293" t="s">
        <v>21</v>
      </c>
      <c r="O1142" s="293" t="s">
        <v>22</v>
      </c>
      <c r="P1142" s="293" t="s">
        <v>16</v>
      </c>
      <c r="Q1142" s="290" t="s">
        <v>23</v>
      </c>
      <c r="R1142" s="290" t="s">
        <v>24</v>
      </c>
      <c r="S1142" s="290" t="s">
        <v>25</v>
      </c>
      <c r="T1142" s="290" t="s">
        <v>26</v>
      </c>
      <c r="U1142" s="288" t="s">
        <v>27</v>
      </c>
      <c r="V1142" s="289"/>
      <c r="W1142" s="290" t="s">
        <v>28</v>
      </c>
      <c r="X1142" s="291"/>
      <c r="Y1142" s="291"/>
      <c r="Z1142" s="291"/>
      <c r="AA1142" s="291"/>
      <c r="AB1142" s="318"/>
    </row>
    <row r="1143" spans="1:29" x14ac:dyDescent="0.35">
      <c r="A1143" s="300"/>
      <c r="B1143" s="294"/>
      <c r="C1143" s="294"/>
      <c r="D1143" s="312"/>
      <c r="E1143" s="312"/>
      <c r="F1143" s="312"/>
      <c r="G1143" s="305"/>
      <c r="H1143" s="306"/>
      <c r="I1143" s="307"/>
      <c r="J1143" s="291"/>
      <c r="K1143" s="291"/>
      <c r="L1143" s="309"/>
      <c r="M1143" s="300"/>
      <c r="N1143" s="294"/>
      <c r="O1143" s="294"/>
      <c r="P1143" s="294"/>
      <c r="Q1143" s="291"/>
      <c r="R1143" s="291"/>
      <c r="S1143" s="291"/>
      <c r="T1143" s="291"/>
      <c r="U1143" s="293" t="s">
        <v>29</v>
      </c>
      <c r="V1143" s="296" t="s">
        <v>30</v>
      </c>
      <c r="W1143" s="291"/>
      <c r="X1143" s="291"/>
      <c r="Y1143" s="291"/>
      <c r="Z1143" s="291"/>
      <c r="AA1143" s="291"/>
      <c r="AB1143" s="318"/>
    </row>
    <row r="1144" spans="1:29" x14ac:dyDescent="0.35">
      <c r="A1144" s="300"/>
      <c r="B1144" s="294"/>
      <c r="C1144" s="294"/>
      <c r="D1144" s="312"/>
      <c r="E1144" s="312"/>
      <c r="F1144" s="312"/>
      <c r="G1144" s="299" t="s">
        <v>31</v>
      </c>
      <c r="H1144" s="299" t="s">
        <v>32</v>
      </c>
      <c r="I1144" s="299" t="s">
        <v>33</v>
      </c>
      <c r="J1144" s="291"/>
      <c r="K1144" s="291"/>
      <c r="L1144" s="309"/>
      <c r="M1144" s="300"/>
      <c r="N1144" s="294"/>
      <c r="O1144" s="294"/>
      <c r="P1144" s="294"/>
      <c r="Q1144" s="291"/>
      <c r="R1144" s="291"/>
      <c r="S1144" s="291"/>
      <c r="T1144" s="291"/>
      <c r="U1144" s="294"/>
      <c r="V1144" s="297"/>
      <c r="W1144" s="291"/>
      <c r="X1144" s="291"/>
      <c r="Y1144" s="291"/>
      <c r="Z1144" s="291"/>
      <c r="AA1144" s="291"/>
      <c r="AB1144" s="318"/>
    </row>
    <row r="1145" spans="1:29" x14ac:dyDescent="0.35">
      <c r="A1145" s="300"/>
      <c r="B1145" s="294"/>
      <c r="C1145" s="294"/>
      <c r="D1145" s="312"/>
      <c r="E1145" s="312"/>
      <c r="F1145" s="312"/>
      <c r="G1145" s="300"/>
      <c r="H1145" s="300"/>
      <c r="I1145" s="300"/>
      <c r="J1145" s="291"/>
      <c r="K1145" s="291"/>
      <c r="L1145" s="309"/>
      <c r="M1145" s="300"/>
      <c r="N1145" s="294"/>
      <c r="O1145" s="294"/>
      <c r="P1145" s="294"/>
      <c r="Q1145" s="291"/>
      <c r="R1145" s="291"/>
      <c r="S1145" s="291"/>
      <c r="T1145" s="291"/>
      <c r="U1145" s="294"/>
      <c r="V1145" s="297"/>
      <c r="W1145" s="291"/>
      <c r="X1145" s="291"/>
      <c r="Y1145" s="291"/>
      <c r="Z1145" s="291"/>
      <c r="AA1145" s="291"/>
      <c r="AB1145" s="318"/>
    </row>
    <row r="1146" spans="1:29" x14ac:dyDescent="0.35">
      <c r="A1146" s="301"/>
      <c r="B1146" s="295"/>
      <c r="C1146" s="295"/>
      <c r="D1146" s="313"/>
      <c r="E1146" s="313"/>
      <c r="F1146" s="313"/>
      <c r="G1146" s="301"/>
      <c r="H1146" s="301"/>
      <c r="I1146" s="301"/>
      <c r="J1146" s="292"/>
      <c r="K1146" s="292"/>
      <c r="L1146" s="310"/>
      <c r="M1146" s="301"/>
      <c r="N1146" s="295"/>
      <c r="O1146" s="295"/>
      <c r="P1146" s="295"/>
      <c r="Q1146" s="292"/>
      <c r="R1146" s="292"/>
      <c r="S1146" s="292"/>
      <c r="T1146" s="292"/>
      <c r="U1146" s="295"/>
      <c r="V1146" s="298"/>
      <c r="W1146" s="292"/>
      <c r="X1146" s="292"/>
      <c r="Y1146" s="292"/>
      <c r="Z1146" s="292"/>
      <c r="AA1146" s="292"/>
      <c r="AB1146" s="319"/>
    </row>
    <row r="1147" spans="1:29" x14ac:dyDescent="0.35">
      <c r="A1147" s="15">
        <v>1</v>
      </c>
      <c r="B1147" s="16" t="str">
        <f>[1]ภดส3!B1772</f>
        <v>โฉนด</v>
      </c>
      <c r="C1147" s="16">
        <f>[1]ภดส3!E1772</f>
        <v>5640</v>
      </c>
      <c r="D1147" s="17">
        <f>[1]ภดส3!C1772</f>
        <v>13326</v>
      </c>
      <c r="E1147" s="17" t="str">
        <f>[1]ภดส3!F1772</f>
        <v xml:space="preserve"> ม.2 ต.นาบอน</v>
      </c>
      <c r="F1147" s="18" t="s">
        <v>47</v>
      </c>
      <c r="G1147" s="16">
        <f>[1]ภดส3!G1772</f>
        <v>0</v>
      </c>
      <c r="H1147" s="16">
        <f>[1]ภดส3!H1772</f>
        <v>0</v>
      </c>
      <c r="I1147" s="16">
        <f>[1]ภดส3!I1772</f>
        <v>20.2</v>
      </c>
      <c r="J1147" s="19">
        <f>[1]ภดส3!J1772</f>
        <v>20.2</v>
      </c>
      <c r="K1147" s="20">
        <v>460</v>
      </c>
      <c r="L1147" s="19">
        <f>J1147*K1147</f>
        <v>9292</v>
      </c>
      <c r="M1147" s="21">
        <v>1</v>
      </c>
      <c r="N1147" s="21" t="s">
        <v>108</v>
      </c>
      <c r="O1147" s="21" t="s">
        <v>49</v>
      </c>
      <c r="P1147" s="21">
        <v>3</v>
      </c>
      <c r="Q1147" s="22">
        <v>80</v>
      </c>
      <c r="R1147" s="23">
        <v>100</v>
      </c>
      <c r="S1147" s="22">
        <v>6600</v>
      </c>
      <c r="T1147" s="22">
        <f>Q1147*S1147</f>
        <v>528000</v>
      </c>
      <c r="U1147" s="21">
        <v>12</v>
      </c>
      <c r="V1147" s="21">
        <v>14</v>
      </c>
      <c r="W1147" s="23">
        <f>T1147-T1147*14/100</f>
        <v>454080</v>
      </c>
      <c r="X1147" s="22">
        <f>L1147+W1147</f>
        <v>463372</v>
      </c>
      <c r="Y1147" s="23">
        <f>X1147*R1147/100</f>
        <v>463372</v>
      </c>
      <c r="Z1147" s="22">
        <v>0</v>
      </c>
      <c r="AA1147" s="24">
        <f>Y1147-Z1147</f>
        <v>463372</v>
      </c>
      <c r="AB1147" s="25">
        <v>0.02</v>
      </c>
      <c r="AC1147" s="26">
        <f>AA1147*AB1147/100</f>
        <v>92.674400000000006</v>
      </c>
    </row>
    <row r="1148" spans="1:29" x14ac:dyDescent="0.35">
      <c r="A1148" s="15"/>
      <c r="B1148" s="16"/>
      <c r="C1148" s="16"/>
      <c r="D1148" s="17"/>
      <c r="E1148" s="17"/>
      <c r="F1148" s="28"/>
      <c r="G1148" s="16"/>
      <c r="H1148" s="16"/>
      <c r="I1148" s="16"/>
      <c r="J1148" s="45"/>
      <c r="K1148" s="29"/>
      <c r="L1148" s="19"/>
      <c r="M1148" s="30"/>
      <c r="N1148" s="30"/>
      <c r="O1148" s="30"/>
      <c r="P1148" s="30"/>
      <c r="Q1148" s="42"/>
      <c r="R1148" s="23"/>
      <c r="S1148" s="42"/>
      <c r="T1148" s="22"/>
      <c r="U1148" s="30"/>
      <c r="V1148" s="30"/>
      <c r="W1148" s="23"/>
      <c r="X1148" s="22"/>
      <c r="Y1148" s="23"/>
      <c r="Z1148" s="22"/>
      <c r="AA1148" s="24"/>
      <c r="AB1148" s="25"/>
    </row>
    <row r="1149" spans="1:29" x14ac:dyDescent="0.35">
      <c r="A1149" s="15"/>
      <c r="B1149" s="16"/>
      <c r="C1149" s="16"/>
      <c r="D1149" s="17"/>
      <c r="E1149" s="17"/>
      <c r="F1149" s="28"/>
      <c r="G1149" s="16"/>
      <c r="H1149" s="16"/>
      <c r="I1149" s="16"/>
      <c r="J1149" s="45"/>
      <c r="K1149" s="29"/>
      <c r="L1149" s="19"/>
      <c r="M1149" s="30"/>
      <c r="N1149" s="33"/>
      <c r="O1149" s="33"/>
      <c r="P1149" s="33"/>
      <c r="Q1149" s="35"/>
      <c r="R1149" s="23"/>
      <c r="S1149" s="35"/>
      <c r="T1149" s="22"/>
      <c r="U1149" s="33"/>
      <c r="V1149" s="33"/>
      <c r="W1149" s="23"/>
      <c r="X1149" s="22"/>
      <c r="Y1149" s="23"/>
      <c r="Z1149" s="22"/>
      <c r="AA1149" s="24"/>
      <c r="AB1149" s="25"/>
    </row>
    <row r="1150" spans="1:29" x14ac:dyDescent="0.35">
      <c r="A1150" s="1"/>
      <c r="B1150" s="1"/>
      <c r="C1150" s="1"/>
      <c r="D1150" s="2"/>
      <c r="E1150" s="2"/>
      <c r="F1150" s="2"/>
      <c r="G1150" s="1"/>
      <c r="H1150" s="1"/>
      <c r="I1150" s="1"/>
      <c r="J1150" s="3"/>
      <c r="K1150" s="4"/>
      <c r="M1150" s="6"/>
      <c r="N1150" s="1"/>
      <c r="O1150" s="1"/>
      <c r="P1150" s="1"/>
      <c r="Q1150" s="3"/>
      <c r="R1150" s="4"/>
      <c r="S1150" s="3"/>
      <c r="T1150" s="3"/>
      <c r="U1150" s="1"/>
      <c r="V1150" s="1"/>
      <c r="W1150" s="4"/>
      <c r="X1150" s="3"/>
      <c r="Y1150" s="4"/>
      <c r="Z1150" s="3"/>
      <c r="AA1150" s="4"/>
      <c r="AB1150" s="55"/>
    </row>
    <row r="1151" spans="1:29" x14ac:dyDescent="0.35">
      <c r="A1151" s="8"/>
      <c r="B1151" s="8" t="s">
        <v>37</v>
      </c>
      <c r="C1151" s="8"/>
      <c r="D1151" s="9" t="s">
        <v>38</v>
      </c>
      <c r="E1151" s="9"/>
      <c r="F1151" s="9"/>
      <c r="G1151" s="56"/>
      <c r="H1151" s="8" t="s">
        <v>39</v>
      </c>
      <c r="I1151" s="8"/>
      <c r="J1151" s="57"/>
      <c r="K1151" s="10"/>
      <c r="L1151" s="8"/>
      <c r="M1151" s="13"/>
      <c r="N1151" s="1"/>
      <c r="O1151" s="1"/>
      <c r="P1151" s="1"/>
      <c r="Q1151" s="3"/>
      <c r="R1151" s="4"/>
      <c r="S1151" s="3"/>
      <c r="T1151" s="3"/>
      <c r="U1151" s="1"/>
      <c r="V1151" s="1"/>
      <c r="W1151" s="4"/>
      <c r="X1151" s="3"/>
      <c r="Y1151" s="4"/>
      <c r="Z1151" s="3"/>
      <c r="AA1151" s="4"/>
      <c r="AB1151" s="55"/>
    </row>
    <row r="1152" spans="1:29" x14ac:dyDescent="0.35">
      <c r="A1152" s="8"/>
      <c r="B1152" s="8"/>
      <c r="C1152" s="8"/>
      <c r="D1152" s="9"/>
      <c r="E1152" s="9"/>
      <c r="F1152" s="9"/>
      <c r="G1152" s="56"/>
      <c r="H1152" s="8" t="s">
        <v>40</v>
      </c>
      <c r="I1152" s="8"/>
      <c r="J1152" s="57"/>
      <c r="K1152" s="10"/>
      <c r="L1152" s="8"/>
      <c r="M1152" s="13"/>
      <c r="N1152" s="1"/>
      <c r="O1152" s="1"/>
      <c r="P1152" s="1"/>
      <c r="Q1152" s="3"/>
      <c r="R1152" s="4"/>
      <c r="S1152" s="3"/>
      <c r="T1152" s="3"/>
      <c r="U1152" s="1"/>
      <c r="V1152" s="1"/>
      <c r="W1152" s="4"/>
      <c r="X1152" s="3"/>
      <c r="Y1152" s="4"/>
      <c r="Z1152" s="3"/>
      <c r="AA1152" s="4"/>
      <c r="AB1152" s="55"/>
    </row>
    <row r="1153" spans="1:29" x14ac:dyDescent="0.35">
      <c r="A1153" s="8"/>
      <c r="B1153" s="8"/>
      <c r="C1153" s="8"/>
      <c r="D1153" s="9"/>
      <c r="E1153" s="9"/>
      <c r="F1153" s="9"/>
      <c r="G1153" s="56"/>
      <c r="H1153" s="8" t="s">
        <v>41</v>
      </c>
      <c r="I1153" s="8"/>
      <c r="J1153" s="57"/>
      <c r="K1153" s="10"/>
      <c r="L1153" s="8"/>
      <c r="M1153" s="13"/>
      <c r="N1153" s="1"/>
      <c r="O1153" s="1"/>
      <c r="P1153" s="8"/>
      <c r="Q1153" s="3"/>
      <c r="R1153" s="4"/>
      <c r="S1153" s="3"/>
      <c r="T1153" s="3"/>
      <c r="U1153" s="1"/>
      <c r="V1153" s="1"/>
      <c r="W1153" s="4"/>
      <c r="X1153" s="3"/>
      <c r="Y1153" s="11"/>
      <c r="Z1153" s="10"/>
      <c r="AA1153" s="11"/>
      <c r="AB1153" s="14"/>
    </row>
    <row r="1154" spans="1:29" x14ac:dyDescent="0.35">
      <c r="A1154" s="8"/>
      <c r="B1154" s="8"/>
      <c r="C1154" s="8"/>
      <c r="D1154" s="9"/>
      <c r="E1154" s="9"/>
      <c r="F1154" s="9"/>
      <c r="G1154" s="56"/>
      <c r="H1154" s="8" t="s">
        <v>42</v>
      </c>
      <c r="I1154" s="58"/>
      <c r="J1154" s="59"/>
      <c r="K1154" s="12"/>
      <c r="L1154" s="58"/>
      <c r="M1154" s="60"/>
      <c r="N1154" s="1"/>
      <c r="O1154" s="1"/>
      <c r="P1154" s="8"/>
      <c r="Q1154" s="3"/>
      <c r="R1154" s="4"/>
      <c r="S1154" s="3"/>
      <c r="T1154" s="3"/>
      <c r="U1154" s="1"/>
      <c r="V1154" s="1"/>
      <c r="W1154" s="4"/>
      <c r="X1154" s="3"/>
      <c r="Y1154" s="11"/>
      <c r="Z1154" s="10"/>
      <c r="AA1154" s="11"/>
      <c r="AB1154" s="14"/>
    </row>
    <row r="1155" spans="1:29" x14ac:dyDescent="0.35">
      <c r="A1155" s="58"/>
      <c r="B1155" s="58"/>
      <c r="C1155" s="58"/>
      <c r="D1155" s="61"/>
      <c r="E1155" s="61"/>
      <c r="F1155" s="61"/>
      <c r="G1155" s="58"/>
      <c r="H1155" s="58" t="s">
        <v>43</v>
      </c>
      <c r="I1155" s="58"/>
      <c r="J1155" s="59"/>
      <c r="K1155" s="12"/>
      <c r="L1155" s="58"/>
      <c r="M1155" s="60"/>
    </row>
    <row r="1156" spans="1:29" x14ac:dyDescent="0.35">
      <c r="A1156" s="58"/>
      <c r="B1156" s="58"/>
      <c r="C1156" s="58"/>
      <c r="D1156" s="61"/>
      <c r="E1156" s="61"/>
      <c r="F1156" s="61"/>
      <c r="G1156" s="58"/>
      <c r="H1156" s="58"/>
      <c r="I1156" s="58"/>
      <c r="J1156" s="10"/>
      <c r="K1156" s="64"/>
      <c r="L1156" s="12"/>
    </row>
    <row r="1157" spans="1:29" x14ac:dyDescent="0.35">
      <c r="A1157" s="1"/>
      <c r="B1157" s="1"/>
      <c r="C1157" s="1"/>
      <c r="D1157" s="2"/>
      <c r="E1157" s="2"/>
      <c r="F1157" s="2"/>
      <c r="G1157" s="1"/>
      <c r="H1157" s="1"/>
      <c r="I1157" s="1"/>
      <c r="J1157" s="3"/>
      <c r="K1157" s="4"/>
      <c r="M1157" s="6"/>
      <c r="N1157" s="1"/>
      <c r="O1157" s="1"/>
      <c r="P1157" s="1"/>
      <c r="Q1157" s="3"/>
      <c r="R1157" s="4"/>
      <c r="S1157" s="3"/>
      <c r="T1157" s="3"/>
      <c r="U1157" s="1"/>
      <c r="V1157" s="1"/>
      <c r="W1157" s="4"/>
      <c r="X1157" s="3"/>
      <c r="Y1157" s="4"/>
      <c r="Z1157" s="3"/>
      <c r="AA1157" s="314" t="s">
        <v>0</v>
      </c>
      <c r="AB1157" s="314"/>
    </row>
    <row r="1158" spans="1:29" x14ac:dyDescent="0.35">
      <c r="A1158" s="315" t="s">
        <v>1</v>
      </c>
      <c r="B1158" s="315"/>
      <c r="C1158" s="315"/>
      <c r="D1158" s="315"/>
      <c r="E1158" s="315"/>
      <c r="F1158" s="315"/>
      <c r="G1158" s="315"/>
      <c r="H1158" s="315"/>
      <c r="I1158" s="315"/>
      <c r="J1158" s="315"/>
      <c r="K1158" s="315"/>
      <c r="L1158" s="315"/>
      <c r="M1158" s="315"/>
      <c r="N1158" s="315"/>
      <c r="O1158" s="315"/>
      <c r="P1158" s="315"/>
      <c r="Q1158" s="315"/>
      <c r="R1158" s="315"/>
      <c r="S1158" s="315"/>
      <c r="T1158" s="315"/>
      <c r="U1158" s="315"/>
      <c r="V1158" s="315"/>
      <c r="W1158" s="315"/>
      <c r="X1158" s="315"/>
      <c r="Y1158" s="315"/>
      <c r="Z1158" s="315"/>
      <c r="AA1158" s="315"/>
      <c r="AB1158" s="315"/>
    </row>
    <row r="1159" spans="1:29" x14ac:dyDescent="0.35">
      <c r="A1159" s="315" t="str">
        <f>A1139</f>
        <v>เทศบาลตำบลนาบอน</v>
      </c>
      <c r="B1159" s="315"/>
      <c r="C1159" s="315"/>
      <c r="D1159" s="315"/>
      <c r="E1159" s="315"/>
      <c r="F1159" s="315"/>
      <c r="G1159" s="315"/>
      <c r="H1159" s="315"/>
      <c r="I1159" s="315"/>
      <c r="J1159" s="315"/>
      <c r="K1159" s="315"/>
      <c r="L1159" s="315"/>
      <c r="M1159" s="315"/>
      <c r="N1159" s="315"/>
      <c r="O1159" s="315"/>
      <c r="P1159" s="315"/>
      <c r="Q1159" s="315"/>
      <c r="R1159" s="315"/>
      <c r="S1159" s="315"/>
      <c r="T1159" s="315"/>
      <c r="U1159" s="315"/>
      <c r="V1159" s="315"/>
      <c r="W1159" s="315"/>
      <c r="X1159" s="315"/>
      <c r="Y1159" s="315"/>
      <c r="Z1159" s="315"/>
      <c r="AA1159" s="315"/>
      <c r="AB1159" s="315"/>
    </row>
    <row r="1160" spans="1:29" x14ac:dyDescent="0.35">
      <c r="A1160" s="8" t="s">
        <v>131</v>
      </c>
      <c r="B1160" s="8"/>
      <c r="C1160" s="8"/>
      <c r="D1160" s="9"/>
      <c r="E1160" s="9"/>
      <c r="F1160" s="9"/>
      <c r="G1160" s="8"/>
      <c r="H1160" s="8"/>
      <c r="I1160" s="8"/>
      <c r="J1160" s="10"/>
      <c r="K1160" s="11"/>
      <c r="L1160" s="12"/>
      <c r="M1160" s="13"/>
      <c r="N1160" s="8"/>
      <c r="O1160" s="8"/>
      <c r="P1160" s="8"/>
      <c r="Q1160" s="10"/>
      <c r="R1160" s="11"/>
      <c r="S1160" s="10"/>
      <c r="T1160" s="10"/>
      <c r="U1160" s="8"/>
      <c r="V1160" s="8"/>
      <c r="W1160" s="11"/>
      <c r="X1160" s="10"/>
      <c r="Y1160" s="11"/>
      <c r="Z1160" s="10"/>
      <c r="AA1160" s="11"/>
      <c r="AB1160" s="14"/>
    </row>
    <row r="1161" spans="1:29" x14ac:dyDescent="0.35">
      <c r="A1161" s="288" t="s">
        <v>4</v>
      </c>
      <c r="B1161" s="316"/>
      <c r="C1161" s="316"/>
      <c r="D1161" s="316"/>
      <c r="E1161" s="316"/>
      <c r="F1161" s="316"/>
      <c r="G1161" s="316"/>
      <c r="H1161" s="316"/>
      <c r="I1161" s="316"/>
      <c r="J1161" s="316"/>
      <c r="K1161" s="316"/>
      <c r="L1161" s="289"/>
      <c r="M1161" s="288" t="s">
        <v>5</v>
      </c>
      <c r="N1161" s="316"/>
      <c r="O1161" s="316"/>
      <c r="P1161" s="316"/>
      <c r="Q1161" s="316"/>
      <c r="R1161" s="316"/>
      <c r="S1161" s="316"/>
      <c r="T1161" s="316"/>
      <c r="U1161" s="316"/>
      <c r="V1161" s="316"/>
      <c r="W1161" s="289"/>
      <c r="X1161" s="290" t="s">
        <v>6</v>
      </c>
      <c r="Y1161" s="290" t="s">
        <v>7</v>
      </c>
      <c r="Z1161" s="290" t="s">
        <v>8</v>
      </c>
      <c r="AA1161" s="290" t="s">
        <v>9</v>
      </c>
      <c r="AB1161" s="317" t="s">
        <v>10</v>
      </c>
    </row>
    <row r="1162" spans="1:29" x14ac:dyDescent="0.35">
      <c r="A1162" s="299" t="s">
        <v>11</v>
      </c>
      <c r="B1162" s="293" t="s">
        <v>12</v>
      </c>
      <c r="C1162" s="293" t="s">
        <v>13</v>
      </c>
      <c r="D1162" s="311" t="s">
        <v>14</v>
      </c>
      <c r="E1162" s="311" t="s">
        <v>15</v>
      </c>
      <c r="F1162" s="312" t="s">
        <v>16</v>
      </c>
      <c r="G1162" s="302" t="s">
        <v>17</v>
      </c>
      <c r="H1162" s="303"/>
      <c r="I1162" s="304"/>
      <c r="J1162" s="290" t="s">
        <v>18</v>
      </c>
      <c r="K1162" s="290" t="s">
        <v>19</v>
      </c>
      <c r="L1162" s="308" t="s">
        <v>20</v>
      </c>
      <c r="M1162" s="299" t="s">
        <v>11</v>
      </c>
      <c r="N1162" s="293" t="s">
        <v>21</v>
      </c>
      <c r="O1162" s="293" t="s">
        <v>22</v>
      </c>
      <c r="P1162" s="293" t="s">
        <v>16</v>
      </c>
      <c r="Q1162" s="290" t="s">
        <v>23</v>
      </c>
      <c r="R1162" s="290" t="s">
        <v>24</v>
      </c>
      <c r="S1162" s="290" t="s">
        <v>25</v>
      </c>
      <c r="T1162" s="290" t="s">
        <v>26</v>
      </c>
      <c r="U1162" s="288" t="s">
        <v>27</v>
      </c>
      <c r="V1162" s="289"/>
      <c r="W1162" s="290" t="s">
        <v>28</v>
      </c>
      <c r="X1162" s="291"/>
      <c r="Y1162" s="291"/>
      <c r="Z1162" s="291"/>
      <c r="AA1162" s="291"/>
      <c r="AB1162" s="318"/>
    </row>
    <row r="1163" spans="1:29" x14ac:dyDescent="0.35">
      <c r="A1163" s="300"/>
      <c r="B1163" s="294"/>
      <c r="C1163" s="294"/>
      <c r="D1163" s="312"/>
      <c r="E1163" s="312"/>
      <c r="F1163" s="312"/>
      <c r="G1163" s="305"/>
      <c r="H1163" s="306"/>
      <c r="I1163" s="307"/>
      <c r="J1163" s="291"/>
      <c r="K1163" s="291"/>
      <c r="L1163" s="309"/>
      <c r="M1163" s="300"/>
      <c r="N1163" s="294"/>
      <c r="O1163" s="294"/>
      <c r="P1163" s="294"/>
      <c r="Q1163" s="291"/>
      <c r="R1163" s="291"/>
      <c r="S1163" s="291"/>
      <c r="T1163" s="291"/>
      <c r="U1163" s="293" t="s">
        <v>29</v>
      </c>
      <c r="V1163" s="296" t="s">
        <v>30</v>
      </c>
      <c r="W1163" s="291"/>
      <c r="X1163" s="291"/>
      <c r="Y1163" s="291"/>
      <c r="Z1163" s="291"/>
      <c r="AA1163" s="291"/>
      <c r="AB1163" s="318"/>
    </row>
    <row r="1164" spans="1:29" x14ac:dyDescent="0.35">
      <c r="A1164" s="300"/>
      <c r="B1164" s="294"/>
      <c r="C1164" s="294"/>
      <c r="D1164" s="312"/>
      <c r="E1164" s="312"/>
      <c r="F1164" s="312"/>
      <c r="G1164" s="299" t="s">
        <v>31</v>
      </c>
      <c r="H1164" s="299" t="s">
        <v>32</v>
      </c>
      <c r="I1164" s="299" t="s">
        <v>33</v>
      </c>
      <c r="J1164" s="291"/>
      <c r="K1164" s="291"/>
      <c r="L1164" s="309"/>
      <c r="M1164" s="300"/>
      <c r="N1164" s="294"/>
      <c r="O1164" s="294"/>
      <c r="P1164" s="294"/>
      <c r="Q1164" s="291"/>
      <c r="R1164" s="291"/>
      <c r="S1164" s="291"/>
      <c r="T1164" s="291"/>
      <c r="U1164" s="294"/>
      <c r="V1164" s="297"/>
      <c r="W1164" s="291"/>
      <c r="X1164" s="291"/>
      <c r="Y1164" s="291"/>
      <c r="Z1164" s="291"/>
      <c r="AA1164" s="291"/>
      <c r="AB1164" s="318"/>
    </row>
    <row r="1165" spans="1:29" x14ac:dyDescent="0.35">
      <c r="A1165" s="300"/>
      <c r="B1165" s="294"/>
      <c r="C1165" s="294"/>
      <c r="D1165" s="312"/>
      <c r="E1165" s="312"/>
      <c r="F1165" s="312"/>
      <c r="G1165" s="300"/>
      <c r="H1165" s="300"/>
      <c r="I1165" s="300"/>
      <c r="J1165" s="291"/>
      <c r="K1165" s="291"/>
      <c r="L1165" s="309"/>
      <c r="M1165" s="300"/>
      <c r="N1165" s="294"/>
      <c r="O1165" s="294"/>
      <c r="P1165" s="294"/>
      <c r="Q1165" s="291"/>
      <c r="R1165" s="291"/>
      <c r="S1165" s="291"/>
      <c r="T1165" s="291"/>
      <c r="U1165" s="294"/>
      <c r="V1165" s="297"/>
      <c r="W1165" s="291"/>
      <c r="X1165" s="291"/>
      <c r="Y1165" s="291"/>
      <c r="Z1165" s="291"/>
      <c r="AA1165" s="291"/>
      <c r="AB1165" s="318"/>
    </row>
    <row r="1166" spans="1:29" x14ac:dyDescent="0.35">
      <c r="A1166" s="301"/>
      <c r="B1166" s="295"/>
      <c r="C1166" s="295"/>
      <c r="D1166" s="313"/>
      <c r="E1166" s="313"/>
      <c r="F1166" s="313"/>
      <c r="G1166" s="301"/>
      <c r="H1166" s="301"/>
      <c r="I1166" s="301"/>
      <c r="J1166" s="292"/>
      <c r="K1166" s="292"/>
      <c r="L1166" s="310"/>
      <c r="M1166" s="301"/>
      <c r="N1166" s="295"/>
      <c r="O1166" s="295"/>
      <c r="P1166" s="295"/>
      <c r="Q1166" s="292"/>
      <c r="R1166" s="292"/>
      <c r="S1166" s="292"/>
      <c r="T1166" s="292"/>
      <c r="U1166" s="295"/>
      <c r="V1166" s="298"/>
      <c r="W1166" s="292"/>
      <c r="X1166" s="292"/>
      <c r="Y1166" s="292"/>
      <c r="Z1166" s="292"/>
      <c r="AA1166" s="292"/>
      <c r="AB1166" s="319"/>
    </row>
    <row r="1167" spans="1:29" x14ac:dyDescent="0.35">
      <c r="A1167" s="15">
        <v>1</v>
      </c>
      <c r="B1167" s="16" t="str">
        <f>[1]ภดส3!B1799</f>
        <v>โฉนด</v>
      </c>
      <c r="C1167" s="16">
        <f>[1]ภดส3!E1799</f>
        <v>5091</v>
      </c>
      <c r="D1167" s="17">
        <f>[1]ภดส3!C1799</f>
        <v>12528</v>
      </c>
      <c r="E1167" s="17" t="str">
        <f>[1]ภดส3!F1799</f>
        <v>ม.11 ต.นาบอน</v>
      </c>
      <c r="F1167" s="18" t="s">
        <v>47</v>
      </c>
      <c r="G1167" s="16">
        <f>[1]ภดส3!G1799</f>
        <v>0</v>
      </c>
      <c r="H1167" s="16">
        <f>[1]ภดส3!H1799</f>
        <v>0</v>
      </c>
      <c r="I1167" s="16">
        <f>[1]ภดส3!I1799</f>
        <v>52.2</v>
      </c>
      <c r="J1167" s="19">
        <f>[1]ภดส3!J1799</f>
        <v>52.2</v>
      </c>
      <c r="K1167" s="20">
        <v>3050</v>
      </c>
      <c r="L1167" s="19">
        <f>J1167*K1167</f>
        <v>159210</v>
      </c>
      <c r="M1167" s="21">
        <v>1</v>
      </c>
      <c r="N1167" s="21" t="s">
        <v>48</v>
      </c>
      <c r="O1167" s="21" t="s">
        <v>49</v>
      </c>
      <c r="P1167" s="21">
        <v>3</v>
      </c>
      <c r="Q1167" s="22">
        <v>400</v>
      </c>
      <c r="R1167" s="23">
        <v>100</v>
      </c>
      <c r="S1167" s="22">
        <v>7450</v>
      </c>
      <c r="T1167" s="22">
        <f>Q1167*S1167</f>
        <v>2980000</v>
      </c>
      <c r="U1167" s="21">
        <v>15</v>
      </c>
      <c r="V1167" s="21">
        <v>20</v>
      </c>
      <c r="W1167" s="23">
        <f>T1167-T1167*20/100</f>
        <v>2384000</v>
      </c>
      <c r="X1167" s="22">
        <f>L1167+W1167</f>
        <v>2543210</v>
      </c>
      <c r="Y1167" s="23">
        <f>X1167*R1167/100</f>
        <v>2543210</v>
      </c>
      <c r="Z1167" s="22"/>
      <c r="AA1167" s="24"/>
      <c r="AB1167" s="25"/>
      <c r="AC1167" s="26"/>
    </row>
    <row r="1168" spans="1:29" x14ac:dyDescent="0.35">
      <c r="A1168" s="15"/>
      <c r="B1168" s="16"/>
      <c r="C1168" s="16"/>
      <c r="D1168" s="17"/>
      <c r="E1168" s="17"/>
      <c r="F1168" s="28"/>
      <c r="G1168" s="16"/>
      <c r="H1168" s="16"/>
      <c r="I1168" s="16"/>
      <c r="J1168" s="45"/>
      <c r="K1168" s="29"/>
      <c r="L1168" s="19"/>
      <c r="M1168" s="30"/>
      <c r="N1168" s="30" t="s">
        <v>35</v>
      </c>
      <c r="O1168" s="30"/>
      <c r="P1168" s="31">
        <v>3</v>
      </c>
      <c r="Q1168" s="32">
        <v>100</v>
      </c>
      <c r="R1168" s="23">
        <f>Q1168*100/Q1167</f>
        <v>25</v>
      </c>
      <c r="S1168" s="42"/>
      <c r="T1168" s="22"/>
      <c r="U1168" s="30"/>
      <c r="V1168" s="30"/>
      <c r="W1168" s="23"/>
      <c r="X1168" s="22"/>
      <c r="Y1168" s="23">
        <f>Y1167*R1168/100</f>
        <v>635802.5</v>
      </c>
      <c r="Z1168" s="22">
        <v>0</v>
      </c>
      <c r="AA1168" s="24">
        <f>Y1168-Z1168</f>
        <v>635802.5</v>
      </c>
      <c r="AB1168" s="25">
        <v>0.3</v>
      </c>
      <c r="AC1168" s="5">
        <f>AA1168*AB1168/100</f>
        <v>1907.4075</v>
      </c>
    </row>
    <row r="1169" spans="1:29" x14ac:dyDescent="0.35">
      <c r="A1169" s="15"/>
      <c r="B1169" s="16"/>
      <c r="C1169" s="16"/>
      <c r="D1169" s="17"/>
      <c r="E1169" s="17"/>
      <c r="F1169" s="28"/>
      <c r="G1169" s="16"/>
      <c r="H1169" s="16"/>
      <c r="I1169" s="16"/>
      <c r="J1169" s="45"/>
      <c r="K1169" s="29"/>
      <c r="L1169" s="19"/>
      <c r="M1169" s="30"/>
      <c r="N1169" s="33" t="s">
        <v>35</v>
      </c>
      <c r="O1169" s="33"/>
      <c r="P1169" s="67">
        <v>2</v>
      </c>
      <c r="Q1169" s="34">
        <v>100</v>
      </c>
      <c r="R1169" s="23">
        <f>Q1169*100/Q1167</f>
        <v>25</v>
      </c>
      <c r="S1169" s="35"/>
      <c r="T1169" s="22"/>
      <c r="U1169" s="33"/>
      <c r="V1169" s="33"/>
      <c r="W1169" s="23"/>
      <c r="X1169" s="22"/>
      <c r="Y1169" s="23">
        <f>Y1167*R1169/100</f>
        <v>635802.5</v>
      </c>
      <c r="Z1169" s="22">
        <v>0</v>
      </c>
      <c r="AA1169" s="24">
        <v>0</v>
      </c>
      <c r="AB1169" s="25">
        <v>0.02</v>
      </c>
      <c r="AC1169" s="5">
        <f>AA1169*AB1169/100</f>
        <v>0</v>
      </c>
    </row>
    <row r="1170" spans="1:29" x14ac:dyDescent="0.35">
      <c r="A1170" s="36"/>
      <c r="B1170" s="30"/>
      <c r="C1170" s="30"/>
      <c r="D1170" s="37"/>
      <c r="E1170" s="37"/>
      <c r="F1170" s="37"/>
      <c r="G1170" s="38"/>
      <c r="H1170" s="38"/>
      <c r="I1170" s="38"/>
      <c r="J1170" s="39"/>
      <c r="K1170" s="24"/>
      <c r="L1170" s="35"/>
      <c r="M1170" s="30"/>
      <c r="N1170" s="33" t="s">
        <v>36</v>
      </c>
      <c r="O1170" s="40"/>
      <c r="P1170" s="31">
        <v>2</v>
      </c>
      <c r="Q1170" s="32">
        <v>200</v>
      </c>
      <c r="R1170" s="41">
        <f>Q1170*100/Q1167</f>
        <v>50</v>
      </c>
      <c r="S1170" s="39"/>
      <c r="T1170" s="42"/>
      <c r="U1170" s="43"/>
      <c r="V1170" s="43"/>
      <c r="W1170" s="44"/>
      <c r="X1170" s="39"/>
      <c r="Y1170" s="44">
        <f>Y1167*R1170/100</f>
        <v>1271605</v>
      </c>
      <c r="Z1170" s="39">
        <v>50000000</v>
      </c>
      <c r="AA1170" s="44">
        <v>0</v>
      </c>
      <c r="AB1170" s="46">
        <v>0.02</v>
      </c>
      <c r="AC1170" s="5">
        <f>AA1170*AB1170/100</f>
        <v>0</v>
      </c>
    </row>
    <row r="1171" spans="1:29" x14ac:dyDescent="0.35">
      <c r="A1171" s="47"/>
      <c r="B1171" s="47"/>
      <c r="C1171" s="47"/>
      <c r="D1171" s="48"/>
      <c r="E1171" s="48"/>
      <c r="F1171" s="48"/>
      <c r="G1171" s="47"/>
      <c r="H1171" s="47"/>
      <c r="I1171" s="47"/>
      <c r="J1171" s="49"/>
      <c r="K1171" s="50"/>
      <c r="L1171" s="51"/>
      <c r="M1171" s="52"/>
      <c r="N1171" s="52"/>
      <c r="O1171" s="52"/>
      <c r="P1171" s="52"/>
      <c r="Q1171" s="49"/>
      <c r="R1171" s="50"/>
      <c r="S1171" s="49"/>
      <c r="T1171" s="49"/>
      <c r="U1171" s="52"/>
      <c r="V1171" s="52"/>
      <c r="W1171" s="50"/>
      <c r="X1171" s="49"/>
      <c r="Y1171" s="50"/>
      <c r="Z1171" s="49"/>
      <c r="AA1171" s="50"/>
      <c r="AB1171" s="53"/>
      <c r="AC1171" s="5">
        <f>SUM(AC1168:AC1170)</f>
        <v>1907.4075</v>
      </c>
    </row>
    <row r="1172" spans="1:29" x14ac:dyDescent="0.35">
      <c r="A1172" s="1"/>
      <c r="B1172" s="1"/>
      <c r="C1172" s="1"/>
      <c r="D1172" s="2"/>
      <c r="E1172" s="2"/>
      <c r="F1172" s="2"/>
      <c r="G1172" s="1"/>
      <c r="H1172" s="1"/>
      <c r="I1172" s="1"/>
      <c r="J1172" s="3"/>
      <c r="K1172" s="4"/>
      <c r="M1172" s="6"/>
      <c r="N1172" s="1"/>
      <c r="O1172" s="1"/>
      <c r="P1172" s="1"/>
      <c r="Q1172" s="3"/>
      <c r="R1172" s="4"/>
      <c r="S1172" s="3"/>
      <c r="T1172" s="3"/>
      <c r="U1172" s="1"/>
      <c r="V1172" s="1"/>
      <c r="W1172" s="4"/>
      <c r="X1172" s="3"/>
      <c r="Y1172" s="4"/>
      <c r="Z1172" s="3"/>
      <c r="AA1172" s="4"/>
      <c r="AB1172" s="55"/>
    </row>
    <row r="1173" spans="1:29" x14ac:dyDescent="0.35">
      <c r="A1173" s="8"/>
      <c r="B1173" s="8" t="s">
        <v>37</v>
      </c>
      <c r="C1173" s="8"/>
      <c r="D1173" s="9" t="s">
        <v>38</v>
      </c>
      <c r="E1173" s="9"/>
      <c r="F1173" s="9"/>
      <c r="G1173" s="56"/>
      <c r="H1173" s="8" t="s">
        <v>39</v>
      </c>
      <c r="I1173" s="8"/>
      <c r="J1173" s="57"/>
      <c r="K1173" s="10"/>
      <c r="L1173" s="8"/>
      <c r="M1173" s="13"/>
      <c r="N1173" s="1"/>
      <c r="O1173" s="1"/>
      <c r="P1173" s="1"/>
      <c r="Q1173" s="3"/>
      <c r="R1173" s="4"/>
      <c r="S1173" s="3"/>
      <c r="T1173" s="3"/>
      <c r="U1173" s="1"/>
      <c r="V1173" s="1"/>
      <c r="W1173" s="4"/>
      <c r="X1173" s="3"/>
      <c r="Y1173" s="4"/>
      <c r="Z1173" s="3"/>
      <c r="AA1173" s="4"/>
      <c r="AB1173" s="55"/>
    </row>
    <row r="1174" spans="1:29" x14ac:dyDescent="0.35">
      <c r="A1174" s="8"/>
      <c r="B1174" s="8"/>
      <c r="C1174" s="8"/>
      <c r="D1174" s="9"/>
      <c r="E1174" s="9"/>
      <c r="F1174" s="9"/>
      <c r="G1174" s="56"/>
      <c r="H1174" s="8" t="s">
        <v>40</v>
      </c>
      <c r="I1174" s="8"/>
      <c r="J1174" s="57"/>
      <c r="K1174" s="10"/>
      <c r="L1174" s="8"/>
      <c r="M1174" s="13"/>
      <c r="N1174" s="1"/>
      <c r="O1174" s="1"/>
      <c r="P1174" s="1"/>
      <c r="Q1174" s="3"/>
      <c r="R1174" s="4"/>
      <c r="S1174" s="3"/>
      <c r="T1174" s="3"/>
      <c r="U1174" s="1"/>
      <c r="V1174" s="1"/>
      <c r="W1174" s="4"/>
      <c r="X1174" s="3"/>
      <c r="Y1174" s="4"/>
      <c r="Z1174" s="3"/>
      <c r="AA1174" s="4"/>
      <c r="AB1174" s="55"/>
    </row>
    <row r="1175" spans="1:29" x14ac:dyDescent="0.35">
      <c r="A1175" s="8"/>
      <c r="B1175" s="8"/>
      <c r="C1175" s="8"/>
      <c r="D1175" s="9"/>
      <c r="E1175" s="9"/>
      <c r="F1175" s="9"/>
      <c r="G1175" s="56"/>
      <c r="H1175" s="8" t="s">
        <v>41</v>
      </c>
      <c r="I1175" s="8"/>
      <c r="J1175" s="57"/>
      <c r="K1175" s="10"/>
      <c r="L1175" s="8"/>
      <c r="M1175" s="13"/>
      <c r="N1175" s="1"/>
      <c r="O1175" s="1"/>
      <c r="P1175" s="8"/>
      <c r="Q1175" s="3"/>
      <c r="R1175" s="4"/>
      <c r="S1175" s="3"/>
      <c r="T1175" s="3"/>
      <c r="U1175" s="1"/>
      <c r="V1175" s="1"/>
      <c r="W1175" s="4"/>
      <c r="X1175" s="3"/>
      <c r="Y1175" s="11"/>
      <c r="Z1175" s="10"/>
      <c r="AA1175" s="11"/>
      <c r="AB1175" s="14"/>
    </row>
    <row r="1176" spans="1:29" x14ac:dyDescent="0.35">
      <c r="A1176" s="8"/>
      <c r="B1176" s="8"/>
      <c r="C1176" s="8"/>
      <c r="D1176" s="9"/>
      <c r="E1176" s="9"/>
      <c r="F1176" s="9"/>
      <c r="G1176" s="56"/>
      <c r="H1176" s="8" t="s">
        <v>42</v>
      </c>
      <c r="I1176" s="58"/>
      <c r="J1176" s="59"/>
      <c r="K1176" s="12"/>
      <c r="L1176" s="58"/>
      <c r="M1176" s="60"/>
      <c r="N1176" s="1"/>
      <c r="O1176" s="1"/>
      <c r="P1176" s="8"/>
      <c r="Q1176" s="3"/>
      <c r="R1176" s="4"/>
      <c r="S1176" s="3"/>
      <c r="T1176" s="3"/>
      <c r="U1176" s="1"/>
      <c r="V1176" s="1"/>
      <c r="W1176" s="4"/>
      <c r="X1176" s="3"/>
      <c r="Y1176" s="11"/>
      <c r="Z1176" s="10"/>
      <c r="AA1176" s="11"/>
      <c r="AB1176" s="14"/>
    </row>
    <row r="1177" spans="1:29" x14ac:dyDescent="0.35">
      <c r="A1177" s="58"/>
      <c r="B1177" s="58"/>
      <c r="C1177" s="58"/>
      <c r="D1177" s="61"/>
      <c r="E1177" s="61"/>
      <c r="F1177" s="61"/>
      <c r="G1177" s="58"/>
      <c r="H1177" s="58" t="s">
        <v>43</v>
      </c>
      <c r="I1177" s="58"/>
      <c r="J1177" s="59"/>
      <c r="K1177" s="12"/>
      <c r="L1177" s="58"/>
      <c r="M1177" s="60"/>
    </row>
    <row r="1178" spans="1:29" x14ac:dyDescent="0.35">
      <c r="A1178" s="58"/>
      <c r="B1178" s="58"/>
      <c r="C1178" s="58"/>
      <c r="D1178" s="61"/>
      <c r="E1178" s="61"/>
      <c r="F1178" s="61"/>
      <c r="G1178" s="58"/>
      <c r="H1178" s="58"/>
      <c r="I1178" s="58"/>
      <c r="J1178" s="10"/>
      <c r="K1178" s="64"/>
      <c r="L1178" s="12"/>
    </row>
    <row r="1179" spans="1:29" x14ac:dyDescent="0.35">
      <c r="A1179" s="1"/>
      <c r="B1179" s="1"/>
      <c r="C1179" s="1"/>
      <c r="D1179" s="2"/>
      <c r="E1179" s="2"/>
      <c r="F1179" s="2"/>
      <c r="G1179" s="1"/>
      <c r="H1179" s="1"/>
      <c r="I1179" s="1"/>
      <c r="J1179" s="3"/>
      <c r="K1179" s="4"/>
      <c r="M1179" s="6"/>
      <c r="N1179" s="1"/>
      <c r="O1179" s="1"/>
      <c r="P1179" s="1"/>
      <c r="Q1179" s="3"/>
      <c r="R1179" s="4"/>
      <c r="S1179" s="3"/>
      <c r="T1179" s="3"/>
      <c r="U1179" s="1"/>
      <c r="V1179" s="1"/>
      <c r="W1179" s="4"/>
      <c r="X1179" s="3"/>
      <c r="Y1179" s="4"/>
      <c r="Z1179" s="3"/>
      <c r="AA1179" s="314" t="s">
        <v>0</v>
      </c>
      <c r="AB1179" s="314"/>
    </row>
    <row r="1180" spans="1:29" x14ac:dyDescent="0.35">
      <c r="A1180" s="315" t="s">
        <v>1</v>
      </c>
      <c r="B1180" s="315"/>
      <c r="C1180" s="315"/>
      <c r="D1180" s="315"/>
      <c r="E1180" s="315"/>
      <c r="F1180" s="315"/>
      <c r="G1180" s="315"/>
      <c r="H1180" s="315"/>
      <c r="I1180" s="315"/>
      <c r="J1180" s="315"/>
      <c r="K1180" s="315"/>
      <c r="L1180" s="315"/>
      <c r="M1180" s="315"/>
      <c r="N1180" s="315"/>
      <c r="O1180" s="315"/>
      <c r="P1180" s="315"/>
      <c r="Q1180" s="315"/>
      <c r="R1180" s="315"/>
      <c r="S1180" s="315"/>
      <c r="T1180" s="315"/>
      <c r="U1180" s="315"/>
      <c r="V1180" s="315"/>
      <c r="W1180" s="315"/>
      <c r="X1180" s="315"/>
      <c r="Y1180" s="315"/>
      <c r="Z1180" s="315"/>
      <c r="AA1180" s="315"/>
      <c r="AB1180" s="315"/>
    </row>
    <row r="1181" spans="1:29" x14ac:dyDescent="0.35">
      <c r="A1181" s="315" t="str">
        <f>A1159</f>
        <v>เทศบาลตำบลนาบอน</v>
      </c>
      <c r="B1181" s="315"/>
      <c r="C1181" s="315"/>
      <c r="D1181" s="315"/>
      <c r="E1181" s="315"/>
      <c r="F1181" s="315"/>
      <c r="G1181" s="315"/>
      <c r="H1181" s="315"/>
      <c r="I1181" s="315"/>
      <c r="J1181" s="315"/>
      <c r="K1181" s="315"/>
      <c r="L1181" s="315"/>
      <c r="M1181" s="315"/>
      <c r="N1181" s="315"/>
      <c r="O1181" s="315"/>
      <c r="P1181" s="315"/>
      <c r="Q1181" s="315"/>
      <c r="R1181" s="315"/>
      <c r="S1181" s="315"/>
      <c r="T1181" s="315"/>
      <c r="U1181" s="315"/>
      <c r="V1181" s="315"/>
      <c r="W1181" s="315"/>
      <c r="X1181" s="315"/>
      <c r="Y1181" s="315"/>
      <c r="Z1181" s="315"/>
      <c r="AA1181" s="315"/>
      <c r="AB1181" s="315"/>
    </row>
    <row r="1182" spans="1:29" x14ac:dyDescent="0.35">
      <c r="A1182" s="8" t="s">
        <v>132</v>
      </c>
      <c r="B1182" s="8"/>
      <c r="C1182" s="8"/>
      <c r="D1182" s="9"/>
      <c r="E1182" s="9"/>
      <c r="F1182" s="9"/>
      <c r="G1182" s="8"/>
      <c r="H1182" s="8"/>
      <c r="I1182" s="8"/>
      <c r="J1182" s="10"/>
      <c r="K1182" s="11"/>
      <c r="L1182" s="12"/>
      <c r="M1182" s="13"/>
      <c r="N1182" s="8"/>
      <c r="O1182" s="8"/>
      <c r="P1182" s="8"/>
      <c r="Q1182" s="10"/>
      <c r="R1182" s="11"/>
      <c r="S1182" s="10"/>
      <c r="T1182" s="10"/>
      <c r="U1182" s="8"/>
      <c r="V1182" s="8"/>
      <c r="W1182" s="11"/>
      <c r="X1182" s="10"/>
      <c r="Y1182" s="11"/>
      <c r="Z1182" s="10"/>
      <c r="AA1182" s="11"/>
      <c r="AB1182" s="14"/>
    </row>
    <row r="1183" spans="1:29" x14ac:dyDescent="0.35">
      <c r="A1183" s="288" t="s">
        <v>4</v>
      </c>
      <c r="B1183" s="316"/>
      <c r="C1183" s="316"/>
      <c r="D1183" s="316"/>
      <c r="E1183" s="316"/>
      <c r="F1183" s="316"/>
      <c r="G1183" s="316"/>
      <c r="H1183" s="316"/>
      <c r="I1183" s="316"/>
      <c r="J1183" s="316"/>
      <c r="K1183" s="316"/>
      <c r="L1183" s="289"/>
      <c r="M1183" s="288" t="s">
        <v>5</v>
      </c>
      <c r="N1183" s="316"/>
      <c r="O1183" s="316"/>
      <c r="P1183" s="316"/>
      <c r="Q1183" s="316"/>
      <c r="R1183" s="316"/>
      <c r="S1183" s="316"/>
      <c r="T1183" s="316"/>
      <c r="U1183" s="316"/>
      <c r="V1183" s="316"/>
      <c r="W1183" s="289"/>
      <c r="X1183" s="290" t="s">
        <v>6</v>
      </c>
      <c r="Y1183" s="290" t="s">
        <v>7</v>
      </c>
      <c r="Z1183" s="290" t="s">
        <v>8</v>
      </c>
      <c r="AA1183" s="290" t="s">
        <v>9</v>
      </c>
      <c r="AB1183" s="317" t="s">
        <v>10</v>
      </c>
    </row>
    <row r="1184" spans="1:29" x14ac:dyDescent="0.35">
      <c r="A1184" s="299" t="s">
        <v>11</v>
      </c>
      <c r="B1184" s="293" t="s">
        <v>12</v>
      </c>
      <c r="C1184" s="293" t="s">
        <v>13</v>
      </c>
      <c r="D1184" s="311" t="s">
        <v>14</v>
      </c>
      <c r="E1184" s="311" t="s">
        <v>15</v>
      </c>
      <c r="F1184" s="312" t="s">
        <v>16</v>
      </c>
      <c r="G1184" s="302" t="s">
        <v>17</v>
      </c>
      <c r="H1184" s="303"/>
      <c r="I1184" s="304"/>
      <c r="J1184" s="290" t="s">
        <v>18</v>
      </c>
      <c r="K1184" s="290" t="s">
        <v>19</v>
      </c>
      <c r="L1184" s="308" t="s">
        <v>20</v>
      </c>
      <c r="M1184" s="299" t="s">
        <v>11</v>
      </c>
      <c r="N1184" s="293" t="s">
        <v>21</v>
      </c>
      <c r="O1184" s="293" t="s">
        <v>22</v>
      </c>
      <c r="P1184" s="293" t="s">
        <v>16</v>
      </c>
      <c r="Q1184" s="290" t="s">
        <v>23</v>
      </c>
      <c r="R1184" s="290" t="s">
        <v>24</v>
      </c>
      <c r="S1184" s="290" t="s">
        <v>25</v>
      </c>
      <c r="T1184" s="290" t="s">
        <v>26</v>
      </c>
      <c r="U1184" s="288" t="s">
        <v>27</v>
      </c>
      <c r="V1184" s="289"/>
      <c r="W1184" s="290" t="s">
        <v>28</v>
      </c>
      <c r="X1184" s="291"/>
      <c r="Y1184" s="291"/>
      <c r="Z1184" s="291"/>
      <c r="AA1184" s="291"/>
      <c r="AB1184" s="318"/>
    </row>
    <row r="1185" spans="1:29" x14ac:dyDescent="0.35">
      <c r="A1185" s="300"/>
      <c r="B1185" s="294"/>
      <c r="C1185" s="294"/>
      <c r="D1185" s="312"/>
      <c r="E1185" s="312"/>
      <c r="F1185" s="312"/>
      <c r="G1185" s="305"/>
      <c r="H1185" s="306"/>
      <c r="I1185" s="307"/>
      <c r="J1185" s="291"/>
      <c r="K1185" s="291"/>
      <c r="L1185" s="309"/>
      <c r="M1185" s="300"/>
      <c r="N1185" s="294"/>
      <c r="O1185" s="294"/>
      <c r="P1185" s="294"/>
      <c r="Q1185" s="291"/>
      <c r="R1185" s="291"/>
      <c r="S1185" s="291"/>
      <c r="T1185" s="291"/>
      <c r="U1185" s="293" t="s">
        <v>29</v>
      </c>
      <c r="V1185" s="296" t="s">
        <v>30</v>
      </c>
      <c r="W1185" s="291"/>
      <c r="X1185" s="291"/>
      <c r="Y1185" s="291"/>
      <c r="Z1185" s="291"/>
      <c r="AA1185" s="291"/>
      <c r="AB1185" s="318"/>
    </row>
    <row r="1186" spans="1:29" x14ac:dyDescent="0.35">
      <c r="A1186" s="300"/>
      <c r="B1186" s="294"/>
      <c r="C1186" s="294"/>
      <c r="D1186" s="312"/>
      <c r="E1186" s="312"/>
      <c r="F1186" s="312"/>
      <c r="G1186" s="299" t="s">
        <v>31</v>
      </c>
      <c r="H1186" s="299" t="s">
        <v>32</v>
      </c>
      <c r="I1186" s="299" t="s">
        <v>33</v>
      </c>
      <c r="J1186" s="291"/>
      <c r="K1186" s="291"/>
      <c r="L1186" s="309"/>
      <c r="M1186" s="300"/>
      <c r="N1186" s="294"/>
      <c r="O1186" s="294"/>
      <c r="P1186" s="294"/>
      <c r="Q1186" s="291"/>
      <c r="R1186" s="291"/>
      <c r="S1186" s="291"/>
      <c r="T1186" s="291"/>
      <c r="U1186" s="294"/>
      <c r="V1186" s="297"/>
      <c r="W1186" s="291"/>
      <c r="X1186" s="291"/>
      <c r="Y1186" s="291"/>
      <c r="Z1186" s="291"/>
      <c r="AA1186" s="291"/>
      <c r="AB1186" s="318"/>
    </row>
    <row r="1187" spans="1:29" x14ac:dyDescent="0.35">
      <c r="A1187" s="300"/>
      <c r="B1187" s="294"/>
      <c r="C1187" s="294"/>
      <c r="D1187" s="312"/>
      <c r="E1187" s="312"/>
      <c r="F1187" s="312"/>
      <c r="G1187" s="300"/>
      <c r="H1187" s="300"/>
      <c r="I1187" s="300"/>
      <c r="J1187" s="291"/>
      <c r="K1187" s="291"/>
      <c r="L1187" s="309"/>
      <c r="M1187" s="300"/>
      <c r="N1187" s="294"/>
      <c r="O1187" s="294"/>
      <c r="P1187" s="294"/>
      <c r="Q1187" s="291"/>
      <c r="R1187" s="291"/>
      <c r="S1187" s="291"/>
      <c r="T1187" s="291"/>
      <c r="U1187" s="294"/>
      <c r="V1187" s="297"/>
      <c r="W1187" s="291"/>
      <c r="X1187" s="291"/>
      <c r="Y1187" s="291"/>
      <c r="Z1187" s="291"/>
      <c r="AA1187" s="291"/>
      <c r="AB1187" s="318"/>
    </row>
    <row r="1188" spans="1:29" x14ac:dyDescent="0.35">
      <c r="A1188" s="301"/>
      <c r="B1188" s="295"/>
      <c r="C1188" s="295"/>
      <c r="D1188" s="313"/>
      <c r="E1188" s="313"/>
      <c r="F1188" s="313"/>
      <c r="G1188" s="301"/>
      <c r="H1188" s="301"/>
      <c r="I1188" s="301"/>
      <c r="J1188" s="292"/>
      <c r="K1188" s="292"/>
      <c r="L1188" s="310"/>
      <c r="M1188" s="301"/>
      <c r="N1188" s="295"/>
      <c r="O1188" s="295"/>
      <c r="P1188" s="295"/>
      <c r="Q1188" s="292"/>
      <c r="R1188" s="292"/>
      <c r="S1188" s="292"/>
      <c r="T1188" s="292"/>
      <c r="U1188" s="295"/>
      <c r="V1188" s="298"/>
      <c r="W1188" s="292"/>
      <c r="X1188" s="292"/>
      <c r="Y1188" s="292"/>
      <c r="Z1188" s="292"/>
      <c r="AA1188" s="292"/>
      <c r="AB1188" s="319"/>
    </row>
    <row r="1189" spans="1:29" x14ac:dyDescent="0.35">
      <c r="A1189" s="15">
        <v>1</v>
      </c>
      <c r="B1189" s="16" t="str">
        <f>[1]ภดส3!B1826</f>
        <v>โฉนด</v>
      </c>
      <c r="C1189" s="16">
        <f>[1]ภดส3!E1826</f>
        <v>3004</v>
      </c>
      <c r="D1189" s="17">
        <f>[1]ภดส3!C1826</f>
        <v>6348</v>
      </c>
      <c r="E1189" s="17" t="str">
        <f>[1]ภดส3!F1826</f>
        <v>ม.2 ต.นาบอน</v>
      </c>
      <c r="F1189" s="18" t="s">
        <v>47</v>
      </c>
      <c r="G1189" s="16">
        <f>[1]ภดส3!G1826</f>
        <v>0</v>
      </c>
      <c r="H1189" s="16">
        <f>[1]ภดส3!H1826</f>
        <v>0</v>
      </c>
      <c r="I1189" s="16">
        <f>[1]ภดส3!I1826</f>
        <v>25</v>
      </c>
      <c r="J1189" s="19">
        <f>[1]ภดส3!J1826</f>
        <v>25</v>
      </c>
      <c r="K1189" s="20">
        <v>3050</v>
      </c>
      <c r="L1189" s="19">
        <f>J1189*K1189</f>
        <v>76250</v>
      </c>
      <c r="M1189" s="21">
        <v>1</v>
      </c>
      <c r="N1189" s="21" t="s">
        <v>108</v>
      </c>
      <c r="O1189" s="21" t="s">
        <v>49</v>
      </c>
      <c r="P1189" s="21">
        <v>3</v>
      </c>
      <c r="Q1189" s="22">
        <v>100</v>
      </c>
      <c r="R1189" s="23">
        <v>100</v>
      </c>
      <c r="S1189" s="22">
        <v>6600</v>
      </c>
      <c r="T1189" s="22">
        <f>Q1189*S1189</f>
        <v>660000</v>
      </c>
      <c r="U1189" s="21">
        <v>8</v>
      </c>
      <c r="V1189" s="21">
        <v>8</v>
      </c>
      <c r="W1189" s="23">
        <f>T1189-T1189*8/100</f>
        <v>607200</v>
      </c>
      <c r="X1189" s="22">
        <f t="shared" ref="X1189:X1196" si="10">L1189+W1189</f>
        <v>683450</v>
      </c>
      <c r="Y1189" s="23">
        <f t="shared" ref="Y1189:Y1196" si="11">X1189*R1189/100</f>
        <v>683450</v>
      </c>
      <c r="Z1189" s="22">
        <v>0</v>
      </c>
      <c r="AA1189" s="24">
        <f>Y1189-Z1189</f>
        <v>683450</v>
      </c>
      <c r="AB1189" s="25">
        <v>0.02</v>
      </c>
      <c r="AC1189" s="26">
        <f>AA1189*AB1189/100</f>
        <v>136.69</v>
      </c>
    </row>
    <row r="1190" spans="1:29" x14ac:dyDescent="0.35">
      <c r="A1190" s="15">
        <v>2</v>
      </c>
      <c r="B1190" s="16" t="str">
        <f>[1]ภดส3!B1827</f>
        <v>โฉนด</v>
      </c>
      <c r="C1190" s="16">
        <f>[1]ภดส3!E1827</f>
        <v>3007</v>
      </c>
      <c r="D1190" s="17">
        <f>[1]ภดส3!C1827</f>
        <v>6351</v>
      </c>
      <c r="E1190" s="17" t="str">
        <f>[1]ภดส3!F1827</f>
        <v>ม.2 ต.นาบอน</v>
      </c>
      <c r="F1190" s="18" t="s">
        <v>47</v>
      </c>
      <c r="G1190" s="16">
        <f>[1]ภดส3!G1827</f>
        <v>0</v>
      </c>
      <c r="H1190" s="16">
        <f>[1]ภดส3!H1827</f>
        <v>0</v>
      </c>
      <c r="I1190" s="16">
        <f>[1]ภดส3!I1827</f>
        <v>24</v>
      </c>
      <c r="J1190" s="19">
        <f>[1]ภดส3!J1827</f>
        <v>24</v>
      </c>
      <c r="K1190" s="20">
        <v>3050</v>
      </c>
      <c r="L1190" s="19">
        <f>J1190*K1190</f>
        <v>73200</v>
      </c>
      <c r="M1190" s="21">
        <v>2</v>
      </c>
      <c r="N1190" s="21" t="s">
        <v>108</v>
      </c>
      <c r="O1190" s="21" t="s">
        <v>49</v>
      </c>
      <c r="P1190" s="21">
        <v>3</v>
      </c>
      <c r="Q1190" s="22">
        <v>100</v>
      </c>
      <c r="R1190" s="23">
        <v>100</v>
      </c>
      <c r="S1190" s="22">
        <v>6600</v>
      </c>
      <c r="T1190" s="22">
        <f>Q1190*S1190</f>
        <v>660000</v>
      </c>
      <c r="U1190" s="21">
        <v>8</v>
      </c>
      <c r="V1190" s="21">
        <v>8</v>
      </c>
      <c r="W1190" s="23">
        <f>T1190-T1190*8/100</f>
        <v>607200</v>
      </c>
      <c r="X1190" s="22">
        <f t="shared" si="10"/>
        <v>680400</v>
      </c>
      <c r="Y1190" s="23">
        <f t="shared" si="11"/>
        <v>680400</v>
      </c>
      <c r="Z1190" s="22">
        <v>0</v>
      </c>
      <c r="AA1190" s="24">
        <f>Y1190-Z1190</f>
        <v>680400</v>
      </c>
      <c r="AB1190" s="25">
        <v>0.02</v>
      </c>
      <c r="AC1190" s="26">
        <f>AA1190*AB1190/100</f>
        <v>136.08000000000001</v>
      </c>
    </row>
    <row r="1191" spans="1:29" x14ac:dyDescent="0.35">
      <c r="A1191" s="15">
        <v>3</v>
      </c>
      <c r="B1191" s="16" t="str">
        <f>[1]ภดส3!B1828</f>
        <v>โฉนด</v>
      </c>
      <c r="C1191" s="16">
        <f>[1]ภดส3!E1828</f>
        <v>3009</v>
      </c>
      <c r="D1191" s="17">
        <f>[1]ภดส3!C1828</f>
        <v>6353</v>
      </c>
      <c r="E1191" s="17" t="str">
        <f>[1]ภดส3!F1828</f>
        <v>ม.2 ต.นาบอน</v>
      </c>
      <c r="F1191" s="18" t="s">
        <v>47</v>
      </c>
      <c r="G1191" s="16">
        <f>[1]ภดส3!G1828</f>
        <v>0</v>
      </c>
      <c r="H1191" s="16">
        <f>[1]ภดส3!H1828</f>
        <v>0</v>
      </c>
      <c r="I1191" s="16">
        <f>[1]ภดส3!I1828</f>
        <v>24</v>
      </c>
      <c r="J1191" s="19">
        <f>[1]ภดส3!J1828</f>
        <v>24</v>
      </c>
      <c r="K1191" s="20">
        <v>3050</v>
      </c>
      <c r="L1191" s="19">
        <f t="shared" ref="L1191:L1196" si="12">J1191*K1191</f>
        <v>73200</v>
      </c>
      <c r="M1191" s="21">
        <v>3</v>
      </c>
      <c r="N1191" s="21" t="s">
        <v>108</v>
      </c>
      <c r="O1191" s="21" t="s">
        <v>49</v>
      </c>
      <c r="P1191" s="21">
        <v>3</v>
      </c>
      <c r="Q1191" s="22">
        <v>100</v>
      </c>
      <c r="R1191" s="23">
        <v>100</v>
      </c>
      <c r="S1191" s="22">
        <v>6600</v>
      </c>
      <c r="T1191" s="22">
        <f t="shared" ref="T1191:T1196" si="13">Q1191*S1191</f>
        <v>660000</v>
      </c>
      <c r="U1191" s="21">
        <v>8</v>
      </c>
      <c r="V1191" s="21">
        <v>8</v>
      </c>
      <c r="W1191" s="23">
        <f>T1191-T1191*8/100</f>
        <v>607200</v>
      </c>
      <c r="X1191" s="22">
        <f t="shared" si="10"/>
        <v>680400</v>
      </c>
      <c r="Y1191" s="23">
        <f t="shared" si="11"/>
        <v>680400</v>
      </c>
      <c r="Z1191" s="22">
        <v>0</v>
      </c>
      <c r="AA1191" s="24">
        <f>Y1191-Z1191</f>
        <v>680400</v>
      </c>
      <c r="AB1191" s="25">
        <v>0.02</v>
      </c>
      <c r="AC1191" s="26">
        <f t="shared" ref="AC1191:AC1196" si="14">AA1191*AB1191/100</f>
        <v>136.08000000000001</v>
      </c>
    </row>
    <row r="1192" spans="1:29" x14ac:dyDescent="0.35">
      <c r="A1192" s="15">
        <v>4</v>
      </c>
      <c r="B1192" s="16" t="str">
        <f>[1]ภดส3!B1829</f>
        <v>โฉนด</v>
      </c>
      <c r="C1192" s="16">
        <f>[1]ภดส3!E1829</f>
        <v>3005</v>
      </c>
      <c r="D1192" s="17">
        <f>[1]ภดส3!C1829</f>
        <v>6349</v>
      </c>
      <c r="E1192" s="17" t="str">
        <f>[1]ภดส3!F1829</f>
        <v>ม.2 ต.นาบอน</v>
      </c>
      <c r="F1192" s="18" t="s">
        <v>47</v>
      </c>
      <c r="G1192" s="16">
        <f>[1]ภดส3!G1829</f>
        <v>0</v>
      </c>
      <c r="H1192" s="16">
        <f>[1]ภดส3!H1829</f>
        <v>0</v>
      </c>
      <c r="I1192" s="16">
        <f>[1]ภดส3!I1829</f>
        <v>25</v>
      </c>
      <c r="J1192" s="19">
        <f>[1]ภดส3!J1829</f>
        <v>25</v>
      </c>
      <c r="K1192" s="20">
        <v>3050</v>
      </c>
      <c r="L1192" s="19">
        <f t="shared" si="12"/>
        <v>76250</v>
      </c>
      <c r="M1192" s="21">
        <v>4</v>
      </c>
      <c r="N1192" s="21" t="s">
        <v>108</v>
      </c>
      <c r="O1192" s="21" t="s">
        <v>49</v>
      </c>
      <c r="P1192" s="21">
        <v>3</v>
      </c>
      <c r="Q1192" s="22">
        <v>100</v>
      </c>
      <c r="R1192" s="23">
        <v>100</v>
      </c>
      <c r="S1192" s="22">
        <v>6600</v>
      </c>
      <c r="T1192" s="22">
        <f t="shared" si="13"/>
        <v>660000</v>
      </c>
      <c r="U1192" s="21">
        <v>8</v>
      </c>
      <c r="V1192" s="21">
        <v>8</v>
      </c>
      <c r="W1192" s="23">
        <f>T1192-T1192*8/100</f>
        <v>607200</v>
      </c>
      <c r="X1192" s="22">
        <f t="shared" si="10"/>
        <v>683450</v>
      </c>
      <c r="Y1192" s="23">
        <f t="shared" si="11"/>
        <v>683450</v>
      </c>
      <c r="Z1192" s="22">
        <v>0</v>
      </c>
      <c r="AA1192" s="24">
        <f>Y1192-Z1192</f>
        <v>683450</v>
      </c>
      <c r="AB1192" s="25">
        <v>0.02</v>
      </c>
      <c r="AC1192" s="26">
        <f t="shared" si="14"/>
        <v>136.69</v>
      </c>
    </row>
    <row r="1193" spans="1:29" x14ac:dyDescent="0.35">
      <c r="A1193" s="15">
        <v>5</v>
      </c>
      <c r="B1193" s="16" t="str">
        <f>[1]ภดส3!B1830</f>
        <v>โฉนด</v>
      </c>
      <c r="C1193" s="16">
        <f>[1]ภดส3!E1830</f>
        <v>1896</v>
      </c>
      <c r="D1193" s="17">
        <f>[1]ภดส3!C1830</f>
        <v>4310</v>
      </c>
      <c r="E1193" s="17" t="str">
        <f>[1]ภดส3!F1830</f>
        <v>ม.2 ต.นาบอน</v>
      </c>
      <c r="F1193" s="18" t="s">
        <v>34</v>
      </c>
      <c r="G1193" s="16">
        <f>[1]ภดส3!G1830</f>
        <v>0</v>
      </c>
      <c r="H1193" s="16">
        <f>[1]ภดส3!H1830</f>
        <v>0</v>
      </c>
      <c r="I1193" s="16">
        <f>[1]ภดส3!I1830</f>
        <v>41</v>
      </c>
      <c r="J1193" s="19">
        <f>[1]ภดส3!J1830</f>
        <v>41</v>
      </c>
      <c r="K1193" s="20">
        <v>3050</v>
      </c>
      <c r="L1193" s="19">
        <f t="shared" si="12"/>
        <v>125050</v>
      </c>
      <c r="M1193" s="21">
        <v>5</v>
      </c>
      <c r="N1193" s="21" t="s">
        <v>48</v>
      </c>
      <c r="O1193" s="21" t="s">
        <v>49</v>
      </c>
      <c r="P1193" s="21">
        <v>2</v>
      </c>
      <c r="Q1193" s="22">
        <v>320</v>
      </c>
      <c r="R1193" s="23">
        <v>100</v>
      </c>
      <c r="S1193" s="22">
        <v>7450</v>
      </c>
      <c r="T1193" s="22">
        <f t="shared" si="13"/>
        <v>2384000</v>
      </c>
      <c r="U1193" s="21">
        <v>20</v>
      </c>
      <c r="V1193" s="21">
        <v>30</v>
      </c>
      <c r="W1193" s="23">
        <f>T1193-T1193*30/100</f>
        <v>1668800</v>
      </c>
      <c r="X1193" s="22">
        <f t="shared" si="10"/>
        <v>1793850</v>
      </c>
      <c r="Y1193" s="23">
        <f t="shared" si="11"/>
        <v>1793850</v>
      </c>
      <c r="Z1193" s="22">
        <v>50000000</v>
      </c>
      <c r="AA1193" s="24">
        <v>0</v>
      </c>
      <c r="AB1193" s="25">
        <v>0.02</v>
      </c>
      <c r="AC1193" s="26">
        <f t="shared" si="14"/>
        <v>0</v>
      </c>
    </row>
    <row r="1194" spans="1:29" x14ac:dyDescent="0.35">
      <c r="A1194" s="15">
        <v>6</v>
      </c>
      <c r="B1194" s="16" t="str">
        <f>[1]ภดส3!B1831</f>
        <v>โฉนด</v>
      </c>
      <c r="C1194" s="16">
        <f>[1]ภดส3!E1831</f>
        <v>3008</v>
      </c>
      <c r="D1194" s="17">
        <f>[1]ภดส3!C1831</f>
        <v>6352</v>
      </c>
      <c r="E1194" s="17" t="str">
        <f>[1]ภดส3!F1831</f>
        <v>ม.2 ต.นาบอน</v>
      </c>
      <c r="F1194" s="28" t="s">
        <v>47</v>
      </c>
      <c r="G1194" s="16">
        <f>[1]ภดส3!G1831</f>
        <v>0</v>
      </c>
      <c r="H1194" s="16">
        <f>[1]ภดส3!H1831</f>
        <v>0</v>
      </c>
      <c r="I1194" s="16">
        <f>[1]ภดส3!I1831</f>
        <v>24</v>
      </c>
      <c r="J1194" s="19">
        <f>[1]ภดส3!J1831</f>
        <v>24</v>
      </c>
      <c r="K1194" s="20">
        <v>3050</v>
      </c>
      <c r="L1194" s="19">
        <f t="shared" si="12"/>
        <v>73200</v>
      </c>
      <c r="M1194" s="31">
        <v>6</v>
      </c>
      <c r="N1194" s="30" t="s">
        <v>108</v>
      </c>
      <c r="O1194" s="21" t="s">
        <v>49</v>
      </c>
      <c r="P1194" s="31">
        <v>3</v>
      </c>
      <c r="Q1194" s="32">
        <v>100</v>
      </c>
      <c r="R1194" s="23">
        <v>100</v>
      </c>
      <c r="S1194" s="32">
        <v>6600</v>
      </c>
      <c r="T1194" s="22">
        <f t="shared" si="13"/>
        <v>660000</v>
      </c>
      <c r="U1194" s="31">
        <v>8</v>
      </c>
      <c r="V1194" s="31">
        <v>8</v>
      </c>
      <c r="W1194" s="23">
        <f>T1194-T1194*8/100</f>
        <v>607200</v>
      </c>
      <c r="X1194" s="22">
        <f t="shared" si="10"/>
        <v>680400</v>
      </c>
      <c r="Y1194" s="23">
        <f t="shared" si="11"/>
        <v>680400</v>
      </c>
      <c r="Z1194" s="22">
        <v>0</v>
      </c>
      <c r="AA1194" s="24">
        <f>Y1194-Z1194</f>
        <v>680400</v>
      </c>
      <c r="AB1194" s="25">
        <v>0.02</v>
      </c>
      <c r="AC1194" s="26">
        <f t="shared" si="14"/>
        <v>136.08000000000001</v>
      </c>
    </row>
    <row r="1195" spans="1:29" x14ac:dyDescent="0.35">
      <c r="A1195" s="15">
        <v>7</v>
      </c>
      <c r="B1195" s="16" t="str">
        <f>[1]ภดส3!B1832</f>
        <v>โฉนด</v>
      </c>
      <c r="C1195" s="16">
        <f>[1]ภดส3!E1832</f>
        <v>3006</v>
      </c>
      <c r="D1195" s="17">
        <f>[1]ภดส3!C1832</f>
        <v>6350</v>
      </c>
      <c r="E1195" s="17" t="str">
        <f>[1]ภดส3!F1832</f>
        <v>ม.2 ต.นาบอน</v>
      </c>
      <c r="F1195" s="28" t="s">
        <v>47</v>
      </c>
      <c r="G1195" s="16">
        <f>[1]ภดส3!G1832</f>
        <v>0</v>
      </c>
      <c r="H1195" s="16">
        <f>[1]ภดส3!H1832</f>
        <v>0</v>
      </c>
      <c r="I1195" s="16">
        <f>[1]ภดส3!I1832</f>
        <v>25</v>
      </c>
      <c r="J1195" s="19">
        <f>[1]ภดส3!J1832</f>
        <v>25</v>
      </c>
      <c r="K1195" s="20">
        <v>3050</v>
      </c>
      <c r="L1195" s="19">
        <f t="shared" si="12"/>
        <v>76250</v>
      </c>
      <c r="M1195" s="21">
        <v>7</v>
      </c>
      <c r="N1195" s="30" t="s">
        <v>108</v>
      </c>
      <c r="O1195" s="21" t="s">
        <v>49</v>
      </c>
      <c r="P1195" s="67">
        <v>3</v>
      </c>
      <c r="Q1195" s="32">
        <v>100</v>
      </c>
      <c r="R1195" s="23">
        <v>100</v>
      </c>
      <c r="S1195" s="32">
        <v>6600</v>
      </c>
      <c r="T1195" s="22">
        <f t="shared" si="13"/>
        <v>660000</v>
      </c>
      <c r="U1195" s="31">
        <v>8</v>
      </c>
      <c r="V1195" s="31">
        <v>8</v>
      </c>
      <c r="W1195" s="23">
        <f>T1195-T1195*8/100</f>
        <v>607200</v>
      </c>
      <c r="X1195" s="22">
        <f t="shared" si="10"/>
        <v>683450</v>
      </c>
      <c r="Y1195" s="23">
        <f t="shared" si="11"/>
        <v>683450</v>
      </c>
      <c r="Z1195" s="22">
        <v>0</v>
      </c>
      <c r="AA1195" s="24">
        <f>Y1195-Z1195</f>
        <v>683450</v>
      </c>
      <c r="AB1195" s="25">
        <v>0.02</v>
      </c>
      <c r="AC1195" s="26">
        <f t="shared" si="14"/>
        <v>136.69</v>
      </c>
    </row>
    <row r="1196" spans="1:29" x14ac:dyDescent="0.35">
      <c r="A1196" s="15">
        <v>8</v>
      </c>
      <c r="B1196" s="16" t="str">
        <f>[1]ภดส3!B1833</f>
        <v>โฉนด</v>
      </c>
      <c r="C1196" s="16">
        <f>[1]ภดส3!E1833</f>
        <v>3003</v>
      </c>
      <c r="D1196" s="17">
        <f>[1]ภดส3!C1833</f>
        <v>6347</v>
      </c>
      <c r="E1196" s="17" t="str">
        <f>[1]ภดส3!F1833</f>
        <v>ม.2 ต.นาบอน</v>
      </c>
      <c r="F1196" s="28" t="s">
        <v>47</v>
      </c>
      <c r="G1196" s="16">
        <f>[1]ภดส3!G1833</f>
        <v>0</v>
      </c>
      <c r="H1196" s="16">
        <f>[1]ภดส3!H1833</f>
        <v>0</v>
      </c>
      <c r="I1196" s="16">
        <f>[1]ภดส3!I1833</f>
        <v>24</v>
      </c>
      <c r="J1196" s="19">
        <f>[1]ภดส3!J1833</f>
        <v>24</v>
      </c>
      <c r="K1196" s="20">
        <v>3050</v>
      </c>
      <c r="L1196" s="19">
        <f t="shared" si="12"/>
        <v>73200</v>
      </c>
      <c r="M1196" s="31">
        <v>8</v>
      </c>
      <c r="N1196" s="30" t="s">
        <v>108</v>
      </c>
      <c r="O1196" s="21" t="s">
        <v>49</v>
      </c>
      <c r="P1196" s="31">
        <v>3</v>
      </c>
      <c r="Q1196" s="32">
        <v>100</v>
      </c>
      <c r="R1196" s="23">
        <v>100</v>
      </c>
      <c r="S1196" s="32">
        <v>6600</v>
      </c>
      <c r="T1196" s="22">
        <f t="shared" si="13"/>
        <v>660000</v>
      </c>
      <c r="U1196" s="31">
        <v>8</v>
      </c>
      <c r="V1196" s="31">
        <v>8</v>
      </c>
      <c r="W1196" s="23">
        <f>T1196-T1196*8/100</f>
        <v>607200</v>
      </c>
      <c r="X1196" s="22">
        <f t="shared" si="10"/>
        <v>680400</v>
      </c>
      <c r="Y1196" s="23">
        <f t="shared" si="11"/>
        <v>680400</v>
      </c>
      <c r="Z1196" s="75">
        <v>0</v>
      </c>
      <c r="AA1196" s="24">
        <f>Y1196-Z1196</f>
        <v>680400</v>
      </c>
      <c r="AB1196" s="46">
        <v>0.02</v>
      </c>
      <c r="AC1196" s="26">
        <f t="shared" si="14"/>
        <v>136.08000000000001</v>
      </c>
    </row>
    <row r="1197" spans="1:29" x14ac:dyDescent="0.35">
      <c r="A1197" s="47"/>
      <c r="B1197" s="47"/>
      <c r="C1197" s="47"/>
      <c r="D1197" s="48"/>
      <c r="E1197" s="48"/>
      <c r="F1197" s="48"/>
      <c r="G1197" s="47"/>
      <c r="H1197" s="47"/>
      <c r="I1197" s="47"/>
      <c r="J1197" s="49"/>
      <c r="K1197" s="50"/>
      <c r="L1197" s="51"/>
      <c r="M1197" s="52"/>
      <c r="N1197" s="52"/>
      <c r="O1197" s="52"/>
      <c r="P1197" s="52"/>
      <c r="Q1197" s="49"/>
      <c r="R1197" s="50"/>
      <c r="S1197" s="49"/>
      <c r="T1197" s="49"/>
      <c r="U1197" s="52"/>
      <c r="V1197" s="52"/>
      <c r="W1197" s="50"/>
      <c r="X1197" s="49"/>
      <c r="Y1197" s="50"/>
      <c r="Z1197" s="49"/>
      <c r="AA1197" s="50"/>
      <c r="AB1197" s="53"/>
      <c r="AC1197" s="5">
        <f>SUM(AC1189:AC1196)</f>
        <v>954.39</v>
      </c>
    </row>
    <row r="1198" spans="1:29" x14ac:dyDescent="0.35">
      <c r="A1198" s="1"/>
      <c r="B1198" s="1"/>
      <c r="C1198" s="1"/>
      <c r="D1198" s="2"/>
      <c r="E1198" s="2"/>
      <c r="F1198" s="2"/>
      <c r="G1198" s="1"/>
      <c r="H1198" s="1"/>
      <c r="I1198" s="1"/>
      <c r="J1198" s="3"/>
      <c r="K1198" s="4"/>
      <c r="M1198" s="6"/>
      <c r="N1198" s="1"/>
      <c r="O1198" s="1"/>
      <c r="P1198" s="1"/>
      <c r="Q1198" s="3"/>
      <c r="R1198" s="4"/>
      <c r="S1198" s="3"/>
      <c r="T1198" s="3"/>
      <c r="U1198" s="1"/>
      <c r="V1198" s="1"/>
      <c r="W1198" s="4"/>
      <c r="X1198" s="3"/>
      <c r="Y1198" s="4"/>
      <c r="Z1198" s="3"/>
      <c r="AA1198" s="4"/>
      <c r="AB1198" s="55"/>
    </row>
    <row r="1199" spans="1:29" x14ac:dyDescent="0.35">
      <c r="A1199" s="8"/>
      <c r="B1199" s="8" t="s">
        <v>37</v>
      </c>
      <c r="C1199" s="8"/>
      <c r="D1199" s="9" t="s">
        <v>38</v>
      </c>
      <c r="E1199" s="9"/>
      <c r="F1199" s="9"/>
      <c r="G1199" s="56"/>
      <c r="H1199" s="8" t="s">
        <v>39</v>
      </c>
      <c r="I1199" s="8"/>
      <c r="J1199" s="57"/>
      <c r="K1199" s="10"/>
      <c r="L1199" s="8"/>
      <c r="M1199" s="13"/>
      <c r="N1199" s="1"/>
      <c r="O1199" s="1"/>
      <c r="P1199" s="1"/>
      <c r="Q1199" s="3"/>
      <c r="R1199" s="4"/>
      <c r="S1199" s="3"/>
      <c r="T1199" s="3"/>
      <c r="U1199" s="1"/>
      <c r="V1199" s="1"/>
      <c r="W1199" s="4"/>
      <c r="X1199" s="3"/>
      <c r="Y1199" s="4"/>
      <c r="Z1199" s="3"/>
      <c r="AA1199" s="4"/>
      <c r="AB1199" s="55"/>
    </row>
    <row r="1200" spans="1:29" x14ac:dyDescent="0.35">
      <c r="A1200" s="8"/>
      <c r="B1200" s="8"/>
      <c r="C1200" s="8"/>
      <c r="D1200" s="9"/>
      <c r="E1200" s="9"/>
      <c r="F1200" s="9"/>
      <c r="G1200" s="56"/>
      <c r="H1200" s="8" t="s">
        <v>40</v>
      </c>
      <c r="I1200" s="8"/>
      <c r="J1200" s="57"/>
      <c r="K1200" s="10"/>
      <c r="L1200" s="8"/>
      <c r="M1200" s="13"/>
      <c r="N1200" s="1"/>
      <c r="O1200" s="1"/>
      <c r="P1200" s="1"/>
      <c r="Q1200" s="3"/>
      <c r="R1200" s="4"/>
      <c r="S1200" s="3"/>
      <c r="T1200" s="3"/>
      <c r="U1200" s="1"/>
      <c r="V1200" s="1"/>
      <c r="W1200" s="4"/>
      <c r="X1200" s="3"/>
      <c r="Y1200" s="4"/>
      <c r="Z1200" s="3"/>
      <c r="AA1200" s="4"/>
      <c r="AB1200" s="55"/>
    </row>
    <row r="1201" spans="1:29" x14ac:dyDescent="0.35">
      <c r="A1201" s="8"/>
      <c r="B1201" s="8"/>
      <c r="C1201" s="8"/>
      <c r="D1201" s="9"/>
      <c r="E1201" s="9"/>
      <c r="F1201" s="9"/>
      <c r="G1201" s="56"/>
      <c r="H1201" s="8" t="s">
        <v>41</v>
      </c>
      <c r="I1201" s="8"/>
      <c r="J1201" s="57"/>
      <c r="K1201" s="10"/>
      <c r="L1201" s="8"/>
      <c r="M1201" s="13"/>
      <c r="N1201" s="1"/>
      <c r="O1201" s="1"/>
      <c r="P1201" s="8"/>
      <c r="Q1201" s="3"/>
      <c r="R1201" s="4"/>
      <c r="S1201" s="3"/>
      <c r="T1201" s="3"/>
      <c r="U1201" s="1"/>
      <c r="V1201" s="1"/>
      <c r="W1201" s="4"/>
      <c r="X1201" s="3"/>
      <c r="Y1201" s="11"/>
      <c r="Z1201" s="10"/>
      <c r="AA1201" s="11"/>
      <c r="AB1201" s="14"/>
    </row>
    <row r="1202" spans="1:29" x14ac:dyDescent="0.35">
      <c r="A1202" s="8"/>
      <c r="B1202" s="8"/>
      <c r="C1202" s="8"/>
      <c r="D1202" s="9"/>
      <c r="E1202" s="9"/>
      <c r="F1202" s="9"/>
      <c r="G1202" s="56"/>
      <c r="H1202" s="8" t="s">
        <v>42</v>
      </c>
      <c r="I1202" s="58"/>
      <c r="J1202" s="59"/>
      <c r="K1202" s="12"/>
      <c r="L1202" s="58"/>
      <c r="M1202" s="60"/>
      <c r="N1202" s="1"/>
      <c r="O1202" s="1"/>
      <c r="P1202" s="8"/>
      <c r="Q1202" s="3"/>
      <c r="R1202" s="4"/>
      <c r="S1202" s="3"/>
      <c r="T1202" s="3"/>
      <c r="U1202" s="1"/>
      <c r="V1202" s="1"/>
      <c r="W1202" s="4"/>
      <c r="X1202" s="3"/>
      <c r="Y1202" s="11"/>
      <c r="Z1202" s="10"/>
      <c r="AA1202" s="11"/>
      <c r="AB1202" s="14"/>
    </row>
    <row r="1203" spans="1:29" x14ac:dyDescent="0.35">
      <c r="A1203" s="58"/>
      <c r="B1203" s="58"/>
      <c r="C1203" s="58"/>
      <c r="D1203" s="61"/>
      <c r="E1203" s="61"/>
      <c r="F1203" s="61"/>
      <c r="G1203" s="58"/>
      <c r="H1203" s="58" t="s">
        <v>43</v>
      </c>
      <c r="I1203" s="58"/>
      <c r="J1203" s="59"/>
      <c r="K1203" s="12"/>
      <c r="L1203" s="58"/>
      <c r="M1203" s="60"/>
    </row>
    <row r="1204" spans="1:29" x14ac:dyDescent="0.35">
      <c r="A1204" s="58"/>
      <c r="B1204" s="58"/>
      <c r="C1204" s="58"/>
      <c r="D1204" s="61"/>
      <c r="E1204" s="61"/>
      <c r="F1204" s="61"/>
      <c r="G1204" s="58"/>
      <c r="H1204" s="58"/>
      <c r="I1204" s="58"/>
      <c r="J1204" s="10"/>
      <c r="K1204" s="64"/>
      <c r="L1204" s="12"/>
    </row>
    <row r="1205" spans="1:29" x14ac:dyDescent="0.35">
      <c r="A1205" s="1"/>
      <c r="B1205" s="1"/>
      <c r="C1205" s="1"/>
      <c r="D1205" s="2"/>
      <c r="E1205" s="2"/>
      <c r="F1205" s="2"/>
      <c r="G1205" s="1"/>
      <c r="H1205" s="1"/>
      <c r="I1205" s="1"/>
      <c r="J1205" s="3"/>
      <c r="K1205" s="4"/>
      <c r="M1205" s="6"/>
      <c r="N1205" s="1"/>
      <c r="O1205" s="1"/>
      <c r="P1205" s="1"/>
      <c r="Q1205" s="3"/>
      <c r="R1205" s="4"/>
      <c r="S1205" s="3"/>
      <c r="T1205" s="3"/>
      <c r="U1205" s="1"/>
      <c r="V1205" s="1"/>
      <c r="W1205" s="4"/>
      <c r="X1205" s="3"/>
      <c r="Y1205" s="4"/>
      <c r="Z1205" s="3"/>
      <c r="AA1205" s="314" t="s">
        <v>0</v>
      </c>
      <c r="AB1205" s="314"/>
    </row>
    <row r="1206" spans="1:29" x14ac:dyDescent="0.35">
      <c r="A1206" s="315" t="s">
        <v>1</v>
      </c>
      <c r="B1206" s="315"/>
      <c r="C1206" s="315"/>
      <c r="D1206" s="315"/>
      <c r="E1206" s="315"/>
      <c r="F1206" s="315"/>
      <c r="G1206" s="315"/>
      <c r="H1206" s="315"/>
      <c r="I1206" s="315"/>
      <c r="J1206" s="315"/>
      <c r="K1206" s="315"/>
      <c r="L1206" s="315"/>
      <c r="M1206" s="315"/>
      <c r="N1206" s="315"/>
      <c r="O1206" s="315"/>
      <c r="P1206" s="315"/>
      <c r="Q1206" s="315"/>
      <c r="R1206" s="315"/>
      <c r="S1206" s="315"/>
      <c r="T1206" s="315"/>
      <c r="U1206" s="315"/>
      <c r="V1206" s="315"/>
      <c r="W1206" s="315"/>
      <c r="X1206" s="315"/>
      <c r="Y1206" s="315"/>
      <c r="Z1206" s="315"/>
      <c r="AA1206" s="315"/>
      <c r="AB1206" s="315"/>
    </row>
    <row r="1207" spans="1:29" x14ac:dyDescent="0.35">
      <c r="A1207" s="315" t="str">
        <f>A1181</f>
        <v>เทศบาลตำบลนาบอน</v>
      </c>
      <c r="B1207" s="315"/>
      <c r="C1207" s="315"/>
      <c r="D1207" s="315"/>
      <c r="E1207" s="315"/>
      <c r="F1207" s="315"/>
      <c r="G1207" s="315"/>
      <c r="H1207" s="315"/>
      <c r="I1207" s="315"/>
      <c r="J1207" s="315"/>
      <c r="K1207" s="315"/>
      <c r="L1207" s="315"/>
      <c r="M1207" s="315"/>
      <c r="N1207" s="315"/>
      <c r="O1207" s="315"/>
      <c r="P1207" s="315"/>
      <c r="Q1207" s="315"/>
      <c r="R1207" s="315"/>
      <c r="S1207" s="315"/>
      <c r="T1207" s="315"/>
      <c r="U1207" s="315"/>
      <c r="V1207" s="315"/>
      <c r="W1207" s="315"/>
      <c r="X1207" s="315"/>
      <c r="Y1207" s="315"/>
      <c r="Z1207" s="315"/>
      <c r="AA1207" s="315"/>
      <c r="AB1207" s="315"/>
    </row>
    <row r="1208" spans="1:29" x14ac:dyDescent="0.35">
      <c r="A1208" s="8" t="s">
        <v>133</v>
      </c>
      <c r="B1208" s="8"/>
      <c r="C1208" s="8"/>
      <c r="D1208" s="9"/>
      <c r="E1208" s="9"/>
      <c r="F1208" s="9"/>
      <c r="G1208" s="8"/>
      <c r="H1208" s="8"/>
      <c r="I1208" s="8"/>
      <c r="J1208" s="10"/>
      <c r="K1208" s="11"/>
      <c r="L1208" s="12"/>
      <c r="M1208" s="13"/>
      <c r="N1208" s="8"/>
      <c r="O1208" s="8"/>
      <c r="P1208" s="8"/>
      <c r="Q1208" s="10"/>
      <c r="R1208" s="11"/>
      <c r="S1208" s="10"/>
      <c r="T1208" s="10"/>
      <c r="U1208" s="8"/>
      <c r="V1208" s="8"/>
      <c r="W1208" s="11"/>
      <c r="X1208" s="10"/>
      <c r="Y1208" s="11"/>
      <c r="Z1208" s="10"/>
      <c r="AA1208" s="11"/>
      <c r="AB1208" s="14"/>
    </row>
    <row r="1209" spans="1:29" x14ac:dyDescent="0.35">
      <c r="A1209" s="288" t="s">
        <v>4</v>
      </c>
      <c r="B1209" s="316"/>
      <c r="C1209" s="316"/>
      <c r="D1209" s="316"/>
      <c r="E1209" s="316"/>
      <c r="F1209" s="316"/>
      <c r="G1209" s="316"/>
      <c r="H1209" s="316"/>
      <c r="I1209" s="316"/>
      <c r="J1209" s="316"/>
      <c r="K1209" s="316"/>
      <c r="L1209" s="289"/>
      <c r="M1209" s="288" t="s">
        <v>5</v>
      </c>
      <c r="N1209" s="316"/>
      <c r="O1209" s="316"/>
      <c r="P1209" s="316"/>
      <c r="Q1209" s="316"/>
      <c r="R1209" s="316"/>
      <c r="S1209" s="316"/>
      <c r="T1209" s="316"/>
      <c r="U1209" s="316"/>
      <c r="V1209" s="316"/>
      <c r="W1209" s="289"/>
      <c r="X1209" s="290" t="s">
        <v>6</v>
      </c>
      <c r="Y1209" s="290" t="s">
        <v>7</v>
      </c>
      <c r="Z1209" s="290" t="s">
        <v>8</v>
      </c>
      <c r="AA1209" s="290" t="s">
        <v>9</v>
      </c>
      <c r="AB1209" s="317" t="s">
        <v>10</v>
      </c>
    </row>
    <row r="1210" spans="1:29" x14ac:dyDescent="0.35">
      <c r="A1210" s="299" t="s">
        <v>11</v>
      </c>
      <c r="B1210" s="293" t="s">
        <v>12</v>
      </c>
      <c r="C1210" s="293" t="s">
        <v>13</v>
      </c>
      <c r="D1210" s="311" t="s">
        <v>14</v>
      </c>
      <c r="E1210" s="311" t="s">
        <v>15</v>
      </c>
      <c r="F1210" s="312" t="s">
        <v>16</v>
      </c>
      <c r="G1210" s="302" t="s">
        <v>17</v>
      </c>
      <c r="H1210" s="303"/>
      <c r="I1210" s="304"/>
      <c r="J1210" s="290" t="s">
        <v>18</v>
      </c>
      <c r="K1210" s="290" t="s">
        <v>19</v>
      </c>
      <c r="L1210" s="308" t="s">
        <v>20</v>
      </c>
      <c r="M1210" s="299" t="s">
        <v>11</v>
      </c>
      <c r="N1210" s="293" t="s">
        <v>21</v>
      </c>
      <c r="O1210" s="293" t="s">
        <v>22</v>
      </c>
      <c r="P1210" s="293" t="s">
        <v>16</v>
      </c>
      <c r="Q1210" s="290" t="s">
        <v>23</v>
      </c>
      <c r="R1210" s="290" t="s">
        <v>24</v>
      </c>
      <c r="S1210" s="290" t="s">
        <v>25</v>
      </c>
      <c r="T1210" s="290" t="s">
        <v>26</v>
      </c>
      <c r="U1210" s="288" t="s">
        <v>27</v>
      </c>
      <c r="V1210" s="289"/>
      <c r="W1210" s="290" t="s">
        <v>28</v>
      </c>
      <c r="X1210" s="291"/>
      <c r="Y1210" s="291"/>
      <c r="Z1210" s="291"/>
      <c r="AA1210" s="291"/>
      <c r="AB1210" s="318"/>
    </row>
    <row r="1211" spans="1:29" x14ac:dyDescent="0.35">
      <c r="A1211" s="300"/>
      <c r="B1211" s="294"/>
      <c r="C1211" s="294"/>
      <c r="D1211" s="312"/>
      <c r="E1211" s="312"/>
      <c r="F1211" s="312"/>
      <c r="G1211" s="305"/>
      <c r="H1211" s="306"/>
      <c r="I1211" s="307"/>
      <c r="J1211" s="291"/>
      <c r="K1211" s="291"/>
      <c r="L1211" s="309"/>
      <c r="M1211" s="300"/>
      <c r="N1211" s="294"/>
      <c r="O1211" s="294"/>
      <c r="P1211" s="294"/>
      <c r="Q1211" s="291"/>
      <c r="R1211" s="291"/>
      <c r="S1211" s="291"/>
      <c r="T1211" s="291"/>
      <c r="U1211" s="293" t="s">
        <v>29</v>
      </c>
      <c r="V1211" s="296" t="s">
        <v>30</v>
      </c>
      <c r="W1211" s="291"/>
      <c r="X1211" s="291"/>
      <c r="Y1211" s="291"/>
      <c r="Z1211" s="291"/>
      <c r="AA1211" s="291"/>
      <c r="AB1211" s="318"/>
    </row>
    <row r="1212" spans="1:29" x14ac:dyDescent="0.35">
      <c r="A1212" s="300"/>
      <c r="B1212" s="294"/>
      <c r="C1212" s="294"/>
      <c r="D1212" s="312"/>
      <c r="E1212" s="312"/>
      <c r="F1212" s="312"/>
      <c r="G1212" s="299" t="s">
        <v>31</v>
      </c>
      <c r="H1212" s="299" t="s">
        <v>32</v>
      </c>
      <c r="I1212" s="299" t="s">
        <v>33</v>
      </c>
      <c r="J1212" s="291"/>
      <c r="K1212" s="291"/>
      <c r="L1212" s="309"/>
      <c r="M1212" s="300"/>
      <c r="N1212" s="294"/>
      <c r="O1212" s="294"/>
      <c r="P1212" s="294"/>
      <c r="Q1212" s="291"/>
      <c r="R1212" s="291"/>
      <c r="S1212" s="291"/>
      <c r="T1212" s="291"/>
      <c r="U1212" s="294"/>
      <c r="V1212" s="297"/>
      <c r="W1212" s="291"/>
      <c r="X1212" s="291"/>
      <c r="Y1212" s="291"/>
      <c r="Z1212" s="291"/>
      <c r="AA1212" s="291"/>
      <c r="AB1212" s="318"/>
    </row>
    <row r="1213" spans="1:29" x14ac:dyDescent="0.35">
      <c r="A1213" s="300"/>
      <c r="B1213" s="294"/>
      <c r="C1213" s="294"/>
      <c r="D1213" s="312"/>
      <c r="E1213" s="312"/>
      <c r="F1213" s="312"/>
      <c r="G1213" s="300"/>
      <c r="H1213" s="300"/>
      <c r="I1213" s="300"/>
      <c r="J1213" s="291"/>
      <c r="K1213" s="291"/>
      <c r="L1213" s="309"/>
      <c r="M1213" s="300"/>
      <c r="N1213" s="294"/>
      <c r="O1213" s="294"/>
      <c r="P1213" s="294"/>
      <c r="Q1213" s="291"/>
      <c r="R1213" s="291"/>
      <c r="S1213" s="291"/>
      <c r="T1213" s="291"/>
      <c r="U1213" s="294"/>
      <c r="V1213" s="297"/>
      <c r="W1213" s="291"/>
      <c r="X1213" s="291"/>
      <c r="Y1213" s="291"/>
      <c r="Z1213" s="291"/>
      <c r="AA1213" s="291"/>
      <c r="AB1213" s="318"/>
    </row>
    <row r="1214" spans="1:29" x14ac:dyDescent="0.35">
      <c r="A1214" s="301"/>
      <c r="B1214" s="295"/>
      <c r="C1214" s="295"/>
      <c r="D1214" s="313"/>
      <c r="E1214" s="313"/>
      <c r="F1214" s="313"/>
      <c r="G1214" s="301"/>
      <c r="H1214" s="301"/>
      <c r="I1214" s="301"/>
      <c r="J1214" s="292"/>
      <c r="K1214" s="292"/>
      <c r="L1214" s="310"/>
      <c r="M1214" s="301"/>
      <c r="N1214" s="295"/>
      <c r="O1214" s="295"/>
      <c r="P1214" s="295"/>
      <c r="Q1214" s="292"/>
      <c r="R1214" s="292"/>
      <c r="S1214" s="292"/>
      <c r="T1214" s="292"/>
      <c r="U1214" s="295"/>
      <c r="V1214" s="298"/>
      <c r="W1214" s="292"/>
      <c r="X1214" s="292"/>
      <c r="Y1214" s="292"/>
      <c r="Z1214" s="292"/>
      <c r="AA1214" s="292"/>
      <c r="AB1214" s="319"/>
    </row>
    <row r="1215" spans="1:29" x14ac:dyDescent="0.35">
      <c r="A1215" s="15">
        <v>1</v>
      </c>
      <c r="B1215" s="16" t="str">
        <f>[1]ภดส3!B1853</f>
        <v>โฉนด</v>
      </c>
      <c r="C1215" s="16">
        <f>[1]ภดส3!E1853</f>
        <v>3815</v>
      </c>
      <c r="D1215" s="17">
        <f>[1]ภดส3!C1853</f>
        <v>8055</v>
      </c>
      <c r="E1215" s="17" t="str">
        <f>[1]ภดส3!F1853</f>
        <v>ม.2 ต.นาบอน</v>
      </c>
      <c r="F1215" s="18" t="s">
        <v>47</v>
      </c>
      <c r="G1215" s="16">
        <f>[1]ภดส3!G1853</f>
        <v>0</v>
      </c>
      <c r="H1215" s="16">
        <f>[1]ภดส3!H1853</f>
        <v>0</v>
      </c>
      <c r="I1215" s="16">
        <f>[1]ภดส3!I1853</f>
        <v>21</v>
      </c>
      <c r="J1215" s="19">
        <f>[1]ภดส3!J1853</f>
        <v>21</v>
      </c>
      <c r="K1215" s="176">
        <v>300</v>
      </c>
      <c r="L1215" s="19">
        <f>J1215*K1215</f>
        <v>6300</v>
      </c>
      <c r="M1215" s="21">
        <v>1</v>
      </c>
      <c r="N1215" s="21" t="s">
        <v>108</v>
      </c>
      <c r="O1215" s="21" t="s">
        <v>49</v>
      </c>
      <c r="P1215" s="21">
        <v>3</v>
      </c>
      <c r="Q1215" s="161">
        <v>84</v>
      </c>
      <c r="R1215" s="23">
        <v>100</v>
      </c>
      <c r="S1215" s="161">
        <v>6600</v>
      </c>
      <c r="T1215" s="22">
        <f>Q1215*S1215</f>
        <v>554400</v>
      </c>
      <c r="U1215" s="21">
        <v>25</v>
      </c>
      <c r="V1215" s="21">
        <v>40</v>
      </c>
      <c r="W1215" s="23">
        <f>T1215-T1215*40/100</f>
        <v>332640</v>
      </c>
      <c r="X1215" s="22">
        <f>L1215+W1215</f>
        <v>338940</v>
      </c>
      <c r="Y1215" s="23">
        <f>X1215*R1215/100</f>
        <v>338940</v>
      </c>
      <c r="Z1215" s="22">
        <v>0</v>
      </c>
      <c r="AA1215" s="24">
        <f>Y1215-Z1215</f>
        <v>338940</v>
      </c>
      <c r="AB1215" s="25">
        <v>0.02</v>
      </c>
      <c r="AC1215" s="26">
        <f>AA1215*AB1215/100</f>
        <v>67.787999999999997</v>
      </c>
    </row>
    <row r="1216" spans="1:29" x14ac:dyDescent="0.35">
      <c r="A1216" s="15">
        <v>2</v>
      </c>
      <c r="B1216" s="16" t="str">
        <f>[1]ภดส3!B1854</f>
        <v>โฉนด</v>
      </c>
      <c r="C1216" s="16">
        <f>[1]ภดส3!E1854</f>
        <v>3814</v>
      </c>
      <c r="D1216" s="17">
        <f>[1]ภดส3!C1854</f>
        <v>8054</v>
      </c>
      <c r="E1216" s="17" t="str">
        <f>[1]ภดส3!F1854</f>
        <v>ม.2 ต.นาบอน</v>
      </c>
      <c r="F1216" s="28" t="s">
        <v>47</v>
      </c>
      <c r="G1216" s="16">
        <f>[1]ภดส3!G1854</f>
        <v>0</v>
      </c>
      <c r="H1216" s="16">
        <f>[1]ภดส3!H1854</f>
        <v>0</v>
      </c>
      <c r="I1216" s="16">
        <f>[1]ภดส3!I1854</f>
        <v>21</v>
      </c>
      <c r="J1216" s="45">
        <f>[1]ภดส3!J1854</f>
        <v>21</v>
      </c>
      <c r="K1216" s="177">
        <v>300</v>
      </c>
      <c r="L1216" s="19">
        <f>J1216*K1216</f>
        <v>6300</v>
      </c>
      <c r="M1216" s="31">
        <v>2</v>
      </c>
      <c r="N1216" s="30" t="s">
        <v>108</v>
      </c>
      <c r="O1216" s="31" t="s">
        <v>49</v>
      </c>
      <c r="P1216" s="31">
        <v>3</v>
      </c>
      <c r="Q1216" s="189">
        <v>84</v>
      </c>
      <c r="R1216" s="23">
        <v>100</v>
      </c>
      <c r="S1216" s="189">
        <v>6600</v>
      </c>
      <c r="T1216" s="22">
        <f>Q1216*S1216</f>
        <v>554400</v>
      </c>
      <c r="U1216" s="31">
        <v>25</v>
      </c>
      <c r="V1216" s="31">
        <v>40</v>
      </c>
      <c r="W1216" s="23">
        <f>T1216-T1216*40/100</f>
        <v>332640</v>
      </c>
      <c r="X1216" s="22">
        <f>L1216+W1216</f>
        <v>338940</v>
      </c>
      <c r="Y1216" s="23">
        <f>X1216*R1216/100</f>
        <v>338940</v>
      </c>
      <c r="Z1216" s="22">
        <v>0</v>
      </c>
      <c r="AA1216" s="24">
        <f>Y1216-Z1216</f>
        <v>338940</v>
      </c>
      <c r="AB1216" s="25">
        <v>0.02</v>
      </c>
      <c r="AC1216" s="26">
        <f>AA1216*AB1216/100</f>
        <v>67.787999999999997</v>
      </c>
    </row>
    <row r="1217" spans="1:29" x14ac:dyDescent="0.35">
      <c r="A1217" s="15">
        <v>3</v>
      </c>
      <c r="B1217" s="16" t="str">
        <f>[1]ภดส3!B1855</f>
        <v>โฉนด</v>
      </c>
      <c r="C1217" s="16">
        <f>[1]ภดส3!E1855</f>
        <v>2948</v>
      </c>
      <c r="D1217" s="17">
        <f>[1]ภดส3!C1855</f>
        <v>6292</v>
      </c>
      <c r="E1217" s="17" t="str">
        <f>[1]ภดส3!F1855</f>
        <v>ม.2 ต.นาบอน</v>
      </c>
      <c r="F1217" s="28" t="s">
        <v>47</v>
      </c>
      <c r="G1217" s="16">
        <f>[1]ภดส3!G1855</f>
        <v>0</v>
      </c>
      <c r="H1217" s="16">
        <f>[1]ภดส3!H1855</f>
        <v>0</v>
      </c>
      <c r="I1217" s="16">
        <f>[1]ภดส3!I1855</f>
        <v>6</v>
      </c>
      <c r="J1217" s="45">
        <f>[1]ภดส3!J1855</f>
        <v>6</v>
      </c>
      <c r="K1217" s="177">
        <v>300</v>
      </c>
      <c r="L1217" s="19">
        <f>J1217*K1217</f>
        <v>1800</v>
      </c>
      <c r="M1217" s="31">
        <v>3</v>
      </c>
      <c r="N1217" s="33" t="s">
        <v>48</v>
      </c>
      <c r="O1217" s="31" t="s">
        <v>49</v>
      </c>
      <c r="P1217" s="31">
        <v>3</v>
      </c>
      <c r="Q1217" s="190">
        <v>24</v>
      </c>
      <c r="R1217" s="23">
        <v>100</v>
      </c>
      <c r="S1217" s="35">
        <v>7450</v>
      </c>
      <c r="T1217" s="22">
        <f>Q1217*S1217</f>
        <v>178800</v>
      </c>
      <c r="U1217" s="67">
        <v>35</v>
      </c>
      <c r="V1217" s="67">
        <v>60</v>
      </c>
      <c r="W1217" s="23">
        <f>T1217-T1217*60/100</f>
        <v>71520</v>
      </c>
      <c r="X1217" s="22">
        <f>L1217+W1217</f>
        <v>73320</v>
      </c>
      <c r="Y1217" s="23">
        <f>X1217*R1217/100</f>
        <v>73320</v>
      </c>
      <c r="Z1217" s="22">
        <v>0</v>
      </c>
      <c r="AA1217" s="24">
        <v>0</v>
      </c>
      <c r="AB1217" s="25">
        <v>0.3</v>
      </c>
      <c r="AC1217" s="5">
        <f>AA1217*AB1217/100</f>
        <v>0</v>
      </c>
    </row>
    <row r="1218" spans="1:29" x14ac:dyDescent="0.35">
      <c r="A1218" s="68">
        <v>4</v>
      </c>
      <c r="B1218" s="16" t="str">
        <f>[1]ภดส3!B1856</f>
        <v>โฉนด</v>
      </c>
      <c r="C1218" s="16">
        <f>[1]ภดส3!E1856</f>
        <v>2947</v>
      </c>
      <c r="D1218" s="17">
        <f>[1]ภดส3!C1856</f>
        <v>6291</v>
      </c>
      <c r="E1218" s="17" t="str">
        <f>[1]ภดส3!F1856</f>
        <v>ม.2 ต.นาบอน</v>
      </c>
      <c r="F1218" s="28" t="s">
        <v>47</v>
      </c>
      <c r="G1218" s="16">
        <f>[1]ภดส3!G1856</f>
        <v>0</v>
      </c>
      <c r="H1218" s="16">
        <f>[1]ภดส3!H1856</f>
        <v>0</v>
      </c>
      <c r="I1218" s="16">
        <f>[1]ภดส3!I1856</f>
        <v>18</v>
      </c>
      <c r="J1218" s="45">
        <f>[1]ภดส3!J1856</f>
        <v>18</v>
      </c>
      <c r="K1218" s="191">
        <v>300</v>
      </c>
      <c r="L1218" s="19">
        <f>J1218*K1218</f>
        <v>5400</v>
      </c>
      <c r="M1218" s="31"/>
      <c r="N1218" s="33" t="s">
        <v>48</v>
      </c>
      <c r="O1218" s="31" t="s">
        <v>49</v>
      </c>
      <c r="P1218" s="31">
        <v>3</v>
      </c>
      <c r="Q1218" s="189">
        <v>70</v>
      </c>
      <c r="R1218" s="41">
        <v>100</v>
      </c>
      <c r="S1218" s="39">
        <v>7450</v>
      </c>
      <c r="T1218" s="22">
        <f>Q1218*S1218</f>
        <v>521500</v>
      </c>
      <c r="U1218" s="126">
        <v>35</v>
      </c>
      <c r="V1218" s="126">
        <v>60</v>
      </c>
      <c r="W1218" s="44">
        <f>T1218-T1218*60/100</f>
        <v>208600</v>
      </c>
      <c r="X1218" s="22">
        <f>L1218+W1218</f>
        <v>214000</v>
      </c>
      <c r="Y1218" s="44">
        <f>X1218*R1218/100</f>
        <v>214000</v>
      </c>
      <c r="Z1218" s="22">
        <v>0</v>
      </c>
      <c r="AA1218" s="24">
        <f>Y1218-Z1218</f>
        <v>214000</v>
      </c>
      <c r="AB1218" s="46">
        <v>0.3</v>
      </c>
      <c r="AC1218" s="5">
        <f>AA1218*AB1218/100</f>
        <v>642</v>
      </c>
    </row>
    <row r="1219" spans="1:29" x14ac:dyDescent="0.35">
      <c r="A1219" s="139"/>
      <c r="B1219" s="93"/>
      <c r="C1219" s="93"/>
      <c r="D1219" s="17"/>
      <c r="E1219" s="17"/>
      <c r="F1219" s="105"/>
      <c r="G1219" s="93"/>
      <c r="H1219" s="93"/>
      <c r="I1219" s="93"/>
      <c r="J1219" s="114"/>
      <c r="K1219" s="192"/>
      <c r="L1219" s="95"/>
      <c r="M1219" s="91"/>
      <c r="N1219" s="72"/>
      <c r="O1219" s="91"/>
      <c r="P1219" s="91"/>
      <c r="Q1219" s="193"/>
      <c r="R1219" s="119"/>
      <c r="S1219" s="107"/>
      <c r="T1219" s="110"/>
      <c r="U1219" s="111"/>
      <c r="V1219" s="111"/>
      <c r="W1219" s="112"/>
      <c r="X1219" s="107"/>
      <c r="Y1219" s="112"/>
      <c r="Z1219" s="107"/>
      <c r="AA1219" s="112"/>
      <c r="AB1219" s="115"/>
      <c r="AC1219" s="5">
        <f>SUM(AC1215:AC1218)</f>
        <v>777.57600000000002</v>
      </c>
    </row>
    <row r="1220" spans="1:29" x14ac:dyDescent="0.35">
      <c r="A1220" s="47"/>
      <c r="B1220" s="47"/>
      <c r="C1220" s="47"/>
      <c r="D1220" s="48"/>
      <c r="E1220" s="48"/>
      <c r="F1220" s="48"/>
      <c r="G1220" s="47"/>
      <c r="H1220" s="47"/>
      <c r="I1220" s="47"/>
      <c r="J1220" s="49"/>
      <c r="K1220" s="50"/>
      <c r="L1220" s="51"/>
      <c r="M1220" s="52"/>
      <c r="N1220" s="52"/>
      <c r="O1220" s="52"/>
      <c r="P1220" s="52"/>
      <c r="Q1220" s="49"/>
      <c r="R1220" s="50"/>
      <c r="S1220" s="49"/>
      <c r="T1220" s="49"/>
      <c r="U1220" s="52"/>
      <c r="V1220" s="52"/>
      <c r="W1220" s="50"/>
      <c r="X1220" s="49"/>
      <c r="Y1220" s="50"/>
      <c r="Z1220" s="49"/>
      <c r="AA1220" s="50"/>
      <c r="AB1220" s="53"/>
      <c r="AC1220" s="194"/>
    </row>
    <row r="1221" spans="1:29" x14ac:dyDescent="0.35">
      <c r="A1221" s="1"/>
      <c r="B1221" s="1"/>
      <c r="C1221" s="1"/>
      <c r="D1221" s="2"/>
      <c r="E1221" s="2"/>
      <c r="F1221" s="2"/>
      <c r="G1221" s="1"/>
      <c r="H1221" s="1"/>
      <c r="I1221" s="1"/>
      <c r="J1221" s="3"/>
      <c r="K1221" s="4"/>
      <c r="M1221" s="6"/>
      <c r="N1221" s="1"/>
      <c r="O1221" s="1"/>
      <c r="P1221" s="1"/>
      <c r="Q1221" s="3"/>
      <c r="R1221" s="4"/>
      <c r="S1221" s="3"/>
      <c r="T1221" s="3"/>
      <c r="U1221" s="1"/>
      <c r="V1221" s="1"/>
      <c r="W1221" s="4"/>
      <c r="X1221" s="3"/>
      <c r="Y1221" s="4"/>
      <c r="Z1221" s="3"/>
      <c r="AA1221" s="4"/>
      <c r="AB1221" s="55"/>
    </row>
    <row r="1222" spans="1:29" x14ac:dyDescent="0.35">
      <c r="A1222" s="8"/>
      <c r="B1222" s="8" t="s">
        <v>37</v>
      </c>
      <c r="C1222" s="8"/>
      <c r="D1222" s="9" t="s">
        <v>38</v>
      </c>
      <c r="E1222" s="9"/>
      <c r="F1222" s="9"/>
      <c r="G1222" s="56"/>
      <c r="H1222" s="8" t="s">
        <v>39</v>
      </c>
      <c r="I1222" s="8"/>
      <c r="J1222" s="57"/>
      <c r="K1222" s="10"/>
      <c r="L1222" s="8"/>
      <c r="M1222" s="13"/>
      <c r="N1222" s="1"/>
      <c r="O1222" s="1"/>
      <c r="P1222" s="1"/>
      <c r="Q1222" s="3"/>
      <c r="R1222" s="4"/>
      <c r="S1222" s="3"/>
      <c r="T1222" s="3"/>
      <c r="U1222" s="1"/>
      <c r="V1222" s="1"/>
      <c r="W1222" s="4"/>
      <c r="X1222" s="3"/>
      <c r="Y1222" s="4"/>
      <c r="Z1222" s="3"/>
      <c r="AA1222" s="4"/>
      <c r="AB1222" s="55"/>
    </row>
    <row r="1223" spans="1:29" x14ac:dyDescent="0.35">
      <c r="A1223" s="8"/>
      <c r="B1223" s="8"/>
      <c r="C1223" s="8"/>
      <c r="D1223" s="9"/>
      <c r="E1223" s="9"/>
      <c r="F1223" s="9"/>
      <c r="G1223" s="56"/>
      <c r="H1223" s="8" t="s">
        <v>40</v>
      </c>
      <c r="I1223" s="8"/>
      <c r="J1223" s="57"/>
      <c r="K1223" s="10"/>
      <c r="L1223" s="8"/>
      <c r="M1223" s="13"/>
      <c r="N1223" s="1"/>
      <c r="O1223" s="1"/>
      <c r="P1223" s="1"/>
      <c r="Q1223" s="3"/>
      <c r="R1223" s="4"/>
      <c r="S1223" s="3"/>
      <c r="T1223" s="3"/>
      <c r="U1223" s="1"/>
      <c r="V1223" s="1"/>
      <c r="W1223" s="4"/>
      <c r="X1223" s="3"/>
      <c r="Y1223" s="4"/>
      <c r="Z1223" s="3"/>
      <c r="AA1223" s="4"/>
      <c r="AB1223" s="55"/>
    </row>
    <row r="1224" spans="1:29" x14ac:dyDescent="0.35">
      <c r="A1224" s="8"/>
      <c r="B1224" s="8"/>
      <c r="C1224" s="8"/>
      <c r="D1224" s="9"/>
      <c r="E1224" s="9"/>
      <c r="F1224" s="9"/>
      <c r="G1224" s="56"/>
      <c r="H1224" s="8" t="s">
        <v>41</v>
      </c>
      <c r="I1224" s="8"/>
      <c r="J1224" s="57"/>
      <c r="K1224" s="10"/>
      <c r="L1224" s="8"/>
      <c r="M1224" s="13"/>
      <c r="N1224" s="1"/>
      <c r="O1224" s="1"/>
      <c r="P1224" s="8"/>
      <c r="Q1224" s="3"/>
      <c r="R1224" s="4"/>
      <c r="S1224" s="3"/>
      <c r="T1224" s="3"/>
      <c r="U1224" s="1"/>
      <c r="V1224" s="1"/>
      <c r="W1224" s="4"/>
      <c r="X1224" s="3"/>
      <c r="Y1224" s="11"/>
      <c r="Z1224" s="10"/>
      <c r="AA1224" s="11"/>
      <c r="AB1224" s="14"/>
    </row>
    <row r="1225" spans="1:29" x14ac:dyDescent="0.35">
      <c r="A1225" s="8"/>
      <c r="B1225" s="8"/>
      <c r="C1225" s="8"/>
      <c r="D1225" s="9"/>
      <c r="E1225" s="9"/>
      <c r="F1225" s="9"/>
      <c r="G1225" s="56"/>
      <c r="H1225" s="8" t="s">
        <v>42</v>
      </c>
      <c r="I1225" s="58"/>
      <c r="J1225" s="59"/>
      <c r="K1225" s="12"/>
      <c r="L1225" s="58"/>
      <c r="M1225" s="60"/>
      <c r="N1225" s="1"/>
      <c r="O1225" s="1"/>
      <c r="P1225" s="8"/>
      <c r="Q1225" s="3"/>
      <c r="R1225" s="4"/>
      <c r="S1225" s="3"/>
      <c r="T1225" s="3"/>
      <c r="U1225" s="1"/>
      <c r="V1225" s="1"/>
      <c r="W1225" s="4"/>
      <c r="X1225" s="3"/>
      <c r="Y1225" s="11"/>
      <c r="Z1225" s="10"/>
      <c r="AA1225" s="11"/>
      <c r="AB1225" s="14"/>
    </row>
    <row r="1226" spans="1:29" x14ac:dyDescent="0.35">
      <c r="A1226" s="58"/>
      <c r="B1226" s="58"/>
      <c r="C1226" s="58"/>
      <c r="D1226" s="61"/>
      <c r="E1226" s="61"/>
      <c r="F1226" s="61"/>
      <c r="G1226" s="58"/>
      <c r="H1226" s="58" t="s">
        <v>43</v>
      </c>
      <c r="I1226" s="58"/>
      <c r="J1226" s="59"/>
      <c r="K1226" s="12"/>
      <c r="L1226" s="58"/>
      <c r="M1226" s="60"/>
    </row>
    <row r="1227" spans="1:29" x14ac:dyDescent="0.35">
      <c r="A1227" s="58"/>
      <c r="B1227" s="58"/>
      <c r="C1227" s="58"/>
      <c r="D1227" s="61"/>
      <c r="E1227" s="61"/>
      <c r="F1227" s="61"/>
      <c r="G1227" s="58"/>
      <c r="H1227" s="58"/>
      <c r="I1227" s="58"/>
      <c r="J1227" s="10"/>
      <c r="K1227" s="64"/>
      <c r="L1227" s="12"/>
    </row>
    <row r="1228" spans="1:29" x14ac:dyDescent="0.35">
      <c r="A1228" s="1"/>
      <c r="B1228" s="1"/>
      <c r="C1228" s="1"/>
      <c r="D1228" s="2"/>
      <c r="E1228" s="2"/>
      <c r="F1228" s="2"/>
      <c r="G1228" s="1"/>
      <c r="H1228" s="1"/>
      <c r="I1228" s="1"/>
      <c r="J1228" s="3"/>
      <c r="K1228" s="4"/>
      <c r="M1228" s="6"/>
      <c r="N1228" s="1"/>
      <c r="O1228" s="1"/>
      <c r="P1228" s="1"/>
      <c r="Q1228" s="3"/>
      <c r="R1228" s="4"/>
      <c r="S1228" s="3"/>
      <c r="T1228" s="3"/>
      <c r="U1228" s="1"/>
      <c r="V1228" s="1"/>
      <c r="W1228" s="4"/>
      <c r="X1228" s="3"/>
      <c r="Y1228" s="4"/>
      <c r="Z1228" s="3"/>
      <c r="AA1228" s="314" t="s">
        <v>0</v>
      </c>
      <c r="AB1228" s="314"/>
    </row>
    <row r="1229" spans="1:29" x14ac:dyDescent="0.35">
      <c r="A1229" s="315" t="s">
        <v>1</v>
      </c>
      <c r="B1229" s="315"/>
      <c r="C1229" s="315"/>
      <c r="D1229" s="315"/>
      <c r="E1229" s="315"/>
      <c r="F1229" s="315"/>
      <c r="G1229" s="315"/>
      <c r="H1229" s="315"/>
      <c r="I1229" s="315"/>
      <c r="J1229" s="315"/>
      <c r="K1229" s="315"/>
      <c r="L1229" s="315"/>
      <c r="M1229" s="315"/>
      <c r="N1229" s="315"/>
      <c r="O1229" s="315"/>
      <c r="P1229" s="315"/>
      <c r="Q1229" s="315"/>
      <c r="R1229" s="315"/>
      <c r="S1229" s="315"/>
      <c r="T1229" s="315"/>
      <c r="U1229" s="315"/>
      <c r="V1229" s="315"/>
      <c r="W1229" s="315"/>
      <c r="X1229" s="315"/>
      <c r="Y1229" s="315"/>
      <c r="Z1229" s="315"/>
      <c r="AA1229" s="315"/>
      <c r="AB1229" s="315"/>
    </row>
    <row r="1230" spans="1:29" x14ac:dyDescent="0.35">
      <c r="A1230" s="315" t="str">
        <f>A1207</f>
        <v>เทศบาลตำบลนาบอน</v>
      </c>
      <c r="B1230" s="315"/>
      <c r="C1230" s="315"/>
      <c r="D1230" s="315"/>
      <c r="E1230" s="315"/>
      <c r="F1230" s="315"/>
      <c r="G1230" s="315"/>
      <c r="H1230" s="315"/>
      <c r="I1230" s="315"/>
      <c r="J1230" s="315"/>
      <c r="K1230" s="315"/>
      <c r="L1230" s="315"/>
      <c r="M1230" s="315"/>
      <c r="N1230" s="315"/>
      <c r="O1230" s="315"/>
      <c r="P1230" s="315"/>
      <c r="Q1230" s="315"/>
      <c r="R1230" s="315"/>
      <c r="S1230" s="315"/>
      <c r="T1230" s="315"/>
      <c r="U1230" s="315"/>
      <c r="V1230" s="315"/>
      <c r="W1230" s="315"/>
      <c r="X1230" s="315"/>
      <c r="Y1230" s="315"/>
      <c r="Z1230" s="315"/>
      <c r="AA1230" s="315"/>
      <c r="AB1230" s="315"/>
    </row>
    <row r="1231" spans="1:29" x14ac:dyDescent="0.35">
      <c r="A1231" s="8" t="s">
        <v>134</v>
      </c>
      <c r="B1231" s="8"/>
      <c r="C1231" s="8"/>
      <c r="D1231" s="9"/>
      <c r="E1231" s="9"/>
      <c r="F1231" s="9"/>
      <c r="G1231" s="8"/>
      <c r="H1231" s="8"/>
      <c r="I1231" s="8"/>
      <c r="J1231" s="10"/>
      <c r="K1231" s="11"/>
      <c r="L1231" s="12"/>
      <c r="M1231" s="13"/>
      <c r="N1231" s="8"/>
      <c r="O1231" s="8"/>
      <c r="P1231" s="8"/>
      <c r="Q1231" s="10"/>
      <c r="R1231" s="11"/>
      <c r="S1231" s="10"/>
      <c r="T1231" s="10"/>
      <c r="U1231" s="8"/>
      <c r="V1231" s="8"/>
      <c r="W1231" s="11"/>
      <c r="X1231" s="10"/>
      <c r="Y1231" s="11"/>
      <c r="Z1231" s="10"/>
      <c r="AA1231" s="11"/>
      <c r="AB1231" s="14"/>
    </row>
    <row r="1232" spans="1:29" x14ac:dyDescent="0.35">
      <c r="A1232" s="288" t="s">
        <v>4</v>
      </c>
      <c r="B1232" s="316"/>
      <c r="C1232" s="316"/>
      <c r="D1232" s="316"/>
      <c r="E1232" s="316"/>
      <c r="F1232" s="316"/>
      <c r="G1232" s="316"/>
      <c r="H1232" s="316"/>
      <c r="I1232" s="316"/>
      <c r="J1232" s="316"/>
      <c r="K1232" s="316"/>
      <c r="L1232" s="289"/>
      <c r="M1232" s="288" t="s">
        <v>5</v>
      </c>
      <c r="N1232" s="316"/>
      <c r="O1232" s="316"/>
      <c r="P1232" s="316"/>
      <c r="Q1232" s="316"/>
      <c r="R1232" s="316"/>
      <c r="S1232" s="316"/>
      <c r="T1232" s="316"/>
      <c r="U1232" s="316"/>
      <c r="V1232" s="316"/>
      <c r="W1232" s="289"/>
      <c r="X1232" s="290" t="s">
        <v>6</v>
      </c>
      <c r="Y1232" s="290" t="s">
        <v>7</v>
      </c>
      <c r="Z1232" s="290" t="s">
        <v>8</v>
      </c>
      <c r="AA1232" s="290" t="s">
        <v>9</v>
      </c>
      <c r="AB1232" s="317" t="s">
        <v>10</v>
      </c>
    </row>
    <row r="1233" spans="1:29" x14ac:dyDescent="0.35">
      <c r="A1233" s="299" t="s">
        <v>11</v>
      </c>
      <c r="B1233" s="293" t="s">
        <v>12</v>
      </c>
      <c r="C1233" s="293" t="s">
        <v>13</v>
      </c>
      <c r="D1233" s="311" t="s">
        <v>14</v>
      </c>
      <c r="E1233" s="311" t="s">
        <v>15</v>
      </c>
      <c r="F1233" s="312" t="s">
        <v>16</v>
      </c>
      <c r="G1233" s="302" t="s">
        <v>17</v>
      </c>
      <c r="H1233" s="303"/>
      <c r="I1233" s="304"/>
      <c r="J1233" s="290" t="s">
        <v>18</v>
      </c>
      <c r="K1233" s="290" t="s">
        <v>19</v>
      </c>
      <c r="L1233" s="308" t="s">
        <v>20</v>
      </c>
      <c r="M1233" s="299" t="s">
        <v>11</v>
      </c>
      <c r="N1233" s="293" t="s">
        <v>21</v>
      </c>
      <c r="O1233" s="293" t="s">
        <v>22</v>
      </c>
      <c r="P1233" s="293" t="s">
        <v>16</v>
      </c>
      <c r="Q1233" s="290" t="s">
        <v>23</v>
      </c>
      <c r="R1233" s="290" t="s">
        <v>24</v>
      </c>
      <c r="S1233" s="290" t="s">
        <v>25</v>
      </c>
      <c r="T1233" s="290" t="s">
        <v>26</v>
      </c>
      <c r="U1233" s="288" t="s">
        <v>27</v>
      </c>
      <c r="V1233" s="289"/>
      <c r="W1233" s="290" t="s">
        <v>28</v>
      </c>
      <c r="X1233" s="291"/>
      <c r="Y1233" s="291"/>
      <c r="Z1233" s="291"/>
      <c r="AA1233" s="291"/>
      <c r="AB1233" s="318"/>
    </row>
    <row r="1234" spans="1:29" x14ac:dyDescent="0.35">
      <c r="A1234" s="300"/>
      <c r="B1234" s="294"/>
      <c r="C1234" s="294"/>
      <c r="D1234" s="312"/>
      <c r="E1234" s="312"/>
      <c r="F1234" s="312"/>
      <c r="G1234" s="305"/>
      <c r="H1234" s="306"/>
      <c r="I1234" s="307"/>
      <c r="J1234" s="291"/>
      <c r="K1234" s="291"/>
      <c r="L1234" s="309"/>
      <c r="M1234" s="300"/>
      <c r="N1234" s="294"/>
      <c r="O1234" s="294"/>
      <c r="P1234" s="294"/>
      <c r="Q1234" s="291"/>
      <c r="R1234" s="291"/>
      <c r="S1234" s="291"/>
      <c r="T1234" s="291"/>
      <c r="U1234" s="293" t="s">
        <v>29</v>
      </c>
      <c r="V1234" s="296" t="s">
        <v>30</v>
      </c>
      <c r="W1234" s="291"/>
      <c r="X1234" s="291"/>
      <c r="Y1234" s="291"/>
      <c r="Z1234" s="291"/>
      <c r="AA1234" s="291"/>
      <c r="AB1234" s="318"/>
    </row>
    <row r="1235" spans="1:29" x14ac:dyDescent="0.35">
      <c r="A1235" s="300"/>
      <c r="B1235" s="294"/>
      <c r="C1235" s="294"/>
      <c r="D1235" s="312"/>
      <c r="E1235" s="312"/>
      <c r="F1235" s="312"/>
      <c r="G1235" s="299" t="s">
        <v>31</v>
      </c>
      <c r="H1235" s="299" t="s">
        <v>32</v>
      </c>
      <c r="I1235" s="299" t="s">
        <v>33</v>
      </c>
      <c r="J1235" s="291"/>
      <c r="K1235" s="291"/>
      <c r="L1235" s="309"/>
      <c r="M1235" s="300"/>
      <c r="N1235" s="294"/>
      <c r="O1235" s="294"/>
      <c r="P1235" s="294"/>
      <c r="Q1235" s="291"/>
      <c r="R1235" s="291"/>
      <c r="S1235" s="291"/>
      <c r="T1235" s="291"/>
      <c r="U1235" s="294"/>
      <c r="V1235" s="297"/>
      <c r="W1235" s="291"/>
      <c r="X1235" s="291"/>
      <c r="Y1235" s="291"/>
      <c r="Z1235" s="291"/>
      <c r="AA1235" s="291"/>
      <c r="AB1235" s="318"/>
    </row>
    <row r="1236" spans="1:29" x14ac:dyDescent="0.35">
      <c r="A1236" s="300"/>
      <c r="B1236" s="294"/>
      <c r="C1236" s="294"/>
      <c r="D1236" s="312"/>
      <c r="E1236" s="312"/>
      <c r="F1236" s="312"/>
      <c r="G1236" s="300"/>
      <c r="H1236" s="300"/>
      <c r="I1236" s="300"/>
      <c r="J1236" s="291"/>
      <c r="K1236" s="291"/>
      <c r="L1236" s="309"/>
      <c r="M1236" s="300"/>
      <c r="N1236" s="294"/>
      <c r="O1236" s="294"/>
      <c r="P1236" s="294"/>
      <c r="Q1236" s="291"/>
      <c r="R1236" s="291"/>
      <c r="S1236" s="291"/>
      <c r="T1236" s="291"/>
      <c r="U1236" s="294"/>
      <c r="V1236" s="297"/>
      <c r="W1236" s="291"/>
      <c r="X1236" s="291"/>
      <c r="Y1236" s="291"/>
      <c r="Z1236" s="291"/>
      <c r="AA1236" s="291"/>
      <c r="AB1236" s="318"/>
    </row>
    <row r="1237" spans="1:29" x14ac:dyDescent="0.35">
      <c r="A1237" s="301"/>
      <c r="B1237" s="295"/>
      <c r="C1237" s="295"/>
      <c r="D1237" s="313"/>
      <c r="E1237" s="313"/>
      <c r="F1237" s="313"/>
      <c r="G1237" s="301"/>
      <c r="H1237" s="301"/>
      <c r="I1237" s="301"/>
      <c r="J1237" s="292"/>
      <c r="K1237" s="292"/>
      <c r="L1237" s="310"/>
      <c r="M1237" s="301"/>
      <c r="N1237" s="295"/>
      <c r="O1237" s="295"/>
      <c r="P1237" s="295"/>
      <c r="Q1237" s="292"/>
      <c r="R1237" s="292"/>
      <c r="S1237" s="292"/>
      <c r="T1237" s="292"/>
      <c r="U1237" s="295"/>
      <c r="V1237" s="298"/>
      <c r="W1237" s="292"/>
      <c r="X1237" s="292"/>
      <c r="Y1237" s="292"/>
      <c r="Z1237" s="292"/>
      <c r="AA1237" s="292"/>
      <c r="AB1237" s="319"/>
    </row>
    <row r="1238" spans="1:29" x14ac:dyDescent="0.35">
      <c r="A1238" s="15">
        <v>1</v>
      </c>
      <c r="B1238" s="16" t="str">
        <f>[1]ภดส3!B1880</f>
        <v>โฉนด</v>
      </c>
      <c r="C1238" s="16">
        <f>[1]ภดส3!E1880</f>
        <v>36</v>
      </c>
      <c r="D1238" s="17">
        <f>[1]ภดส3!C1880</f>
        <v>20</v>
      </c>
      <c r="E1238" s="17" t="str">
        <f>[1]ภดส3!F1880</f>
        <v>ม.11 ต.นาบอน</v>
      </c>
      <c r="F1238" s="18" t="s">
        <v>47</v>
      </c>
      <c r="G1238" s="16">
        <f>[1]ภดส3!G1880</f>
        <v>0</v>
      </c>
      <c r="H1238" s="16">
        <f>[1]ภดส3!H1880</f>
        <v>0</v>
      </c>
      <c r="I1238" s="16">
        <f>[1]ภดส3!I1880</f>
        <v>25</v>
      </c>
      <c r="J1238" s="19">
        <f>[1]ภดส3!J1880</f>
        <v>25</v>
      </c>
      <c r="K1238" s="20">
        <v>3050</v>
      </c>
      <c r="L1238" s="19">
        <f>J1238*K1238</f>
        <v>76250</v>
      </c>
      <c r="M1238" s="21">
        <v>1</v>
      </c>
      <c r="N1238" s="21" t="s">
        <v>74</v>
      </c>
      <c r="O1238" s="21" t="s">
        <v>49</v>
      </c>
      <c r="P1238" s="21">
        <v>3</v>
      </c>
      <c r="Q1238" s="161">
        <v>100</v>
      </c>
      <c r="R1238" s="23">
        <v>100</v>
      </c>
      <c r="S1238" s="22">
        <v>7450</v>
      </c>
      <c r="T1238" s="22">
        <f>Q1238*S1238</f>
        <v>745000</v>
      </c>
      <c r="U1238" s="21">
        <v>16</v>
      </c>
      <c r="V1238" s="21">
        <v>22</v>
      </c>
      <c r="W1238" s="23">
        <f>T1238-T1238*22/100</f>
        <v>581100</v>
      </c>
      <c r="X1238" s="22">
        <f>L1238+W1238</f>
        <v>657350</v>
      </c>
      <c r="Y1238" s="23">
        <f>X1238*R1238/100</f>
        <v>657350</v>
      </c>
      <c r="Z1238" s="22">
        <v>0</v>
      </c>
      <c r="AA1238" s="24">
        <f>Y1238-Z1238</f>
        <v>657350</v>
      </c>
      <c r="AB1238" s="25">
        <v>0.3</v>
      </c>
      <c r="AC1238" s="26">
        <f>AA1238*AB1238/100</f>
        <v>1972.05</v>
      </c>
    </row>
    <row r="1239" spans="1:29" x14ac:dyDescent="0.35">
      <c r="A1239" s="15">
        <v>2</v>
      </c>
      <c r="B1239" s="16" t="str">
        <f>[1]ภดส3!B1881</f>
        <v>โฉนด</v>
      </c>
      <c r="C1239" s="16">
        <f>[1]ภดส3!E1881</f>
        <v>37</v>
      </c>
      <c r="D1239" s="17">
        <f>[1]ภดส3!C1881</f>
        <v>21</v>
      </c>
      <c r="E1239" s="17" t="str">
        <f>[1]ภดส3!F1881</f>
        <v>ม.11 ต.นาบอน</v>
      </c>
      <c r="F1239" s="28" t="s">
        <v>47</v>
      </c>
      <c r="G1239" s="16">
        <f>[1]ภดส3!G1881</f>
        <v>0</v>
      </c>
      <c r="H1239" s="16">
        <f>[1]ภดส3!H1881</f>
        <v>0</v>
      </c>
      <c r="I1239" s="16">
        <f>[1]ภดส3!I1881</f>
        <v>25</v>
      </c>
      <c r="J1239" s="45">
        <f>[1]ภดส3!J1881</f>
        <v>25</v>
      </c>
      <c r="K1239" s="177">
        <v>3050</v>
      </c>
      <c r="L1239" s="19">
        <f>J1239*K1239</f>
        <v>76250</v>
      </c>
      <c r="M1239" s="30">
        <v>2</v>
      </c>
      <c r="N1239" s="30" t="s">
        <v>74</v>
      </c>
      <c r="O1239" s="31" t="s">
        <v>49</v>
      </c>
      <c r="P1239" s="31">
        <v>3</v>
      </c>
      <c r="Q1239" s="189">
        <v>100</v>
      </c>
      <c r="R1239" s="23">
        <v>100</v>
      </c>
      <c r="S1239" s="32">
        <v>7450</v>
      </c>
      <c r="T1239" s="22">
        <f>Q1239*S1239</f>
        <v>745000</v>
      </c>
      <c r="U1239" s="31">
        <v>16</v>
      </c>
      <c r="V1239" s="31">
        <v>22</v>
      </c>
      <c r="W1239" s="23">
        <f>T1239-T1239*22/100</f>
        <v>581100</v>
      </c>
      <c r="X1239" s="22">
        <f>L1239+W1239</f>
        <v>657350</v>
      </c>
      <c r="Y1239" s="23">
        <f>X1239*R1239/100</f>
        <v>657350</v>
      </c>
      <c r="Z1239" s="22">
        <v>0</v>
      </c>
      <c r="AA1239" s="24">
        <f>Y1239-Z1239</f>
        <v>657350</v>
      </c>
      <c r="AB1239" s="25">
        <v>0.3</v>
      </c>
      <c r="AC1239" s="26">
        <f>AA1239*AB1239/100</f>
        <v>1972.05</v>
      </c>
    </row>
    <row r="1240" spans="1:29" x14ac:dyDescent="0.35">
      <c r="A1240" s="195"/>
      <c r="B1240" s="80"/>
      <c r="C1240" s="80"/>
      <c r="D1240" s="77"/>
      <c r="E1240" s="77"/>
      <c r="F1240" s="130"/>
      <c r="G1240" s="80"/>
      <c r="H1240" s="80"/>
      <c r="I1240" s="80"/>
      <c r="J1240" s="196"/>
      <c r="K1240" s="197"/>
      <c r="L1240" s="81"/>
      <c r="M1240" s="132"/>
      <c r="N1240" s="132"/>
      <c r="O1240" s="132"/>
      <c r="P1240" s="132"/>
      <c r="Q1240" s="51"/>
      <c r="R1240" s="87"/>
      <c r="S1240" s="51"/>
      <c r="T1240" s="86"/>
      <c r="U1240" s="132"/>
      <c r="V1240" s="132"/>
      <c r="W1240" s="87"/>
      <c r="X1240" s="86"/>
      <c r="Y1240" s="87"/>
      <c r="Z1240" s="86"/>
      <c r="AA1240" s="133"/>
      <c r="AB1240" s="198"/>
      <c r="AC1240" s="188">
        <f>SUM(AC1238:AC1239)</f>
        <v>3944.1</v>
      </c>
    </row>
    <row r="1241" spans="1:29" x14ac:dyDescent="0.35">
      <c r="A1241" s="1"/>
      <c r="B1241" s="1"/>
      <c r="C1241" s="1"/>
      <c r="D1241" s="2"/>
      <c r="E1241" s="2"/>
      <c r="F1241" s="2"/>
      <c r="G1241" s="1"/>
      <c r="H1241" s="1"/>
      <c r="I1241" s="1"/>
      <c r="J1241" s="3"/>
      <c r="K1241" s="4"/>
      <c r="M1241" s="6"/>
      <c r="N1241" s="1"/>
      <c r="O1241" s="1"/>
      <c r="P1241" s="1"/>
      <c r="Q1241" s="3"/>
      <c r="R1241" s="4"/>
      <c r="S1241" s="3"/>
      <c r="T1241" s="3"/>
      <c r="U1241" s="1"/>
      <c r="V1241" s="1"/>
      <c r="W1241" s="4"/>
      <c r="X1241" s="3"/>
      <c r="Y1241" s="4"/>
      <c r="Z1241" s="3"/>
      <c r="AA1241" s="4"/>
      <c r="AB1241" s="55"/>
    </row>
    <row r="1242" spans="1:29" x14ac:dyDescent="0.35">
      <c r="A1242" s="8"/>
      <c r="B1242" s="8" t="s">
        <v>37</v>
      </c>
      <c r="C1242" s="8"/>
      <c r="D1242" s="9" t="s">
        <v>38</v>
      </c>
      <c r="E1242" s="9"/>
      <c r="F1242" s="9"/>
      <c r="G1242" s="56"/>
      <c r="H1242" s="8" t="s">
        <v>39</v>
      </c>
      <c r="I1242" s="8"/>
      <c r="J1242" s="57"/>
      <c r="K1242" s="10"/>
      <c r="L1242" s="8"/>
      <c r="M1242" s="13"/>
      <c r="N1242" s="1"/>
      <c r="O1242" s="1"/>
      <c r="P1242" s="1"/>
      <c r="Q1242" s="3"/>
      <c r="R1242" s="4"/>
      <c r="S1242" s="3"/>
      <c r="T1242" s="3"/>
      <c r="U1242" s="1"/>
      <c r="V1242" s="1"/>
      <c r="W1242" s="4"/>
      <c r="X1242" s="3"/>
      <c r="Y1242" s="4"/>
      <c r="Z1242" s="3"/>
      <c r="AA1242" s="4"/>
      <c r="AB1242" s="55"/>
    </row>
    <row r="1243" spans="1:29" x14ac:dyDescent="0.35">
      <c r="A1243" s="8"/>
      <c r="B1243" s="8"/>
      <c r="C1243" s="8"/>
      <c r="D1243" s="9"/>
      <c r="E1243" s="9"/>
      <c r="F1243" s="9"/>
      <c r="G1243" s="56"/>
      <c r="H1243" s="8" t="s">
        <v>40</v>
      </c>
      <c r="I1243" s="8"/>
      <c r="J1243" s="57"/>
      <c r="K1243" s="10"/>
      <c r="L1243" s="8"/>
      <c r="M1243" s="13"/>
      <c r="N1243" s="1"/>
      <c r="O1243" s="1"/>
      <c r="P1243" s="1"/>
      <c r="Q1243" s="3"/>
      <c r="R1243" s="4"/>
      <c r="S1243" s="3"/>
      <c r="T1243" s="3"/>
      <c r="U1243" s="1"/>
      <c r="V1243" s="1"/>
      <c r="W1243" s="4"/>
      <c r="X1243" s="3"/>
      <c r="Y1243" s="4"/>
      <c r="Z1243" s="3"/>
      <c r="AA1243" s="4"/>
      <c r="AB1243" s="55"/>
    </row>
    <row r="1244" spans="1:29" x14ac:dyDescent="0.35">
      <c r="A1244" s="8"/>
      <c r="B1244" s="8"/>
      <c r="C1244" s="8"/>
      <c r="D1244" s="9"/>
      <c r="E1244" s="9"/>
      <c r="F1244" s="9"/>
      <c r="G1244" s="56"/>
      <c r="H1244" s="8" t="s">
        <v>41</v>
      </c>
      <c r="I1244" s="8"/>
      <c r="J1244" s="57"/>
      <c r="K1244" s="10"/>
      <c r="L1244" s="8"/>
      <c r="M1244" s="13"/>
      <c r="N1244" s="1"/>
      <c r="O1244" s="1"/>
      <c r="P1244" s="8"/>
      <c r="Q1244" s="3"/>
      <c r="R1244" s="4"/>
      <c r="S1244" s="3"/>
      <c r="T1244" s="3"/>
      <c r="U1244" s="1"/>
      <c r="V1244" s="1"/>
      <c r="W1244" s="4"/>
      <c r="X1244" s="3"/>
      <c r="Y1244" s="11"/>
      <c r="Z1244" s="10"/>
      <c r="AA1244" s="11"/>
      <c r="AB1244" s="14"/>
    </row>
    <row r="1245" spans="1:29" x14ac:dyDescent="0.35">
      <c r="A1245" s="8"/>
      <c r="B1245" s="8"/>
      <c r="C1245" s="8"/>
      <c r="D1245" s="9"/>
      <c r="E1245" s="9"/>
      <c r="F1245" s="9"/>
      <c r="G1245" s="56"/>
      <c r="H1245" s="8" t="s">
        <v>42</v>
      </c>
      <c r="I1245" s="58"/>
      <c r="J1245" s="59"/>
      <c r="K1245" s="12"/>
      <c r="L1245" s="58"/>
      <c r="M1245" s="60"/>
      <c r="N1245" s="1"/>
      <c r="O1245" s="1"/>
      <c r="P1245" s="8"/>
      <c r="Q1245" s="3"/>
      <c r="R1245" s="4"/>
      <c r="S1245" s="3"/>
      <c r="T1245" s="3"/>
      <c r="U1245" s="1"/>
      <c r="V1245" s="1"/>
      <c r="W1245" s="4"/>
      <c r="X1245" s="3"/>
      <c r="Y1245" s="11"/>
      <c r="Z1245" s="10"/>
      <c r="AA1245" s="11"/>
      <c r="AB1245" s="14"/>
    </row>
    <row r="1246" spans="1:29" x14ac:dyDescent="0.35">
      <c r="A1246" s="58"/>
      <c r="B1246" s="58"/>
      <c r="C1246" s="58"/>
      <c r="D1246" s="61"/>
      <c r="E1246" s="61"/>
      <c r="F1246" s="61"/>
      <c r="G1246" s="58"/>
      <c r="H1246" s="58" t="s">
        <v>43</v>
      </c>
      <c r="I1246" s="58"/>
      <c r="J1246" s="59"/>
      <c r="K1246" s="12"/>
      <c r="L1246" s="58"/>
      <c r="M1246" s="60"/>
    </row>
    <row r="1247" spans="1:29" x14ac:dyDescent="0.35">
      <c r="A1247" s="1"/>
      <c r="B1247" s="1"/>
      <c r="C1247" s="1"/>
      <c r="D1247" s="2"/>
      <c r="E1247" s="2"/>
      <c r="F1247" s="2"/>
      <c r="G1247" s="1"/>
      <c r="H1247" s="1"/>
      <c r="I1247" s="1"/>
      <c r="J1247" s="3"/>
      <c r="K1247" s="4"/>
      <c r="M1247" s="6"/>
      <c r="N1247" s="1"/>
      <c r="O1247" s="1"/>
      <c r="P1247" s="1"/>
      <c r="Q1247" s="3"/>
      <c r="R1247" s="4"/>
      <c r="S1247" s="3"/>
      <c r="T1247" s="3"/>
      <c r="U1247" s="1"/>
      <c r="V1247" s="1"/>
      <c r="W1247" s="4"/>
      <c r="X1247" s="3"/>
      <c r="Y1247" s="4"/>
      <c r="Z1247" s="3"/>
      <c r="AA1247" s="314" t="s">
        <v>0</v>
      </c>
      <c r="AB1247" s="314"/>
    </row>
    <row r="1248" spans="1:29" x14ac:dyDescent="0.35">
      <c r="A1248" s="315" t="s">
        <v>1</v>
      </c>
      <c r="B1248" s="315"/>
      <c r="C1248" s="315"/>
      <c r="D1248" s="315"/>
      <c r="E1248" s="315"/>
      <c r="F1248" s="315"/>
      <c r="G1248" s="315"/>
      <c r="H1248" s="315"/>
      <c r="I1248" s="315"/>
      <c r="J1248" s="315"/>
      <c r="K1248" s="315"/>
      <c r="L1248" s="315"/>
      <c r="M1248" s="315"/>
      <c r="N1248" s="315"/>
      <c r="O1248" s="315"/>
      <c r="P1248" s="315"/>
      <c r="Q1248" s="315"/>
      <c r="R1248" s="315"/>
      <c r="S1248" s="315"/>
      <c r="T1248" s="315"/>
      <c r="U1248" s="315"/>
      <c r="V1248" s="315"/>
      <c r="W1248" s="315"/>
      <c r="X1248" s="315"/>
      <c r="Y1248" s="315"/>
      <c r="Z1248" s="315"/>
      <c r="AA1248" s="315"/>
      <c r="AB1248" s="315"/>
    </row>
    <row r="1249" spans="1:29" x14ac:dyDescent="0.35">
      <c r="A1249" s="315" t="str">
        <f>A1207</f>
        <v>เทศบาลตำบลนาบอน</v>
      </c>
      <c r="B1249" s="315"/>
      <c r="C1249" s="315"/>
      <c r="D1249" s="315"/>
      <c r="E1249" s="315"/>
      <c r="F1249" s="315"/>
      <c r="G1249" s="315"/>
      <c r="H1249" s="315"/>
      <c r="I1249" s="315"/>
      <c r="J1249" s="315"/>
      <c r="K1249" s="315"/>
      <c r="L1249" s="315"/>
      <c r="M1249" s="315"/>
      <c r="N1249" s="315"/>
      <c r="O1249" s="315"/>
      <c r="P1249" s="315"/>
      <c r="Q1249" s="315"/>
      <c r="R1249" s="315"/>
      <c r="S1249" s="315"/>
      <c r="T1249" s="315"/>
      <c r="U1249" s="315"/>
      <c r="V1249" s="315"/>
      <c r="W1249" s="315"/>
      <c r="X1249" s="315"/>
      <c r="Y1249" s="315"/>
      <c r="Z1249" s="315"/>
      <c r="AA1249" s="315"/>
      <c r="AB1249" s="315"/>
    </row>
    <row r="1250" spans="1:29" x14ac:dyDescent="0.35">
      <c r="A1250" s="8" t="s">
        <v>135</v>
      </c>
      <c r="B1250" s="8"/>
      <c r="C1250" s="8"/>
      <c r="D1250" s="9"/>
      <c r="E1250" s="9"/>
      <c r="F1250" s="9"/>
      <c r="G1250" s="8"/>
      <c r="H1250" s="8"/>
      <c r="I1250" s="8"/>
      <c r="J1250" s="10"/>
      <c r="K1250" s="11"/>
      <c r="L1250" s="12"/>
      <c r="M1250" s="13"/>
      <c r="N1250" s="8"/>
      <c r="O1250" s="8"/>
      <c r="P1250" s="8"/>
      <c r="Q1250" s="10"/>
      <c r="R1250" s="11"/>
      <c r="S1250" s="10"/>
      <c r="T1250" s="10"/>
      <c r="U1250" s="8"/>
      <c r="V1250" s="8"/>
      <c r="W1250" s="11"/>
      <c r="X1250" s="10"/>
      <c r="Y1250" s="11"/>
      <c r="Z1250" s="10"/>
      <c r="AA1250" s="11"/>
      <c r="AB1250" s="14"/>
    </row>
    <row r="1251" spans="1:29" x14ac:dyDescent="0.35">
      <c r="A1251" s="288" t="s">
        <v>4</v>
      </c>
      <c r="B1251" s="316"/>
      <c r="C1251" s="316"/>
      <c r="D1251" s="316"/>
      <c r="E1251" s="316"/>
      <c r="F1251" s="316"/>
      <c r="G1251" s="316"/>
      <c r="H1251" s="316"/>
      <c r="I1251" s="316"/>
      <c r="J1251" s="316"/>
      <c r="K1251" s="316"/>
      <c r="L1251" s="289"/>
      <c r="M1251" s="288" t="s">
        <v>5</v>
      </c>
      <c r="N1251" s="316"/>
      <c r="O1251" s="316"/>
      <c r="P1251" s="316"/>
      <c r="Q1251" s="316"/>
      <c r="R1251" s="316"/>
      <c r="S1251" s="316"/>
      <c r="T1251" s="316"/>
      <c r="U1251" s="316"/>
      <c r="V1251" s="316"/>
      <c r="W1251" s="289"/>
      <c r="X1251" s="290" t="s">
        <v>6</v>
      </c>
      <c r="Y1251" s="290" t="s">
        <v>7</v>
      </c>
      <c r="Z1251" s="290" t="s">
        <v>8</v>
      </c>
      <c r="AA1251" s="290" t="s">
        <v>9</v>
      </c>
      <c r="AB1251" s="317" t="s">
        <v>10</v>
      </c>
    </row>
    <row r="1252" spans="1:29" x14ac:dyDescent="0.35">
      <c r="A1252" s="299" t="s">
        <v>11</v>
      </c>
      <c r="B1252" s="293" t="s">
        <v>12</v>
      </c>
      <c r="C1252" s="293" t="s">
        <v>13</v>
      </c>
      <c r="D1252" s="311" t="s">
        <v>14</v>
      </c>
      <c r="E1252" s="311" t="s">
        <v>15</v>
      </c>
      <c r="F1252" s="312" t="s">
        <v>16</v>
      </c>
      <c r="G1252" s="302" t="s">
        <v>17</v>
      </c>
      <c r="H1252" s="303"/>
      <c r="I1252" s="304"/>
      <c r="J1252" s="290" t="s">
        <v>18</v>
      </c>
      <c r="K1252" s="290" t="s">
        <v>19</v>
      </c>
      <c r="L1252" s="308" t="s">
        <v>20</v>
      </c>
      <c r="M1252" s="299" t="s">
        <v>11</v>
      </c>
      <c r="N1252" s="293" t="s">
        <v>21</v>
      </c>
      <c r="O1252" s="293" t="s">
        <v>22</v>
      </c>
      <c r="P1252" s="293" t="s">
        <v>16</v>
      </c>
      <c r="Q1252" s="290" t="s">
        <v>23</v>
      </c>
      <c r="R1252" s="290" t="s">
        <v>24</v>
      </c>
      <c r="S1252" s="290" t="s">
        <v>25</v>
      </c>
      <c r="T1252" s="290" t="s">
        <v>26</v>
      </c>
      <c r="U1252" s="288" t="s">
        <v>27</v>
      </c>
      <c r="V1252" s="289"/>
      <c r="W1252" s="290" t="s">
        <v>28</v>
      </c>
      <c r="X1252" s="291"/>
      <c r="Y1252" s="291"/>
      <c r="Z1252" s="291"/>
      <c r="AA1252" s="291"/>
      <c r="AB1252" s="318"/>
    </row>
    <row r="1253" spans="1:29" x14ac:dyDescent="0.35">
      <c r="A1253" s="300"/>
      <c r="B1253" s="294"/>
      <c r="C1253" s="294"/>
      <c r="D1253" s="312"/>
      <c r="E1253" s="312"/>
      <c r="F1253" s="312"/>
      <c r="G1253" s="305"/>
      <c r="H1253" s="306"/>
      <c r="I1253" s="307"/>
      <c r="J1253" s="291"/>
      <c r="K1253" s="291"/>
      <c r="L1253" s="309"/>
      <c r="M1253" s="300"/>
      <c r="N1253" s="294"/>
      <c r="O1253" s="294"/>
      <c r="P1253" s="294"/>
      <c r="Q1253" s="291"/>
      <c r="R1253" s="291"/>
      <c r="S1253" s="291"/>
      <c r="T1253" s="291"/>
      <c r="U1253" s="293" t="s">
        <v>29</v>
      </c>
      <c r="V1253" s="296" t="s">
        <v>30</v>
      </c>
      <c r="W1253" s="291"/>
      <c r="X1253" s="291"/>
      <c r="Y1253" s="291"/>
      <c r="Z1253" s="291"/>
      <c r="AA1253" s="291"/>
      <c r="AB1253" s="318"/>
    </row>
    <row r="1254" spans="1:29" x14ac:dyDescent="0.35">
      <c r="A1254" s="300"/>
      <c r="B1254" s="294"/>
      <c r="C1254" s="294"/>
      <c r="D1254" s="312"/>
      <c r="E1254" s="312"/>
      <c r="F1254" s="312"/>
      <c r="G1254" s="299" t="s">
        <v>31</v>
      </c>
      <c r="H1254" s="299" t="s">
        <v>32</v>
      </c>
      <c r="I1254" s="299" t="s">
        <v>33</v>
      </c>
      <c r="J1254" s="291"/>
      <c r="K1254" s="291"/>
      <c r="L1254" s="309"/>
      <c r="M1254" s="300"/>
      <c r="N1254" s="294"/>
      <c r="O1254" s="294"/>
      <c r="P1254" s="294"/>
      <c r="Q1254" s="291"/>
      <c r="R1254" s="291"/>
      <c r="S1254" s="291"/>
      <c r="T1254" s="291"/>
      <c r="U1254" s="294"/>
      <c r="V1254" s="297"/>
      <c r="W1254" s="291"/>
      <c r="X1254" s="291"/>
      <c r="Y1254" s="291"/>
      <c r="Z1254" s="291"/>
      <c r="AA1254" s="291"/>
      <c r="AB1254" s="318"/>
    </row>
    <row r="1255" spans="1:29" x14ac:dyDescent="0.35">
      <c r="A1255" s="300"/>
      <c r="B1255" s="294"/>
      <c r="C1255" s="294"/>
      <c r="D1255" s="312"/>
      <c r="E1255" s="312"/>
      <c r="F1255" s="312"/>
      <c r="G1255" s="300"/>
      <c r="H1255" s="300"/>
      <c r="I1255" s="300"/>
      <c r="J1255" s="291"/>
      <c r="K1255" s="291"/>
      <c r="L1255" s="309"/>
      <c r="M1255" s="300"/>
      <c r="N1255" s="294"/>
      <c r="O1255" s="294"/>
      <c r="P1255" s="294"/>
      <c r="Q1255" s="291"/>
      <c r="R1255" s="291"/>
      <c r="S1255" s="291"/>
      <c r="T1255" s="291"/>
      <c r="U1255" s="294"/>
      <c r="V1255" s="297"/>
      <c r="W1255" s="291"/>
      <c r="X1255" s="291"/>
      <c r="Y1255" s="291"/>
      <c r="Z1255" s="291"/>
      <c r="AA1255" s="291"/>
      <c r="AB1255" s="318"/>
    </row>
    <row r="1256" spans="1:29" x14ac:dyDescent="0.35">
      <c r="A1256" s="301"/>
      <c r="B1256" s="295"/>
      <c r="C1256" s="295"/>
      <c r="D1256" s="313"/>
      <c r="E1256" s="313"/>
      <c r="F1256" s="313"/>
      <c r="G1256" s="301"/>
      <c r="H1256" s="301"/>
      <c r="I1256" s="301"/>
      <c r="J1256" s="292"/>
      <c r="K1256" s="292"/>
      <c r="L1256" s="310"/>
      <c r="M1256" s="301"/>
      <c r="N1256" s="295"/>
      <c r="O1256" s="295"/>
      <c r="P1256" s="295"/>
      <c r="Q1256" s="292"/>
      <c r="R1256" s="292"/>
      <c r="S1256" s="292"/>
      <c r="T1256" s="292"/>
      <c r="U1256" s="295"/>
      <c r="V1256" s="298"/>
      <c r="W1256" s="292"/>
      <c r="X1256" s="292"/>
      <c r="Y1256" s="292"/>
      <c r="Z1256" s="292"/>
      <c r="AA1256" s="292"/>
      <c r="AB1256" s="319"/>
    </row>
    <row r="1257" spans="1:29" x14ac:dyDescent="0.35">
      <c r="A1257" s="15">
        <v>1</v>
      </c>
      <c r="B1257" s="16" t="str">
        <f>[1]ภดส3!B1907</f>
        <v>โฉนด</v>
      </c>
      <c r="C1257" s="16">
        <f>[1]ภดส3!E1907</f>
        <v>4289</v>
      </c>
      <c r="D1257" s="17">
        <f>[1]ภดส3!C1907</f>
        <v>9143</v>
      </c>
      <c r="E1257" s="17" t="str">
        <f>[1]ภดส3!F1907</f>
        <v>ม.2 ต.นาบอน</v>
      </c>
      <c r="F1257" s="18" t="s">
        <v>34</v>
      </c>
      <c r="G1257" s="16">
        <f>[1]ภดส3!G1907</f>
        <v>0</v>
      </c>
      <c r="H1257" s="16">
        <f>[1]ภดส3!H1907</f>
        <v>0</v>
      </c>
      <c r="I1257" s="16">
        <f>[1]ภดส3!I1907</f>
        <v>21</v>
      </c>
      <c r="J1257" s="19">
        <f>[1]ภดส3!J1907</f>
        <v>21</v>
      </c>
      <c r="K1257" s="176">
        <v>300</v>
      </c>
      <c r="L1257" s="19">
        <f>J1257*K1257</f>
        <v>6300</v>
      </c>
      <c r="M1257" s="21">
        <v>1</v>
      </c>
      <c r="N1257" s="21" t="s">
        <v>136</v>
      </c>
      <c r="O1257" s="21"/>
      <c r="P1257" s="21">
        <v>3</v>
      </c>
      <c r="Q1257" s="161">
        <v>80</v>
      </c>
      <c r="R1257" s="23">
        <v>100</v>
      </c>
      <c r="S1257" s="22">
        <v>5700</v>
      </c>
      <c r="T1257" s="22">
        <f>Q1257*S1257</f>
        <v>456000</v>
      </c>
      <c r="U1257" s="21">
        <v>5</v>
      </c>
      <c r="V1257" s="21">
        <v>5</v>
      </c>
      <c r="W1257" s="23">
        <f>T1257-T1257*5/100</f>
        <v>433200</v>
      </c>
      <c r="X1257" s="22">
        <f>L1257+W1257</f>
        <v>439500</v>
      </c>
      <c r="Y1257" s="23">
        <f>X1257*R1257/100</f>
        <v>439500</v>
      </c>
      <c r="Z1257" s="22">
        <v>0</v>
      </c>
      <c r="AA1257" s="24">
        <f>Y1257-Z1257</f>
        <v>439500</v>
      </c>
      <c r="AB1257" s="25">
        <v>0.02</v>
      </c>
      <c r="AC1257" s="26">
        <f>AA1257*AB1257/100</f>
        <v>87.9</v>
      </c>
    </row>
    <row r="1258" spans="1:29" x14ac:dyDescent="0.35">
      <c r="A1258" s="15">
        <v>2</v>
      </c>
      <c r="B1258" s="16" t="str">
        <f>[1]ภดส3!B1908</f>
        <v>โฉนด</v>
      </c>
      <c r="C1258" s="16">
        <f>[1]ภดส3!E1908</f>
        <v>4288</v>
      </c>
      <c r="D1258" s="17">
        <f>[1]ภดส3!C1908</f>
        <v>9142</v>
      </c>
      <c r="E1258" s="17" t="str">
        <f>[1]ภดส3!F1908</f>
        <v>ม.2 ต.นาบอน</v>
      </c>
      <c r="F1258" s="28" t="s">
        <v>34</v>
      </c>
      <c r="G1258" s="16">
        <f>[1]ภดส3!G1908</f>
        <v>0</v>
      </c>
      <c r="H1258" s="16">
        <f>[1]ภดส3!H1908</f>
        <v>0</v>
      </c>
      <c r="I1258" s="16">
        <f>[1]ภดส3!I1908</f>
        <v>21</v>
      </c>
      <c r="J1258" s="45">
        <f>[1]ภดส3!J1908</f>
        <v>21</v>
      </c>
      <c r="K1258" s="199">
        <v>300</v>
      </c>
      <c r="L1258" s="19">
        <f>J1258*K1258</f>
        <v>6300</v>
      </c>
      <c r="M1258" s="30"/>
      <c r="N1258" s="31" t="s">
        <v>136</v>
      </c>
      <c r="O1258" s="30"/>
      <c r="P1258" s="31">
        <v>3</v>
      </c>
      <c r="Q1258" s="42">
        <v>80</v>
      </c>
      <c r="R1258" s="23">
        <v>100</v>
      </c>
      <c r="S1258" s="32">
        <v>5700</v>
      </c>
      <c r="T1258" s="22">
        <f>Q1258*S1258</f>
        <v>456000</v>
      </c>
      <c r="U1258" s="31">
        <v>5</v>
      </c>
      <c r="V1258" s="31">
        <v>5</v>
      </c>
      <c r="W1258" s="23">
        <f>T1258-T1258*5/100</f>
        <v>433200</v>
      </c>
      <c r="X1258" s="22">
        <f>L1258+W1258</f>
        <v>439500</v>
      </c>
      <c r="Y1258" s="23">
        <f>X1258*R1258/100</f>
        <v>439500</v>
      </c>
      <c r="Z1258" s="22">
        <v>0</v>
      </c>
      <c r="AA1258" s="24">
        <f>Y1258-Z1258</f>
        <v>439500</v>
      </c>
      <c r="AB1258" s="25">
        <v>0.02</v>
      </c>
      <c r="AC1258" s="26">
        <f>AA1258*AB1258/100</f>
        <v>87.9</v>
      </c>
    </row>
    <row r="1259" spans="1:29" x14ac:dyDescent="0.35">
      <c r="A1259" s="15"/>
      <c r="B1259" s="16"/>
      <c r="C1259" s="16"/>
      <c r="D1259" s="17"/>
      <c r="E1259" s="17"/>
      <c r="F1259" s="28"/>
      <c r="G1259" s="16"/>
      <c r="H1259" s="16"/>
      <c r="I1259" s="16"/>
      <c r="J1259" s="45"/>
      <c r="K1259" s="29"/>
      <c r="L1259" s="19"/>
      <c r="M1259" s="30">
        <v>2</v>
      </c>
      <c r="N1259" s="33" t="s">
        <v>74</v>
      </c>
      <c r="O1259" s="67" t="s">
        <v>49</v>
      </c>
      <c r="P1259" s="67">
        <v>3</v>
      </c>
      <c r="Q1259" s="35">
        <v>160</v>
      </c>
      <c r="R1259" s="23">
        <v>100</v>
      </c>
      <c r="S1259" s="34">
        <v>7450</v>
      </c>
      <c r="T1259" s="22">
        <f>Q1259*S1259</f>
        <v>1192000</v>
      </c>
      <c r="U1259" s="67">
        <v>5</v>
      </c>
      <c r="V1259" s="67">
        <v>5</v>
      </c>
      <c r="W1259" s="23">
        <f>T1259-T1259*5/100</f>
        <v>1132400</v>
      </c>
      <c r="X1259" s="22">
        <f>L1259+W1259</f>
        <v>1132400</v>
      </c>
      <c r="Y1259" s="23">
        <f>X1259*R1259/100</f>
        <v>1132400</v>
      </c>
      <c r="Z1259" s="22"/>
      <c r="AA1259" s="24"/>
      <c r="AB1259" s="25"/>
      <c r="AC1259" s="26">
        <f>AA1259*AB1259/100</f>
        <v>0</v>
      </c>
    </row>
    <row r="1260" spans="1:29" x14ac:dyDescent="0.35">
      <c r="A1260" s="36"/>
      <c r="B1260" s="30"/>
      <c r="C1260" s="30"/>
      <c r="D1260" s="37"/>
      <c r="E1260" s="37"/>
      <c r="F1260" s="37"/>
      <c r="G1260" s="38"/>
      <c r="H1260" s="38"/>
      <c r="I1260" s="38"/>
      <c r="J1260" s="39"/>
      <c r="K1260" s="24"/>
      <c r="L1260" s="35"/>
      <c r="M1260" s="30"/>
      <c r="N1260" s="33"/>
      <c r="O1260" s="40"/>
      <c r="P1260" s="31">
        <v>3</v>
      </c>
      <c r="Q1260" s="42">
        <v>60</v>
      </c>
      <c r="R1260" s="41">
        <f>Q1260*100/Q1259</f>
        <v>37.5</v>
      </c>
      <c r="S1260" s="39"/>
      <c r="T1260" s="42"/>
      <c r="U1260" s="43"/>
      <c r="V1260" s="43"/>
      <c r="W1260" s="44"/>
      <c r="X1260" s="39"/>
      <c r="Y1260" s="44">
        <f>Y1259*R1260/100</f>
        <v>424650</v>
      </c>
      <c r="Z1260" s="39">
        <v>0</v>
      </c>
      <c r="AA1260" s="44">
        <f>Y1260-Z1260</f>
        <v>424650</v>
      </c>
      <c r="AB1260" s="46">
        <v>0.3</v>
      </c>
      <c r="AC1260" s="5">
        <f>AA1260*AB1260/100</f>
        <v>1273.95</v>
      </c>
    </row>
    <row r="1261" spans="1:29" x14ac:dyDescent="0.35">
      <c r="A1261" s="103"/>
      <c r="B1261" s="40"/>
      <c r="C1261" s="40"/>
      <c r="D1261" s="104"/>
      <c r="E1261" s="104"/>
      <c r="F1261" s="104"/>
      <c r="G1261" s="106"/>
      <c r="H1261" s="106"/>
      <c r="I1261" s="106"/>
      <c r="J1261" s="107"/>
      <c r="K1261" s="99"/>
      <c r="L1261" s="116"/>
      <c r="M1261" s="40"/>
      <c r="N1261" s="72"/>
      <c r="O1261" s="40"/>
      <c r="P1261" s="91">
        <v>2</v>
      </c>
      <c r="Q1261" s="110">
        <v>100</v>
      </c>
      <c r="R1261" s="109">
        <f>Q1261*100/Q1259</f>
        <v>62.5</v>
      </c>
      <c r="S1261" s="107"/>
      <c r="T1261" s="110"/>
      <c r="U1261" s="111"/>
      <c r="V1261" s="111"/>
      <c r="W1261" s="112"/>
      <c r="X1261" s="107"/>
      <c r="Y1261" s="112">
        <f>Y1259*R1261/100</f>
        <v>707750</v>
      </c>
      <c r="Z1261" s="107">
        <v>50000000</v>
      </c>
      <c r="AA1261" s="112">
        <v>0</v>
      </c>
      <c r="AB1261" s="115">
        <v>0</v>
      </c>
      <c r="AC1261" s="5">
        <f>AA1261*AB1261/100</f>
        <v>0</v>
      </c>
    </row>
    <row r="1262" spans="1:29" x14ac:dyDescent="0.35">
      <c r="A1262" s="47"/>
      <c r="B1262" s="47"/>
      <c r="C1262" s="47"/>
      <c r="D1262" s="48"/>
      <c r="E1262" s="48"/>
      <c r="F1262" s="48"/>
      <c r="G1262" s="47"/>
      <c r="H1262" s="47"/>
      <c r="I1262" s="47"/>
      <c r="J1262" s="49"/>
      <c r="K1262" s="50"/>
      <c r="L1262" s="51"/>
      <c r="M1262" s="52"/>
      <c r="N1262" s="52"/>
      <c r="O1262" s="52"/>
      <c r="P1262" s="82"/>
      <c r="Q1262" s="49"/>
      <c r="R1262" s="50"/>
      <c r="S1262" s="49"/>
      <c r="T1262" s="49"/>
      <c r="U1262" s="52"/>
      <c r="V1262" s="52"/>
      <c r="W1262" s="50"/>
      <c r="X1262" s="49"/>
      <c r="Y1262" s="50"/>
      <c r="Z1262" s="49"/>
      <c r="AA1262" s="50"/>
      <c r="AB1262" s="53"/>
      <c r="AC1262" s="5">
        <f>SUM(AC1257:AC1261)</f>
        <v>1449.75</v>
      </c>
    </row>
    <row r="1263" spans="1:29" x14ac:dyDescent="0.35">
      <c r="A1263" s="1"/>
      <c r="B1263" s="1"/>
      <c r="C1263" s="1"/>
      <c r="D1263" s="2"/>
      <c r="E1263" s="2"/>
      <c r="F1263" s="2"/>
      <c r="G1263" s="1"/>
      <c r="H1263" s="1"/>
      <c r="I1263" s="1"/>
      <c r="J1263" s="3"/>
      <c r="K1263" s="4"/>
      <c r="M1263" s="6"/>
      <c r="N1263" s="1"/>
      <c r="O1263" s="1"/>
      <c r="P1263" s="1"/>
      <c r="Q1263" s="3"/>
      <c r="R1263" s="4"/>
      <c r="S1263" s="3"/>
      <c r="T1263" s="3"/>
      <c r="U1263" s="1"/>
      <c r="V1263" s="1"/>
      <c r="W1263" s="4"/>
      <c r="X1263" s="3"/>
      <c r="Y1263" s="4"/>
      <c r="Z1263" s="3"/>
      <c r="AA1263" s="4"/>
      <c r="AB1263" s="55"/>
    </row>
    <row r="1264" spans="1:29" x14ac:dyDescent="0.35">
      <c r="A1264" s="8"/>
      <c r="B1264" s="8" t="s">
        <v>37</v>
      </c>
      <c r="C1264" s="8"/>
      <c r="D1264" s="9" t="s">
        <v>38</v>
      </c>
      <c r="E1264" s="9"/>
      <c r="F1264" s="9"/>
      <c r="G1264" s="56"/>
      <c r="H1264" s="8" t="s">
        <v>39</v>
      </c>
      <c r="I1264" s="8"/>
      <c r="J1264" s="57"/>
      <c r="K1264" s="10"/>
      <c r="L1264" s="8"/>
      <c r="M1264" s="13"/>
      <c r="N1264" s="1"/>
      <c r="O1264" s="1"/>
      <c r="P1264" s="1"/>
      <c r="Q1264" s="3"/>
      <c r="R1264" s="4"/>
      <c r="S1264" s="3"/>
      <c r="T1264" s="3"/>
      <c r="U1264" s="1"/>
      <c r="V1264" s="1"/>
      <c r="W1264" s="4"/>
      <c r="X1264" s="3"/>
      <c r="Y1264" s="4"/>
      <c r="Z1264" s="3"/>
      <c r="AA1264" s="4"/>
      <c r="AB1264" s="55"/>
    </row>
    <row r="1265" spans="1:29" x14ac:dyDescent="0.35">
      <c r="A1265" s="8"/>
      <c r="B1265" s="8"/>
      <c r="C1265" s="8"/>
      <c r="D1265" s="9"/>
      <c r="E1265" s="9"/>
      <c r="F1265" s="9"/>
      <c r="G1265" s="56"/>
      <c r="H1265" s="8" t="s">
        <v>40</v>
      </c>
      <c r="I1265" s="8"/>
      <c r="J1265" s="57"/>
      <c r="K1265" s="10"/>
      <c r="L1265" s="8"/>
      <c r="M1265" s="13"/>
      <c r="N1265" s="1"/>
      <c r="O1265" s="1"/>
      <c r="P1265" s="1"/>
      <c r="Q1265" s="3"/>
      <c r="R1265" s="4"/>
      <c r="S1265" s="3"/>
      <c r="T1265" s="3"/>
      <c r="U1265" s="1"/>
      <c r="V1265" s="1"/>
      <c r="W1265" s="4"/>
      <c r="X1265" s="3"/>
      <c r="Y1265" s="4"/>
      <c r="Z1265" s="3"/>
      <c r="AA1265" s="4"/>
      <c r="AB1265" s="55"/>
    </row>
    <row r="1266" spans="1:29" x14ac:dyDescent="0.35">
      <c r="A1266" s="8"/>
      <c r="B1266" s="8"/>
      <c r="C1266" s="8"/>
      <c r="D1266" s="9"/>
      <c r="E1266" s="9"/>
      <c r="F1266" s="9"/>
      <c r="G1266" s="56"/>
      <c r="H1266" s="8" t="s">
        <v>41</v>
      </c>
      <c r="I1266" s="8"/>
      <c r="J1266" s="57"/>
      <c r="K1266" s="10"/>
      <c r="L1266" s="8"/>
      <c r="M1266" s="13"/>
      <c r="N1266" s="1"/>
      <c r="O1266" s="1"/>
      <c r="P1266" s="8"/>
      <c r="Q1266" s="3"/>
      <c r="R1266" s="4"/>
      <c r="S1266" s="3"/>
      <c r="T1266" s="3"/>
      <c r="U1266" s="1"/>
      <c r="V1266" s="1"/>
      <c r="W1266" s="4"/>
      <c r="X1266" s="3"/>
      <c r="Y1266" s="11"/>
      <c r="Z1266" s="10"/>
      <c r="AA1266" s="11"/>
      <c r="AB1266" s="14"/>
    </row>
    <row r="1267" spans="1:29" x14ac:dyDescent="0.35">
      <c r="A1267" s="8"/>
      <c r="B1267" s="8"/>
      <c r="C1267" s="8"/>
      <c r="D1267" s="9"/>
      <c r="E1267" s="9"/>
      <c r="F1267" s="9"/>
      <c r="G1267" s="56"/>
      <c r="H1267" s="8" t="s">
        <v>42</v>
      </c>
      <c r="I1267" s="58"/>
      <c r="J1267" s="59"/>
      <c r="K1267" s="12"/>
      <c r="L1267" s="58"/>
      <c r="M1267" s="60"/>
      <c r="N1267" s="1"/>
      <c r="O1267" s="1"/>
      <c r="P1267" s="8"/>
      <c r="Q1267" s="3"/>
      <c r="R1267" s="4"/>
      <c r="S1267" s="3"/>
      <c r="T1267" s="3"/>
      <c r="U1267" s="1"/>
      <c r="V1267" s="1"/>
      <c r="W1267" s="4"/>
      <c r="X1267" s="3"/>
      <c r="Y1267" s="11"/>
      <c r="Z1267" s="10"/>
      <c r="AA1267" s="11"/>
      <c r="AB1267" s="14"/>
    </row>
    <row r="1268" spans="1:29" x14ac:dyDescent="0.35">
      <c r="A1268" s="58"/>
      <c r="B1268" s="58"/>
      <c r="C1268" s="58"/>
      <c r="D1268" s="61"/>
      <c r="E1268" s="61"/>
      <c r="F1268" s="61"/>
      <c r="G1268" s="58"/>
      <c r="H1268" s="58" t="s">
        <v>43</v>
      </c>
      <c r="I1268" s="58"/>
      <c r="J1268" s="59"/>
      <c r="K1268" s="12"/>
      <c r="L1268" s="58"/>
      <c r="M1268" s="60"/>
    </row>
    <row r="1269" spans="1:29" x14ac:dyDescent="0.35">
      <c r="A1269" s="1"/>
      <c r="B1269" s="1"/>
      <c r="C1269" s="1"/>
      <c r="D1269" s="2"/>
      <c r="E1269" s="2"/>
      <c r="F1269" s="2"/>
      <c r="G1269" s="1"/>
      <c r="H1269" s="1"/>
      <c r="I1269" s="1"/>
      <c r="J1269" s="3"/>
      <c r="K1269" s="4"/>
      <c r="M1269" s="6"/>
      <c r="N1269" s="1"/>
      <c r="O1269" s="1"/>
      <c r="P1269" s="1"/>
      <c r="Q1269" s="3"/>
      <c r="R1269" s="4"/>
      <c r="S1269" s="3"/>
      <c r="T1269" s="3"/>
      <c r="U1269" s="1"/>
      <c r="V1269" s="1"/>
      <c r="W1269" s="4"/>
      <c r="X1269" s="3"/>
      <c r="Y1269" s="4"/>
      <c r="Z1269" s="3"/>
      <c r="AA1269" s="314" t="s">
        <v>0</v>
      </c>
      <c r="AB1269" s="314"/>
    </row>
    <row r="1270" spans="1:29" x14ac:dyDescent="0.35">
      <c r="A1270" s="315" t="s">
        <v>1</v>
      </c>
      <c r="B1270" s="315"/>
      <c r="C1270" s="315"/>
      <c r="D1270" s="315"/>
      <c r="E1270" s="315"/>
      <c r="F1270" s="315"/>
      <c r="G1270" s="315"/>
      <c r="H1270" s="315"/>
      <c r="I1270" s="315"/>
      <c r="J1270" s="315"/>
      <c r="K1270" s="315"/>
      <c r="L1270" s="315"/>
      <c r="M1270" s="315"/>
      <c r="N1270" s="315"/>
      <c r="O1270" s="315"/>
      <c r="P1270" s="315"/>
      <c r="Q1270" s="315"/>
      <c r="R1270" s="315"/>
      <c r="S1270" s="315"/>
      <c r="T1270" s="315"/>
      <c r="U1270" s="315"/>
      <c r="V1270" s="315"/>
      <c r="W1270" s="315"/>
      <c r="X1270" s="315"/>
      <c r="Y1270" s="315"/>
      <c r="Z1270" s="315"/>
      <c r="AA1270" s="315"/>
      <c r="AB1270" s="315"/>
    </row>
    <row r="1271" spans="1:29" x14ac:dyDescent="0.35">
      <c r="A1271" s="315" t="str">
        <f>A1249</f>
        <v>เทศบาลตำบลนาบอน</v>
      </c>
      <c r="B1271" s="315"/>
      <c r="C1271" s="315"/>
      <c r="D1271" s="315"/>
      <c r="E1271" s="315"/>
      <c r="F1271" s="315"/>
      <c r="G1271" s="315"/>
      <c r="H1271" s="315"/>
      <c r="I1271" s="315"/>
      <c r="J1271" s="315"/>
      <c r="K1271" s="315"/>
      <c r="L1271" s="315"/>
      <c r="M1271" s="315"/>
      <c r="N1271" s="315"/>
      <c r="O1271" s="315"/>
      <c r="P1271" s="315"/>
      <c r="Q1271" s="315"/>
      <c r="R1271" s="315"/>
      <c r="S1271" s="315"/>
      <c r="T1271" s="315"/>
      <c r="U1271" s="315"/>
      <c r="V1271" s="315"/>
      <c r="W1271" s="315"/>
      <c r="X1271" s="315"/>
      <c r="Y1271" s="315"/>
      <c r="Z1271" s="315"/>
      <c r="AA1271" s="315"/>
      <c r="AB1271" s="315"/>
    </row>
    <row r="1272" spans="1:29" x14ac:dyDescent="0.35">
      <c r="A1272" s="8" t="s">
        <v>137</v>
      </c>
      <c r="B1272" s="8"/>
      <c r="C1272" s="8"/>
      <c r="D1272" s="9"/>
      <c r="E1272" s="9"/>
      <c r="F1272" s="9"/>
      <c r="G1272" s="8"/>
      <c r="H1272" s="8"/>
      <c r="I1272" s="8"/>
      <c r="J1272" s="10"/>
      <c r="K1272" s="11"/>
      <c r="L1272" s="12"/>
      <c r="M1272" s="13"/>
      <c r="N1272" s="8"/>
      <c r="O1272" s="8"/>
      <c r="P1272" s="8"/>
      <c r="Q1272" s="10"/>
      <c r="R1272" s="11"/>
      <c r="S1272" s="10"/>
      <c r="T1272" s="10"/>
      <c r="U1272" s="8"/>
      <c r="V1272" s="8"/>
      <c r="W1272" s="11"/>
      <c r="X1272" s="10"/>
      <c r="Y1272" s="11"/>
      <c r="Z1272" s="10"/>
      <c r="AA1272" s="11"/>
      <c r="AB1272" s="14"/>
    </row>
    <row r="1273" spans="1:29" x14ac:dyDescent="0.35">
      <c r="A1273" s="288" t="s">
        <v>4</v>
      </c>
      <c r="B1273" s="316"/>
      <c r="C1273" s="316"/>
      <c r="D1273" s="316"/>
      <c r="E1273" s="316"/>
      <c r="F1273" s="316"/>
      <c r="G1273" s="316"/>
      <c r="H1273" s="316"/>
      <c r="I1273" s="316"/>
      <c r="J1273" s="316"/>
      <c r="K1273" s="316"/>
      <c r="L1273" s="289"/>
      <c r="M1273" s="288" t="s">
        <v>5</v>
      </c>
      <c r="N1273" s="316"/>
      <c r="O1273" s="316"/>
      <c r="P1273" s="316"/>
      <c r="Q1273" s="316"/>
      <c r="R1273" s="316"/>
      <c r="S1273" s="316"/>
      <c r="T1273" s="316"/>
      <c r="U1273" s="316"/>
      <c r="V1273" s="316"/>
      <c r="W1273" s="289"/>
      <c r="X1273" s="290" t="s">
        <v>6</v>
      </c>
      <c r="Y1273" s="290" t="s">
        <v>7</v>
      </c>
      <c r="Z1273" s="290" t="s">
        <v>8</v>
      </c>
      <c r="AA1273" s="290" t="s">
        <v>9</v>
      </c>
      <c r="AB1273" s="317" t="s">
        <v>10</v>
      </c>
    </row>
    <row r="1274" spans="1:29" x14ac:dyDescent="0.35">
      <c r="A1274" s="299" t="s">
        <v>11</v>
      </c>
      <c r="B1274" s="293" t="s">
        <v>12</v>
      </c>
      <c r="C1274" s="293" t="s">
        <v>13</v>
      </c>
      <c r="D1274" s="311" t="s">
        <v>14</v>
      </c>
      <c r="E1274" s="311" t="s">
        <v>15</v>
      </c>
      <c r="F1274" s="312" t="s">
        <v>16</v>
      </c>
      <c r="G1274" s="302" t="s">
        <v>17</v>
      </c>
      <c r="H1274" s="303"/>
      <c r="I1274" s="304"/>
      <c r="J1274" s="290" t="s">
        <v>18</v>
      </c>
      <c r="K1274" s="290" t="s">
        <v>19</v>
      </c>
      <c r="L1274" s="308" t="s">
        <v>20</v>
      </c>
      <c r="M1274" s="299" t="s">
        <v>11</v>
      </c>
      <c r="N1274" s="293" t="s">
        <v>21</v>
      </c>
      <c r="O1274" s="293" t="s">
        <v>22</v>
      </c>
      <c r="P1274" s="293" t="s">
        <v>16</v>
      </c>
      <c r="Q1274" s="290" t="s">
        <v>23</v>
      </c>
      <c r="R1274" s="290" t="s">
        <v>24</v>
      </c>
      <c r="S1274" s="290" t="s">
        <v>25</v>
      </c>
      <c r="T1274" s="290" t="s">
        <v>26</v>
      </c>
      <c r="U1274" s="288" t="s">
        <v>27</v>
      </c>
      <c r="V1274" s="289"/>
      <c r="W1274" s="290" t="s">
        <v>28</v>
      </c>
      <c r="X1274" s="291"/>
      <c r="Y1274" s="291"/>
      <c r="Z1274" s="291"/>
      <c r="AA1274" s="291"/>
      <c r="AB1274" s="318"/>
    </row>
    <row r="1275" spans="1:29" x14ac:dyDescent="0.35">
      <c r="A1275" s="300"/>
      <c r="B1275" s="294"/>
      <c r="C1275" s="294"/>
      <c r="D1275" s="312"/>
      <c r="E1275" s="312"/>
      <c r="F1275" s="312"/>
      <c r="G1275" s="305"/>
      <c r="H1275" s="306"/>
      <c r="I1275" s="307"/>
      <c r="J1275" s="291"/>
      <c r="K1275" s="291"/>
      <c r="L1275" s="309"/>
      <c r="M1275" s="300"/>
      <c r="N1275" s="294"/>
      <c r="O1275" s="294"/>
      <c r="P1275" s="294"/>
      <c r="Q1275" s="291"/>
      <c r="R1275" s="291"/>
      <c r="S1275" s="291"/>
      <c r="T1275" s="291"/>
      <c r="U1275" s="293" t="s">
        <v>29</v>
      </c>
      <c r="V1275" s="296" t="s">
        <v>30</v>
      </c>
      <c r="W1275" s="291"/>
      <c r="X1275" s="291"/>
      <c r="Y1275" s="291"/>
      <c r="Z1275" s="291"/>
      <c r="AA1275" s="291"/>
      <c r="AB1275" s="318"/>
    </row>
    <row r="1276" spans="1:29" x14ac:dyDescent="0.35">
      <c r="A1276" s="300"/>
      <c r="B1276" s="294"/>
      <c r="C1276" s="294"/>
      <c r="D1276" s="312"/>
      <c r="E1276" s="312"/>
      <c r="F1276" s="312"/>
      <c r="G1276" s="299" t="s">
        <v>31</v>
      </c>
      <c r="H1276" s="299" t="s">
        <v>32</v>
      </c>
      <c r="I1276" s="299" t="s">
        <v>33</v>
      </c>
      <c r="J1276" s="291"/>
      <c r="K1276" s="291"/>
      <c r="L1276" s="309"/>
      <c r="M1276" s="300"/>
      <c r="N1276" s="294"/>
      <c r="O1276" s="294"/>
      <c r="P1276" s="294"/>
      <c r="Q1276" s="291"/>
      <c r="R1276" s="291"/>
      <c r="S1276" s="291"/>
      <c r="T1276" s="291"/>
      <c r="U1276" s="294"/>
      <c r="V1276" s="297"/>
      <c r="W1276" s="291"/>
      <c r="X1276" s="291"/>
      <c r="Y1276" s="291"/>
      <c r="Z1276" s="291"/>
      <c r="AA1276" s="291"/>
      <c r="AB1276" s="318"/>
    </row>
    <row r="1277" spans="1:29" x14ac:dyDescent="0.35">
      <c r="A1277" s="300"/>
      <c r="B1277" s="294"/>
      <c r="C1277" s="294"/>
      <c r="D1277" s="312"/>
      <c r="E1277" s="312"/>
      <c r="F1277" s="312"/>
      <c r="G1277" s="300"/>
      <c r="H1277" s="300"/>
      <c r="I1277" s="300"/>
      <c r="J1277" s="291"/>
      <c r="K1277" s="291"/>
      <c r="L1277" s="309"/>
      <c r="M1277" s="300"/>
      <c r="N1277" s="294"/>
      <c r="O1277" s="294"/>
      <c r="P1277" s="294"/>
      <c r="Q1277" s="291"/>
      <c r="R1277" s="291"/>
      <c r="S1277" s="291"/>
      <c r="T1277" s="291"/>
      <c r="U1277" s="294"/>
      <c r="V1277" s="297"/>
      <c r="W1277" s="291"/>
      <c r="X1277" s="291"/>
      <c r="Y1277" s="291"/>
      <c r="Z1277" s="291"/>
      <c r="AA1277" s="291"/>
      <c r="AB1277" s="318"/>
    </row>
    <row r="1278" spans="1:29" x14ac:dyDescent="0.35">
      <c r="A1278" s="301"/>
      <c r="B1278" s="295"/>
      <c r="C1278" s="295"/>
      <c r="D1278" s="313"/>
      <c r="E1278" s="313"/>
      <c r="F1278" s="313"/>
      <c r="G1278" s="301"/>
      <c r="H1278" s="301"/>
      <c r="I1278" s="301"/>
      <c r="J1278" s="292"/>
      <c r="K1278" s="292"/>
      <c r="L1278" s="310"/>
      <c r="M1278" s="301"/>
      <c r="N1278" s="295"/>
      <c r="O1278" s="295"/>
      <c r="P1278" s="295"/>
      <c r="Q1278" s="292"/>
      <c r="R1278" s="292"/>
      <c r="S1278" s="292"/>
      <c r="T1278" s="292"/>
      <c r="U1278" s="295"/>
      <c r="V1278" s="298"/>
      <c r="W1278" s="292"/>
      <c r="X1278" s="292"/>
      <c r="Y1278" s="292"/>
      <c r="Z1278" s="292"/>
      <c r="AA1278" s="292"/>
      <c r="AB1278" s="319"/>
    </row>
    <row r="1279" spans="1:29" x14ac:dyDescent="0.35">
      <c r="A1279" s="15">
        <v>1</v>
      </c>
      <c r="B1279" s="16" t="str">
        <f>[1]ภดส3!B1934</f>
        <v>โฉนด</v>
      </c>
      <c r="C1279" s="16">
        <f>[1]ภดส3!E1934</f>
        <v>1950</v>
      </c>
      <c r="D1279" s="17">
        <f>[1]ภดส3!C1934</f>
        <v>4364</v>
      </c>
      <c r="E1279" s="17" t="str">
        <f>[1]ภดส3!F1934</f>
        <v xml:space="preserve"> ม.2  ต.นาบอน</v>
      </c>
      <c r="F1279" s="18" t="s">
        <v>47</v>
      </c>
      <c r="G1279" s="16">
        <f>[1]ภดส3!G1934</f>
        <v>0</v>
      </c>
      <c r="H1279" s="16">
        <f>[1]ภดส3!H1934</f>
        <v>0</v>
      </c>
      <c r="I1279" s="16">
        <f>[1]ภดส3!I1934</f>
        <v>63</v>
      </c>
      <c r="J1279" s="19">
        <f>[1]ภดส3!J1934</f>
        <v>63</v>
      </c>
      <c r="K1279" s="20">
        <v>3050</v>
      </c>
      <c r="L1279" s="19">
        <f>J1279*K1279</f>
        <v>192150</v>
      </c>
      <c r="M1279" s="21">
        <v>1</v>
      </c>
      <c r="N1279" s="21" t="s">
        <v>48</v>
      </c>
      <c r="O1279" s="21" t="s">
        <v>49</v>
      </c>
      <c r="P1279" s="21">
        <v>3</v>
      </c>
      <c r="Q1279" s="22">
        <v>500</v>
      </c>
      <c r="R1279" s="23">
        <v>100</v>
      </c>
      <c r="S1279" s="22">
        <v>7450</v>
      </c>
      <c r="T1279" s="22">
        <f>Q1279*S1279</f>
        <v>3725000</v>
      </c>
      <c r="U1279" s="21">
        <v>20</v>
      </c>
      <c r="V1279" s="21">
        <v>30</v>
      </c>
      <c r="W1279" s="23">
        <f>T1279-T1279*30/100</f>
        <v>2607500</v>
      </c>
      <c r="X1279" s="22">
        <f>L1279+W1279</f>
        <v>2799650</v>
      </c>
      <c r="Y1279" s="23">
        <f>X1279*R1279/100</f>
        <v>2799650</v>
      </c>
      <c r="Z1279" s="22"/>
      <c r="AA1279" s="24"/>
      <c r="AB1279" s="25"/>
      <c r="AC1279" s="26"/>
    </row>
    <row r="1280" spans="1:29" x14ac:dyDescent="0.35">
      <c r="A1280" s="15"/>
      <c r="B1280" s="16"/>
      <c r="C1280" s="16"/>
      <c r="D1280" s="17"/>
      <c r="E1280" s="17"/>
      <c r="F1280" s="28"/>
      <c r="G1280" s="16"/>
      <c r="H1280" s="16"/>
      <c r="I1280" s="16"/>
      <c r="J1280" s="45"/>
      <c r="K1280" s="29"/>
      <c r="L1280" s="19"/>
      <c r="M1280" s="30"/>
      <c r="N1280" s="30" t="s">
        <v>138</v>
      </c>
      <c r="O1280" s="31" t="s">
        <v>49</v>
      </c>
      <c r="P1280" s="31">
        <v>3</v>
      </c>
      <c r="Q1280" s="32">
        <v>250</v>
      </c>
      <c r="R1280" s="23">
        <f>Q1280*100/Q1279</f>
        <v>50</v>
      </c>
      <c r="S1280" s="42"/>
      <c r="T1280" s="22"/>
      <c r="U1280" s="30"/>
      <c r="V1280" s="30"/>
      <c r="W1280" s="23"/>
      <c r="X1280" s="22"/>
      <c r="Y1280" s="23">
        <f>Y1279*R1280/100</f>
        <v>1399825</v>
      </c>
      <c r="Z1280" s="22">
        <v>0</v>
      </c>
      <c r="AA1280" s="24">
        <f>Y1280-Z1280</f>
        <v>1399825</v>
      </c>
      <c r="AB1280" s="25">
        <v>0.3</v>
      </c>
      <c r="AC1280" s="5">
        <f>AA1280*AB1280/100</f>
        <v>4199.4750000000004</v>
      </c>
    </row>
    <row r="1281" spans="1:29" x14ac:dyDescent="0.35">
      <c r="A1281" s="15"/>
      <c r="B1281" s="16"/>
      <c r="C1281" s="16"/>
      <c r="D1281" s="17"/>
      <c r="E1281" s="17"/>
      <c r="F1281" s="28"/>
      <c r="G1281" s="16"/>
      <c r="H1281" s="16"/>
      <c r="I1281" s="16"/>
      <c r="J1281" s="45"/>
      <c r="K1281" s="29"/>
      <c r="L1281" s="19"/>
      <c r="M1281" s="30"/>
      <c r="N1281" s="33" t="s">
        <v>138</v>
      </c>
      <c r="O1281" s="31" t="s">
        <v>49</v>
      </c>
      <c r="P1281" s="67">
        <v>2</v>
      </c>
      <c r="Q1281" s="34">
        <v>250</v>
      </c>
      <c r="R1281" s="23">
        <f>Q1281*100/Q1279</f>
        <v>50</v>
      </c>
      <c r="S1281" s="35"/>
      <c r="T1281" s="22"/>
      <c r="U1281" s="33"/>
      <c r="V1281" s="33"/>
      <c r="W1281" s="23"/>
      <c r="X1281" s="22"/>
      <c r="Y1281" s="23">
        <f>Y1279*R1281/100</f>
        <v>1399825</v>
      </c>
      <c r="Z1281" s="22">
        <v>50000000</v>
      </c>
      <c r="AA1281" s="24">
        <v>0</v>
      </c>
      <c r="AB1281" s="25">
        <v>0.02</v>
      </c>
      <c r="AC1281" s="5">
        <f>AA1281*AB1281/100</f>
        <v>0</v>
      </c>
    </row>
    <row r="1282" spans="1:29" x14ac:dyDescent="0.35">
      <c r="A1282" s="36"/>
      <c r="B1282" s="30"/>
      <c r="C1282" s="30"/>
      <c r="D1282" s="37"/>
      <c r="E1282" s="37"/>
      <c r="F1282" s="37"/>
      <c r="G1282" s="38"/>
      <c r="H1282" s="38"/>
      <c r="I1282" s="38"/>
      <c r="J1282" s="39"/>
      <c r="K1282" s="24"/>
      <c r="L1282" s="35"/>
      <c r="M1282" s="31">
        <v>2</v>
      </c>
      <c r="N1282" s="33" t="s">
        <v>74</v>
      </c>
      <c r="O1282" s="91" t="s">
        <v>49</v>
      </c>
      <c r="P1282" s="31">
        <v>3</v>
      </c>
      <c r="Q1282" s="32">
        <v>100</v>
      </c>
      <c r="R1282" s="41">
        <v>100</v>
      </c>
      <c r="S1282" s="39">
        <v>7450</v>
      </c>
      <c r="T1282" s="42">
        <f>Q1282*S1282</f>
        <v>745000</v>
      </c>
      <c r="U1282" s="126">
        <v>50</v>
      </c>
      <c r="V1282" s="126">
        <v>76</v>
      </c>
      <c r="W1282" s="44">
        <f>T1282-T1282*76/100</f>
        <v>178800</v>
      </c>
      <c r="X1282" s="39">
        <f>L1282+W1282</f>
        <v>178800</v>
      </c>
      <c r="Y1282" s="44">
        <f>X1282*R1282/100</f>
        <v>178800</v>
      </c>
      <c r="Z1282" s="39">
        <v>0</v>
      </c>
      <c r="AA1282" s="44">
        <f>Y1282-Z1282</f>
        <v>178800</v>
      </c>
      <c r="AB1282" s="46">
        <v>0.3</v>
      </c>
      <c r="AC1282" s="5">
        <f>AA1282*AB1282/100</f>
        <v>536.4</v>
      </c>
    </row>
    <row r="1283" spans="1:29" x14ac:dyDescent="0.35">
      <c r="A1283" s="47"/>
      <c r="B1283" s="47"/>
      <c r="C1283" s="47"/>
      <c r="D1283" s="48"/>
      <c r="E1283" s="48"/>
      <c r="F1283" s="48"/>
      <c r="G1283" s="47"/>
      <c r="H1283" s="47"/>
      <c r="I1283" s="47"/>
      <c r="J1283" s="49"/>
      <c r="K1283" s="50"/>
      <c r="L1283" s="51"/>
      <c r="M1283" s="52"/>
      <c r="N1283" s="52"/>
      <c r="O1283" s="52"/>
      <c r="P1283" s="52"/>
      <c r="Q1283" s="49"/>
      <c r="R1283" s="50"/>
      <c r="S1283" s="49"/>
      <c r="T1283" s="49"/>
      <c r="U1283" s="52"/>
      <c r="V1283" s="52"/>
      <c r="W1283" s="50"/>
      <c r="X1283" s="49"/>
      <c r="Y1283" s="50"/>
      <c r="Z1283" s="49"/>
      <c r="AA1283" s="50"/>
      <c r="AB1283" s="53"/>
      <c r="AC1283" s="5">
        <f>SUM(AC1280:AC1282)</f>
        <v>4735.875</v>
      </c>
    </row>
    <row r="1284" spans="1:29" x14ac:dyDescent="0.35">
      <c r="A1284" s="1"/>
      <c r="B1284" s="1"/>
      <c r="C1284" s="1"/>
      <c r="D1284" s="2"/>
      <c r="E1284" s="2"/>
      <c r="F1284" s="2"/>
      <c r="G1284" s="1"/>
      <c r="H1284" s="1"/>
      <c r="I1284" s="1"/>
      <c r="J1284" s="3"/>
      <c r="K1284" s="4"/>
      <c r="M1284" s="6"/>
      <c r="N1284" s="1"/>
      <c r="O1284" s="1"/>
      <c r="P1284" s="1"/>
      <c r="Q1284" s="3"/>
      <c r="R1284" s="4"/>
      <c r="S1284" s="3"/>
      <c r="T1284" s="3"/>
      <c r="U1284" s="1"/>
      <c r="V1284" s="1"/>
      <c r="W1284" s="4"/>
      <c r="X1284" s="3"/>
      <c r="Y1284" s="4"/>
      <c r="Z1284" s="3"/>
      <c r="AA1284" s="4"/>
      <c r="AB1284" s="55"/>
    </row>
    <row r="1285" spans="1:29" x14ac:dyDescent="0.35">
      <c r="A1285" s="8"/>
      <c r="B1285" s="8" t="s">
        <v>37</v>
      </c>
      <c r="C1285" s="8"/>
      <c r="D1285" s="9" t="s">
        <v>38</v>
      </c>
      <c r="E1285" s="9"/>
      <c r="F1285" s="9"/>
      <c r="G1285" s="56"/>
      <c r="H1285" s="8" t="s">
        <v>39</v>
      </c>
      <c r="I1285" s="8"/>
      <c r="J1285" s="57"/>
      <c r="K1285" s="10"/>
      <c r="L1285" s="8"/>
      <c r="M1285" s="13"/>
      <c r="N1285" s="1"/>
      <c r="O1285" s="1"/>
      <c r="P1285" s="1"/>
      <c r="Q1285" s="3"/>
      <c r="R1285" s="4"/>
      <c r="S1285" s="3"/>
      <c r="T1285" s="3"/>
      <c r="U1285" s="1"/>
      <c r="V1285" s="1"/>
      <c r="W1285" s="4"/>
      <c r="X1285" s="3"/>
      <c r="Y1285" s="4"/>
      <c r="Z1285" s="3"/>
      <c r="AA1285" s="4"/>
      <c r="AB1285" s="55"/>
    </row>
    <row r="1286" spans="1:29" x14ac:dyDescent="0.35">
      <c r="A1286" s="8"/>
      <c r="B1286" s="8"/>
      <c r="C1286" s="8"/>
      <c r="D1286" s="9"/>
      <c r="E1286" s="9"/>
      <c r="F1286" s="9"/>
      <c r="G1286" s="56"/>
      <c r="H1286" s="8" t="s">
        <v>40</v>
      </c>
      <c r="I1286" s="8"/>
      <c r="J1286" s="57"/>
      <c r="K1286" s="10"/>
      <c r="L1286" s="8"/>
      <c r="M1286" s="13"/>
      <c r="N1286" s="1"/>
      <c r="O1286" s="1"/>
      <c r="P1286" s="1"/>
      <c r="Q1286" s="3"/>
      <c r="R1286" s="4"/>
      <c r="S1286" s="3"/>
      <c r="T1286" s="3"/>
      <c r="U1286" s="1"/>
      <c r="V1286" s="1"/>
      <c r="W1286" s="4"/>
      <c r="X1286" s="3"/>
      <c r="Y1286" s="4"/>
      <c r="Z1286" s="3"/>
      <c r="AA1286" s="4"/>
      <c r="AB1286" s="55"/>
    </row>
    <row r="1287" spans="1:29" x14ac:dyDescent="0.35">
      <c r="A1287" s="8"/>
      <c r="B1287" s="8"/>
      <c r="C1287" s="8"/>
      <c r="D1287" s="9"/>
      <c r="E1287" s="9"/>
      <c r="F1287" s="9"/>
      <c r="G1287" s="56"/>
      <c r="H1287" s="8" t="s">
        <v>41</v>
      </c>
      <c r="I1287" s="8"/>
      <c r="J1287" s="57"/>
      <c r="K1287" s="10"/>
      <c r="L1287" s="8"/>
      <c r="M1287" s="13"/>
      <c r="N1287" s="1"/>
      <c r="O1287" s="1"/>
      <c r="P1287" s="8"/>
      <c r="Q1287" s="3"/>
      <c r="R1287" s="4"/>
      <c r="S1287" s="3"/>
      <c r="T1287" s="3"/>
      <c r="U1287" s="1"/>
      <c r="V1287" s="1"/>
      <c r="W1287" s="4"/>
      <c r="X1287" s="3"/>
      <c r="Y1287" s="11"/>
      <c r="Z1287" s="10"/>
      <c r="AA1287" s="11"/>
      <c r="AB1287" s="14"/>
    </row>
    <row r="1288" spans="1:29" x14ac:dyDescent="0.35">
      <c r="A1288" s="8"/>
      <c r="B1288" s="8"/>
      <c r="C1288" s="8"/>
      <c r="D1288" s="9"/>
      <c r="E1288" s="9"/>
      <c r="F1288" s="9"/>
      <c r="G1288" s="56"/>
      <c r="H1288" s="8" t="s">
        <v>42</v>
      </c>
      <c r="I1288" s="58"/>
      <c r="J1288" s="59"/>
      <c r="K1288" s="12"/>
      <c r="L1288" s="58"/>
      <c r="M1288" s="60"/>
      <c r="N1288" s="1"/>
      <c r="O1288" s="1"/>
      <c r="P1288" s="8"/>
      <c r="Q1288" s="3"/>
      <c r="R1288" s="4"/>
      <c r="S1288" s="3"/>
      <c r="T1288" s="3"/>
      <c r="U1288" s="1"/>
      <c r="V1288" s="1"/>
      <c r="W1288" s="4"/>
      <c r="X1288" s="3"/>
      <c r="Y1288" s="11"/>
      <c r="Z1288" s="10"/>
      <c r="AA1288" s="11"/>
      <c r="AB1288" s="14"/>
    </row>
    <row r="1289" spans="1:29" x14ac:dyDescent="0.35">
      <c r="A1289" s="58"/>
      <c r="B1289" s="58"/>
      <c r="C1289" s="58"/>
      <c r="D1289" s="61"/>
      <c r="E1289" s="61"/>
      <c r="F1289" s="61"/>
      <c r="G1289" s="58"/>
      <c r="H1289" s="58" t="s">
        <v>43</v>
      </c>
      <c r="I1289" s="58"/>
      <c r="J1289" s="59"/>
      <c r="K1289" s="12"/>
      <c r="L1289" s="58"/>
      <c r="M1289" s="60"/>
    </row>
    <row r="1290" spans="1:29" x14ac:dyDescent="0.35">
      <c r="A1290" s="1"/>
      <c r="B1290" s="1"/>
      <c r="C1290" s="1"/>
      <c r="D1290" s="2"/>
      <c r="E1290" s="2"/>
      <c r="F1290" s="2"/>
      <c r="G1290" s="1"/>
      <c r="H1290" s="1"/>
      <c r="I1290" s="1"/>
      <c r="J1290" s="3"/>
      <c r="K1290" s="4"/>
      <c r="M1290" s="6"/>
      <c r="N1290" s="1"/>
      <c r="O1290" s="1"/>
      <c r="P1290" s="1"/>
      <c r="Q1290" s="3"/>
      <c r="R1290" s="4"/>
      <c r="S1290" s="3"/>
      <c r="T1290" s="3"/>
      <c r="U1290" s="1"/>
      <c r="V1290" s="1"/>
      <c r="W1290" s="4"/>
      <c r="X1290" s="3"/>
      <c r="Y1290" s="4"/>
      <c r="Z1290" s="3"/>
      <c r="AA1290" s="314" t="s">
        <v>0</v>
      </c>
      <c r="AB1290" s="314"/>
    </row>
    <row r="1291" spans="1:29" x14ac:dyDescent="0.35">
      <c r="A1291" s="315" t="s">
        <v>1</v>
      </c>
      <c r="B1291" s="315"/>
      <c r="C1291" s="315"/>
      <c r="D1291" s="315"/>
      <c r="E1291" s="315"/>
      <c r="F1291" s="315"/>
      <c r="G1291" s="315"/>
      <c r="H1291" s="315"/>
      <c r="I1291" s="315"/>
      <c r="J1291" s="315"/>
      <c r="K1291" s="315"/>
      <c r="L1291" s="315"/>
      <c r="M1291" s="315"/>
      <c r="N1291" s="315"/>
      <c r="O1291" s="315"/>
      <c r="P1291" s="315"/>
      <c r="Q1291" s="315"/>
      <c r="R1291" s="315"/>
      <c r="S1291" s="315"/>
      <c r="T1291" s="315"/>
      <c r="U1291" s="315"/>
      <c r="V1291" s="315"/>
      <c r="W1291" s="315"/>
      <c r="X1291" s="315"/>
      <c r="Y1291" s="315"/>
      <c r="Z1291" s="315"/>
      <c r="AA1291" s="315"/>
      <c r="AB1291" s="315"/>
    </row>
    <row r="1292" spans="1:29" x14ac:dyDescent="0.35">
      <c r="A1292" s="315" t="str">
        <f>A1271</f>
        <v>เทศบาลตำบลนาบอน</v>
      </c>
      <c r="B1292" s="315"/>
      <c r="C1292" s="315"/>
      <c r="D1292" s="315"/>
      <c r="E1292" s="315"/>
      <c r="F1292" s="315"/>
      <c r="G1292" s="315"/>
      <c r="H1292" s="315"/>
      <c r="I1292" s="315"/>
      <c r="J1292" s="315"/>
      <c r="K1292" s="315"/>
      <c r="L1292" s="315"/>
      <c r="M1292" s="315"/>
      <c r="N1292" s="315"/>
      <c r="O1292" s="315"/>
      <c r="P1292" s="315"/>
      <c r="Q1292" s="315"/>
      <c r="R1292" s="315"/>
      <c r="S1292" s="315"/>
      <c r="T1292" s="315"/>
      <c r="U1292" s="315"/>
      <c r="V1292" s="315"/>
      <c r="W1292" s="315"/>
      <c r="X1292" s="315"/>
      <c r="Y1292" s="315"/>
      <c r="Z1292" s="315"/>
      <c r="AA1292" s="315"/>
      <c r="AB1292" s="315"/>
    </row>
    <row r="1293" spans="1:29" x14ac:dyDescent="0.35">
      <c r="A1293" s="8" t="s">
        <v>139</v>
      </c>
      <c r="B1293" s="8"/>
      <c r="C1293" s="8"/>
      <c r="D1293" s="9"/>
      <c r="E1293" s="9"/>
      <c r="F1293" s="9"/>
      <c r="G1293" s="8"/>
      <c r="H1293" s="8"/>
      <c r="I1293" s="8"/>
      <c r="J1293" s="10"/>
      <c r="K1293" s="11"/>
      <c r="L1293" s="12"/>
      <c r="M1293" s="13"/>
      <c r="N1293" s="8"/>
      <c r="O1293" s="8"/>
      <c r="P1293" s="8"/>
      <c r="Q1293" s="10"/>
      <c r="R1293" s="11"/>
      <c r="S1293" s="10"/>
      <c r="T1293" s="10"/>
      <c r="U1293" s="8"/>
      <c r="V1293" s="8"/>
      <c r="W1293" s="11"/>
      <c r="X1293" s="10"/>
      <c r="Y1293" s="11"/>
      <c r="Z1293" s="10"/>
      <c r="AA1293" s="11"/>
      <c r="AB1293" s="14"/>
    </row>
    <row r="1294" spans="1:29" x14ac:dyDescent="0.35">
      <c r="A1294" s="288" t="s">
        <v>4</v>
      </c>
      <c r="B1294" s="316"/>
      <c r="C1294" s="316"/>
      <c r="D1294" s="316"/>
      <c r="E1294" s="316"/>
      <c r="F1294" s="316"/>
      <c r="G1294" s="316"/>
      <c r="H1294" s="316"/>
      <c r="I1294" s="316"/>
      <c r="J1294" s="316"/>
      <c r="K1294" s="316"/>
      <c r="L1294" s="289"/>
      <c r="M1294" s="288" t="s">
        <v>5</v>
      </c>
      <c r="N1294" s="316"/>
      <c r="O1294" s="316"/>
      <c r="P1294" s="316"/>
      <c r="Q1294" s="316"/>
      <c r="R1294" s="316"/>
      <c r="S1294" s="316"/>
      <c r="T1294" s="316"/>
      <c r="U1294" s="316"/>
      <c r="V1294" s="316"/>
      <c r="W1294" s="289"/>
      <c r="X1294" s="290" t="s">
        <v>6</v>
      </c>
      <c r="Y1294" s="290" t="s">
        <v>7</v>
      </c>
      <c r="Z1294" s="290" t="s">
        <v>8</v>
      </c>
      <c r="AA1294" s="290" t="s">
        <v>9</v>
      </c>
      <c r="AB1294" s="317" t="s">
        <v>10</v>
      </c>
    </row>
    <row r="1295" spans="1:29" x14ac:dyDescent="0.35">
      <c r="A1295" s="299" t="s">
        <v>11</v>
      </c>
      <c r="B1295" s="293" t="s">
        <v>12</v>
      </c>
      <c r="C1295" s="293" t="s">
        <v>13</v>
      </c>
      <c r="D1295" s="311" t="s">
        <v>14</v>
      </c>
      <c r="E1295" s="311" t="s">
        <v>15</v>
      </c>
      <c r="F1295" s="312" t="s">
        <v>16</v>
      </c>
      <c r="G1295" s="302" t="s">
        <v>17</v>
      </c>
      <c r="H1295" s="303"/>
      <c r="I1295" s="304"/>
      <c r="J1295" s="290" t="s">
        <v>18</v>
      </c>
      <c r="K1295" s="290" t="s">
        <v>19</v>
      </c>
      <c r="L1295" s="308" t="s">
        <v>20</v>
      </c>
      <c r="M1295" s="299" t="s">
        <v>11</v>
      </c>
      <c r="N1295" s="293" t="s">
        <v>21</v>
      </c>
      <c r="O1295" s="293" t="s">
        <v>22</v>
      </c>
      <c r="P1295" s="293" t="s">
        <v>16</v>
      </c>
      <c r="Q1295" s="290" t="s">
        <v>23</v>
      </c>
      <c r="R1295" s="290" t="s">
        <v>24</v>
      </c>
      <c r="S1295" s="290" t="s">
        <v>25</v>
      </c>
      <c r="T1295" s="290" t="s">
        <v>26</v>
      </c>
      <c r="U1295" s="288" t="s">
        <v>27</v>
      </c>
      <c r="V1295" s="289"/>
      <c r="W1295" s="290" t="s">
        <v>28</v>
      </c>
      <c r="X1295" s="291"/>
      <c r="Y1295" s="291"/>
      <c r="Z1295" s="291"/>
      <c r="AA1295" s="291"/>
      <c r="AB1295" s="318"/>
    </row>
    <row r="1296" spans="1:29" x14ac:dyDescent="0.35">
      <c r="A1296" s="300"/>
      <c r="B1296" s="294"/>
      <c r="C1296" s="294"/>
      <c r="D1296" s="312"/>
      <c r="E1296" s="312"/>
      <c r="F1296" s="312"/>
      <c r="G1296" s="305"/>
      <c r="H1296" s="306"/>
      <c r="I1296" s="307"/>
      <c r="J1296" s="291"/>
      <c r="K1296" s="291"/>
      <c r="L1296" s="309"/>
      <c r="M1296" s="300"/>
      <c r="N1296" s="294"/>
      <c r="O1296" s="294"/>
      <c r="P1296" s="294"/>
      <c r="Q1296" s="291"/>
      <c r="R1296" s="291"/>
      <c r="S1296" s="291"/>
      <c r="T1296" s="291"/>
      <c r="U1296" s="293" t="s">
        <v>29</v>
      </c>
      <c r="V1296" s="296" t="s">
        <v>30</v>
      </c>
      <c r="W1296" s="291"/>
      <c r="X1296" s="291"/>
      <c r="Y1296" s="291"/>
      <c r="Z1296" s="291"/>
      <c r="AA1296" s="291"/>
      <c r="AB1296" s="318"/>
    </row>
    <row r="1297" spans="1:29" x14ac:dyDescent="0.35">
      <c r="A1297" s="300"/>
      <c r="B1297" s="294"/>
      <c r="C1297" s="294"/>
      <c r="D1297" s="312"/>
      <c r="E1297" s="312"/>
      <c r="F1297" s="312"/>
      <c r="G1297" s="299" t="s">
        <v>31</v>
      </c>
      <c r="H1297" s="299" t="s">
        <v>32</v>
      </c>
      <c r="I1297" s="299" t="s">
        <v>33</v>
      </c>
      <c r="J1297" s="291"/>
      <c r="K1297" s="291"/>
      <c r="L1297" s="309"/>
      <c r="M1297" s="300"/>
      <c r="N1297" s="294"/>
      <c r="O1297" s="294"/>
      <c r="P1297" s="294"/>
      <c r="Q1297" s="291"/>
      <c r="R1297" s="291"/>
      <c r="S1297" s="291"/>
      <c r="T1297" s="291"/>
      <c r="U1297" s="294"/>
      <c r="V1297" s="297"/>
      <c r="W1297" s="291"/>
      <c r="X1297" s="291"/>
      <c r="Y1297" s="291"/>
      <c r="Z1297" s="291"/>
      <c r="AA1297" s="291"/>
      <c r="AB1297" s="318"/>
    </row>
    <row r="1298" spans="1:29" x14ac:dyDescent="0.35">
      <c r="A1298" s="300"/>
      <c r="B1298" s="294"/>
      <c r="C1298" s="294"/>
      <c r="D1298" s="312"/>
      <c r="E1298" s="312"/>
      <c r="F1298" s="312"/>
      <c r="G1298" s="300"/>
      <c r="H1298" s="300"/>
      <c r="I1298" s="300"/>
      <c r="J1298" s="291"/>
      <c r="K1298" s="291"/>
      <c r="L1298" s="309"/>
      <c r="M1298" s="300"/>
      <c r="N1298" s="294"/>
      <c r="O1298" s="294"/>
      <c r="P1298" s="294"/>
      <c r="Q1298" s="291"/>
      <c r="R1298" s="291"/>
      <c r="S1298" s="291"/>
      <c r="T1298" s="291"/>
      <c r="U1298" s="294"/>
      <c r="V1298" s="297"/>
      <c r="W1298" s="291"/>
      <c r="X1298" s="291"/>
      <c r="Y1298" s="291"/>
      <c r="Z1298" s="291"/>
      <c r="AA1298" s="291"/>
      <c r="AB1298" s="318"/>
    </row>
    <row r="1299" spans="1:29" x14ac:dyDescent="0.35">
      <c r="A1299" s="301"/>
      <c r="B1299" s="295"/>
      <c r="C1299" s="295"/>
      <c r="D1299" s="313"/>
      <c r="E1299" s="313"/>
      <c r="F1299" s="313"/>
      <c r="G1299" s="301"/>
      <c r="H1299" s="301"/>
      <c r="I1299" s="301"/>
      <c r="J1299" s="292"/>
      <c r="K1299" s="292"/>
      <c r="L1299" s="310"/>
      <c r="M1299" s="301"/>
      <c r="N1299" s="295"/>
      <c r="O1299" s="295"/>
      <c r="P1299" s="295"/>
      <c r="Q1299" s="292"/>
      <c r="R1299" s="292"/>
      <c r="S1299" s="292"/>
      <c r="T1299" s="292"/>
      <c r="U1299" s="295"/>
      <c r="V1299" s="298"/>
      <c r="W1299" s="292"/>
      <c r="X1299" s="292"/>
      <c r="Y1299" s="292"/>
      <c r="Z1299" s="292"/>
      <c r="AA1299" s="292"/>
      <c r="AB1299" s="319"/>
    </row>
    <row r="1300" spans="1:29" x14ac:dyDescent="0.35">
      <c r="A1300" s="15">
        <v>1</v>
      </c>
      <c r="B1300" s="16" t="str">
        <f>[1]ภดส3!B1961</f>
        <v>โฉนด</v>
      </c>
      <c r="C1300" s="16">
        <f>[1]ภดส3!E1961</f>
        <v>4864</v>
      </c>
      <c r="D1300" s="17">
        <f>[1]ภดส3!C1961</f>
        <v>10569</v>
      </c>
      <c r="E1300" s="17" t="str">
        <f>[1]ภดส3!F1961</f>
        <v>ม.2 ต.นาบอน</v>
      </c>
      <c r="F1300" s="18" t="s">
        <v>34</v>
      </c>
      <c r="G1300" s="16">
        <f>[1]ภดส3!G1961</f>
        <v>5</v>
      </c>
      <c r="H1300" s="16">
        <f>[1]ภดส3!H1961</f>
        <v>2</v>
      </c>
      <c r="I1300" s="16">
        <f>[1]ภดส3!I1961</f>
        <v>65.400000000000006</v>
      </c>
      <c r="J1300" s="19">
        <f>[1]ภดส3!J1961</f>
        <v>2265.4</v>
      </c>
      <c r="K1300" s="20">
        <v>440</v>
      </c>
      <c r="L1300" s="19">
        <f>J1300*K1300</f>
        <v>996776</v>
      </c>
      <c r="M1300" s="21">
        <v>1</v>
      </c>
      <c r="N1300" s="21" t="s">
        <v>79</v>
      </c>
      <c r="O1300" s="21" t="s">
        <v>49</v>
      </c>
      <c r="P1300" s="21">
        <v>2</v>
      </c>
      <c r="Q1300" s="22">
        <v>150</v>
      </c>
      <c r="R1300" s="23">
        <v>100</v>
      </c>
      <c r="S1300" s="22">
        <v>6750</v>
      </c>
      <c r="T1300" s="22">
        <f>Q1300*S1300</f>
        <v>1012500</v>
      </c>
      <c r="U1300" s="21">
        <v>15</v>
      </c>
      <c r="V1300" s="21">
        <v>20</v>
      </c>
      <c r="W1300" s="23">
        <f>T1300-T1300*20/100</f>
        <v>810000</v>
      </c>
      <c r="X1300" s="22">
        <f>L1300+W1300</f>
        <v>1806776</v>
      </c>
      <c r="Y1300" s="23">
        <f>X1300*R1300/100</f>
        <v>1806776</v>
      </c>
      <c r="Z1300" s="22">
        <v>50000000</v>
      </c>
      <c r="AA1300" s="24">
        <v>0</v>
      </c>
      <c r="AB1300" s="25">
        <v>0.02</v>
      </c>
      <c r="AC1300" s="26">
        <f t="shared" ref="AC1300:AC1305" si="15">AA1300*AB1300/100</f>
        <v>0</v>
      </c>
    </row>
    <row r="1301" spans="1:29" x14ac:dyDescent="0.35">
      <c r="A1301" s="15">
        <v>2</v>
      </c>
      <c r="B1301" s="16" t="str">
        <f>[1]ภดส3!B1962</f>
        <v>โฉนด</v>
      </c>
      <c r="C1301" s="16">
        <f>[1]ภดส3!C1962</f>
        <v>10573</v>
      </c>
      <c r="D1301" s="17">
        <f>[1]ภดส3!C1962</f>
        <v>10573</v>
      </c>
      <c r="E1301" s="17" t="str">
        <f>[1]ภดส3!F1962</f>
        <v>ม.2 ต.นาบอน</v>
      </c>
      <c r="F1301" s="28" t="s">
        <v>45</v>
      </c>
      <c r="G1301" s="16">
        <f>[1]ภดส3!G1962</f>
        <v>0</v>
      </c>
      <c r="H1301" s="16">
        <f>[1]ภดส3!H1962</f>
        <v>0</v>
      </c>
      <c r="I1301" s="16">
        <f>[1]ภดส3!I1962</f>
        <v>25</v>
      </c>
      <c r="J1301" s="45">
        <f>[1]ภดส3!J1962</f>
        <v>25</v>
      </c>
      <c r="K1301" s="29">
        <v>1200</v>
      </c>
      <c r="L1301" s="19">
        <f>J1301*K1301</f>
        <v>30000</v>
      </c>
      <c r="M1301" s="30"/>
      <c r="N1301" s="30"/>
      <c r="O1301" s="30"/>
      <c r="P1301" s="30"/>
      <c r="Q1301" s="42"/>
      <c r="R1301" s="23"/>
      <c r="S1301" s="42"/>
      <c r="T1301" s="22"/>
      <c r="U1301" s="30"/>
      <c r="V1301" s="30"/>
      <c r="W1301" s="23"/>
      <c r="X1301" s="22">
        <f>L1301</f>
        <v>30000</v>
      </c>
      <c r="Y1301" s="23">
        <f>X1301*100/100</f>
        <v>30000</v>
      </c>
      <c r="Z1301" s="22">
        <v>0</v>
      </c>
      <c r="AA1301" s="24">
        <f>Y1301-Z1301</f>
        <v>30000</v>
      </c>
      <c r="AB1301" s="25">
        <v>0.3</v>
      </c>
      <c r="AC1301" s="26">
        <f t="shared" si="15"/>
        <v>90</v>
      </c>
    </row>
    <row r="1302" spans="1:29" x14ac:dyDescent="0.35">
      <c r="A1302" s="15">
        <v>3</v>
      </c>
      <c r="B1302" s="16" t="str">
        <f>[1]ภดส3!B1963</f>
        <v>โฉนด</v>
      </c>
      <c r="C1302" s="16">
        <f>[1]ภดส3!C1963</f>
        <v>10572</v>
      </c>
      <c r="D1302" s="17">
        <f>[1]ภดส3!C1963</f>
        <v>10572</v>
      </c>
      <c r="E1302" s="17" t="str">
        <f>[1]ภดส3!F1963</f>
        <v>ม.2 ต.นาบอน</v>
      </c>
      <c r="F1302" s="28" t="s">
        <v>45</v>
      </c>
      <c r="G1302" s="16">
        <f>[1]ภดส3!G1963</f>
        <v>0</v>
      </c>
      <c r="H1302" s="16">
        <f>[1]ภดส3!H1963</f>
        <v>0</v>
      </c>
      <c r="I1302" s="16">
        <f>[1]ภดส3!I1963</f>
        <v>25</v>
      </c>
      <c r="J1302" s="45">
        <f>[1]ภดส3!J1963</f>
        <v>25</v>
      </c>
      <c r="K1302" s="29">
        <v>1200</v>
      </c>
      <c r="L1302" s="19">
        <f>J1302*K1302</f>
        <v>30000</v>
      </c>
      <c r="M1302" s="30"/>
      <c r="N1302" s="33"/>
      <c r="O1302" s="33"/>
      <c r="P1302" s="33"/>
      <c r="Q1302" s="35"/>
      <c r="R1302" s="23"/>
      <c r="S1302" s="35"/>
      <c r="T1302" s="22"/>
      <c r="U1302" s="33"/>
      <c r="V1302" s="33"/>
      <c r="W1302" s="23"/>
      <c r="X1302" s="22">
        <f>L1302</f>
        <v>30000</v>
      </c>
      <c r="Y1302" s="23">
        <f>X1302*100/100</f>
        <v>30000</v>
      </c>
      <c r="Z1302" s="22">
        <v>0</v>
      </c>
      <c r="AA1302" s="24">
        <f>Y1302-Z1302</f>
        <v>30000</v>
      </c>
      <c r="AB1302" s="25">
        <v>0.3</v>
      </c>
      <c r="AC1302" s="26">
        <f t="shared" si="15"/>
        <v>90</v>
      </c>
    </row>
    <row r="1303" spans="1:29" x14ac:dyDescent="0.35">
      <c r="A1303" s="15">
        <v>4</v>
      </c>
      <c r="B1303" s="16" t="str">
        <f>[1]ภดส3!B1964</f>
        <v>โฉนด</v>
      </c>
      <c r="C1303" s="16">
        <f>[1]ภดส3!C1964</f>
        <v>10571</v>
      </c>
      <c r="D1303" s="17">
        <f>[1]ภดส3!C1964</f>
        <v>10571</v>
      </c>
      <c r="E1303" s="17" t="str">
        <f>[1]ภดส3!F1964</f>
        <v>ม.2 ต.นาบอน</v>
      </c>
      <c r="F1303" s="28" t="s">
        <v>45</v>
      </c>
      <c r="G1303" s="16">
        <f>[1]ภดส3!G1964</f>
        <v>0</v>
      </c>
      <c r="H1303" s="16">
        <f>[1]ภดส3!H1964</f>
        <v>0</v>
      </c>
      <c r="I1303" s="16">
        <f>[1]ภดส3!I1964</f>
        <v>25</v>
      </c>
      <c r="J1303" s="45">
        <f>[1]ภดส3!J1964</f>
        <v>25</v>
      </c>
      <c r="K1303" s="29">
        <v>1200</v>
      </c>
      <c r="L1303" s="19">
        <f>J1303*K1303</f>
        <v>30000</v>
      </c>
      <c r="M1303" s="30"/>
      <c r="N1303" s="33"/>
      <c r="O1303" s="40"/>
      <c r="P1303" s="30"/>
      <c r="Q1303" s="42"/>
      <c r="R1303" s="118"/>
      <c r="S1303" s="39"/>
      <c r="T1303" s="42"/>
      <c r="U1303" s="43"/>
      <c r="V1303" s="43"/>
      <c r="W1303" s="44"/>
      <c r="X1303" s="22">
        <f>L1303</f>
        <v>30000</v>
      </c>
      <c r="Y1303" s="23">
        <f>X1303*100/100</f>
        <v>30000</v>
      </c>
      <c r="Z1303" s="22">
        <v>0</v>
      </c>
      <c r="AA1303" s="24">
        <f>Y1303-Z1303</f>
        <v>30000</v>
      </c>
      <c r="AB1303" s="25">
        <v>0.3</v>
      </c>
      <c r="AC1303" s="26">
        <f t="shared" si="15"/>
        <v>90</v>
      </c>
    </row>
    <row r="1304" spans="1:29" x14ac:dyDescent="0.35">
      <c r="A1304" s="15">
        <v>5</v>
      </c>
      <c r="B1304" s="16" t="str">
        <f>[1]ภดส3!B1965</f>
        <v>โฉนด</v>
      </c>
      <c r="C1304" s="16">
        <f>[1]ภดส3!C1965</f>
        <v>10570</v>
      </c>
      <c r="D1304" s="17">
        <f>[1]ภดส3!C1965</f>
        <v>10570</v>
      </c>
      <c r="E1304" s="17" t="str">
        <f>[1]ภดส3!F1965</f>
        <v>ม.2 ต.นาบอน</v>
      </c>
      <c r="F1304" s="28" t="s">
        <v>45</v>
      </c>
      <c r="G1304" s="16">
        <f>[1]ภดส3!G1965</f>
        <v>0</v>
      </c>
      <c r="H1304" s="16">
        <f>[1]ภดส3!H1965</f>
        <v>0</v>
      </c>
      <c r="I1304" s="16">
        <f>[1]ภดส3!I1965</f>
        <v>25</v>
      </c>
      <c r="J1304" s="45">
        <f>[1]ภดส3!J1965</f>
        <v>25</v>
      </c>
      <c r="K1304" s="29">
        <v>1200</v>
      </c>
      <c r="L1304" s="19">
        <f>J1304*K1304</f>
        <v>30000</v>
      </c>
      <c r="M1304" s="40"/>
      <c r="N1304" s="72"/>
      <c r="O1304" s="40"/>
      <c r="P1304" s="40"/>
      <c r="Q1304" s="110"/>
      <c r="R1304" s="119"/>
      <c r="S1304" s="107"/>
      <c r="T1304" s="110"/>
      <c r="U1304" s="111"/>
      <c r="V1304" s="111"/>
      <c r="W1304" s="112"/>
      <c r="X1304" s="22">
        <f>L1304</f>
        <v>30000</v>
      </c>
      <c r="Y1304" s="23">
        <f>X1304*100/100</f>
        <v>30000</v>
      </c>
      <c r="Z1304" s="22">
        <v>0</v>
      </c>
      <c r="AA1304" s="24">
        <f>Y1304-Z1304</f>
        <v>30000</v>
      </c>
      <c r="AB1304" s="25">
        <v>0.3</v>
      </c>
      <c r="AC1304" s="26">
        <f t="shared" si="15"/>
        <v>90</v>
      </c>
    </row>
    <row r="1305" spans="1:29" x14ac:dyDescent="0.35">
      <c r="A1305" s="15"/>
      <c r="B1305" s="40"/>
      <c r="C1305" s="40"/>
      <c r="D1305" s="104"/>
      <c r="E1305" s="104"/>
      <c r="F1305" s="104"/>
      <c r="G1305" s="106"/>
      <c r="H1305" s="106"/>
      <c r="I1305" s="106"/>
      <c r="J1305" s="107"/>
      <c r="K1305" s="99"/>
      <c r="L1305" s="116"/>
      <c r="M1305" s="91">
        <v>2</v>
      </c>
      <c r="N1305" s="72" t="s">
        <v>74</v>
      </c>
      <c r="O1305" s="91" t="s">
        <v>49</v>
      </c>
      <c r="P1305" s="91">
        <v>3</v>
      </c>
      <c r="Q1305" s="108">
        <v>100</v>
      </c>
      <c r="R1305" s="109">
        <v>100</v>
      </c>
      <c r="S1305" s="113">
        <v>7450</v>
      </c>
      <c r="T1305" s="110">
        <f>Q1305*S1305</f>
        <v>745000</v>
      </c>
      <c r="U1305" s="125">
        <v>50</v>
      </c>
      <c r="V1305" s="125">
        <v>76</v>
      </c>
      <c r="W1305" s="112">
        <f>T1305-T1305*76/100</f>
        <v>178800</v>
      </c>
      <c r="X1305" s="107">
        <f>L1305+W1305</f>
        <v>178800</v>
      </c>
      <c r="Y1305" s="112">
        <f>X1305*100/100</f>
        <v>178800</v>
      </c>
      <c r="Z1305" s="107">
        <v>0</v>
      </c>
      <c r="AA1305" s="112">
        <f>Y1305-Z1305</f>
        <v>178800</v>
      </c>
      <c r="AB1305" s="115">
        <v>0.3</v>
      </c>
      <c r="AC1305" s="5">
        <f t="shared" si="15"/>
        <v>536.4</v>
      </c>
    </row>
    <row r="1306" spans="1:29" x14ac:dyDescent="0.35">
      <c r="A1306" s="15"/>
      <c r="B1306" s="47"/>
      <c r="C1306" s="47"/>
      <c r="D1306" s="48"/>
      <c r="E1306" s="48"/>
      <c r="F1306" s="48"/>
      <c r="G1306" s="47"/>
      <c r="H1306" s="47"/>
      <c r="I1306" s="47"/>
      <c r="J1306" s="49"/>
      <c r="K1306" s="50"/>
      <c r="L1306" s="51"/>
      <c r="M1306" s="52"/>
      <c r="N1306" s="52"/>
      <c r="O1306" s="52"/>
      <c r="P1306" s="52"/>
      <c r="Q1306" s="49"/>
      <c r="R1306" s="50"/>
      <c r="S1306" s="49"/>
      <c r="T1306" s="49"/>
      <c r="U1306" s="52"/>
      <c r="V1306" s="52"/>
      <c r="W1306" s="50"/>
      <c r="X1306" s="49"/>
      <c r="Y1306" s="50"/>
      <c r="Z1306" s="49"/>
      <c r="AA1306" s="50"/>
      <c r="AB1306" s="53"/>
      <c r="AC1306" s="5">
        <f>SUM(AC1300:AC1305)</f>
        <v>896.4</v>
      </c>
    </row>
    <row r="1307" spans="1:29" x14ac:dyDescent="0.35">
      <c r="A1307" s="1"/>
      <c r="B1307" s="1"/>
      <c r="C1307" s="1"/>
      <c r="D1307" s="2"/>
      <c r="E1307" s="2"/>
      <c r="F1307" s="2"/>
      <c r="G1307" s="1"/>
      <c r="H1307" s="1"/>
      <c r="I1307" s="1"/>
      <c r="J1307" s="3"/>
      <c r="K1307" s="4"/>
      <c r="M1307" s="6"/>
      <c r="N1307" s="1"/>
      <c r="O1307" s="1"/>
      <c r="P1307" s="1"/>
      <c r="Q1307" s="3"/>
      <c r="R1307" s="4"/>
      <c r="S1307" s="3"/>
      <c r="T1307" s="3"/>
      <c r="U1307" s="1"/>
      <c r="V1307" s="1"/>
      <c r="W1307" s="4"/>
      <c r="X1307" s="3"/>
      <c r="Y1307" s="4"/>
      <c r="Z1307" s="3"/>
      <c r="AA1307" s="4"/>
      <c r="AB1307" s="55"/>
    </row>
    <row r="1308" spans="1:29" x14ac:dyDescent="0.35">
      <c r="A1308" s="8"/>
      <c r="B1308" s="8" t="s">
        <v>37</v>
      </c>
      <c r="C1308" s="8"/>
      <c r="D1308" s="9" t="s">
        <v>38</v>
      </c>
      <c r="E1308" s="9"/>
      <c r="F1308" s="9"/>
      <c r="G1308" s="56"/>
      <c r="H1308" s="8" t="s">
        <v>39</v>
      </c>
      <c r="I1308" s="8"/>
      <c r="J1308" s="57"/>
      <c r="K1308" s="10"/>
      <c r="L1308" s="8"/>
      <c r="M1308" s="13"/>
      <c r="N1308" s="1"/>
      <c r="O1308" s="1"/>
      <c r="P1308" s="1"/>
      <c r="Q1308" s="3"/>
      <c r="R1308" s="4"/>
      <c r="S1308" s="3"/>
      <c r="T1308" s="3"/>
      <c r="U1308" s="1"/>
      <c r="V1308" s="1"/>
      <c r="W1308" s="4"/>
      <c r="X1308" s="3"/>
      <c r="Y1308" s="4"/>
      <c r="Z1308" s="3"/>
      <c r="AA1308" s="4"/>
      <c r="AB1308" s="55"/>
    </row>
    <row r="1309" spans="1:29" x14ac:dyDescent="0.35">
      <c r="A1309" s="8"/>
      <c r="B1309" s="8"/>
      <c r="C1309" s="8"/>
      <c r="D1309" s="9"/>
      <c r="E1309" s="9"/>
      <c r="F1309" s="9"/>
      <c r="G1309" s="56"/>
      <c r="H1309" s="8" t="s">
        <v>40</v>
      </c>
      <c r="I1309" s="8"/>
      <c r="J1309" s="57"/>
      <c r="K1309" s="10"/>
      <c r="L1309" s="8"/>
      <c r="M1309" s="13"/>
      <c r="N1309" s="1"/>
      <c r="O1309" s="1"/>
      <c r="P1309" s="1"/>
      <c r="Q1309" s="3"/>
      <c r="R1309" s="4"/>
      <c r="S1309" s="3"/>
      <c r="T1309" s="3"/>
      <c r="U1309" s="1"/>
      <c r="V1309" s="1"/>
      <c r="W1309" s="4"/>
      <c r="X1309" s="3"/>
      <c r="Y1309" s="4"/>
      <c r="Z1309" s="3"/>
      <c r="AA1309" s="4"/>
      <c r="AB1309" s="55"/>
    </row>
    <row r="1310" spans="1:29" x14ac:dyDescent="0.35">
      <c r="A1310" s="8"/>
      <c r="B1310" s="8"/>
      <c r="C1310" s="8"/>
      <c r="D1310" s="9"/>
      <c r="E1310" s="9"/>
      <c r="F1310" s="9"/>
      <c r="G1310" s="56"/>
      <c r="H1310" s="8" t="s">
        <v>41</v>
      </c>
      <c r="I1310" s="8"/>
      <c r="J1310" s="57"/>
      <c r="K1310" s="10"/>
      <c r="L1310" s="8"/>
      <c r="M1310" s="13"/>
      <c r="N1310" s="1"/>
      <c r="O1310" s="1"/>
      <c r="P1310" s="8"/>
      <c r="Q1310" s="3"/>
      <c r="R1310" s="4"/>
      <c r="S1310" s="3"/>
      <c r="T1310" s="3"/>
      <c r="U1310" s="1"/>
      <c r="V1310" s="1"/>
      <c r="W1310" s="4"/>
      <c r="X1310" s="3"/>
      <c r="Y1310" s="11"/>
      <c r="Z1310" s="10"/>
      <c r="AA1310" s="11"/>
      <c r="AB1310" s="14"/>
    </row>
    <row r="1311" spans="1:29" x14ac:dyDescent="0.35">
      <c r="A1311" s="8"/>
      <c r="B1311" s="8"/>
      <c r="C1311" s="8"/>
      <c r="D1311" s="9"/>
      <c r="E1311" s="9"/>
      <c r="F1311" s="9"/>
      <c r="G1311" s="56"/>
      <c r="H1311" s="8" t="s">
        <v>42</v>
      </c>
      <c r="I1311" s="58"/>
      <c r="J1311" s="59"/>
      <c r="K1311" s="12"/>
      <c r="L1311" s="58"/>
      <c r="M1311" s="60"/>
      <c r="N1311" s="1"/>
      <c r="O1311" s="1"/>
      <c r="P1311" s="8"/>
      <c r="Q1311" s="3"/>
      <c r="R1311" s="4"/>
      <c r="S1311" s="3"/>
      <c r="T1311" s="3"/>
      <c r="U1311" s="1"/>
      <c r="V1311" s="1"/>
      <c r="W1311" s="4"/>
      <c r="X1311" s="3"/>
      <c r="Y1311" s="11"/>
      <c r="Z1311" s="10"/>
      <c r="AA1311" s="11"/>
      <c r="AB1311" s="14"/>
    </row>
    <row r="1312" spans="1:29" x14ac:dyDescent="0.35">
      <c r="A1312" s="58"/>
      <c r="B1312" s="58"/>
      <c r="C1312" s="58"/>
      <c r="D1312" s="61"/>
      <c r="E1312" s="61"/>
      <c r="F1312" s="61"/>
      <c r="G1312" s="58"/>
      <c r="H1312" s="58" t="s">
        <v>43</v>
      </c>
      <c r="I1312" s="58"/>
      <c r="J1312" s="59"/>
      <c r="K1312" s="12"/>
      <c r="L1312" s="58"/>
      <c r="M1312" s="60"/>
    </row>
    <row r="1313" spans="1:29" x14ac:dyDescent="0.35">
      <c r="A1313" s="1"/>
      <c r="B1313" s="1"/>
      <c r="C1313" s="1"/>
      <c r="D1313" s="2"/>
      <c r="E1313" s="2"/>
      <c r="F1313" s="2"/>
      <c r="G1313" s="1"/>
      <c r="H1313" s="1"/>
      <c r="I1313" s="1"/>
      <c r="J1313" s="3"/>
      <c r="K1313" s="4"/>
      <c r="M1313" s="6"/>
      <c r="N1313" s="1"/>
      <c r="O1313" s="1"/>
      <c r="P1313" s="1"/>
      <c r="Q1313" s="3"/>
      <c r="R1313" s="4"/>
      <c r="S1313" s="3"/>
      <c r="T1313" s="3"/>
      <c r="U1313" s="1"/>
      <c r="V1313" s="1"/>
      <c r="W1313" s="4"/>
      <c r="X1313" s="3"/>
      <c r="Y1313" s="4"/>
      <c r="Z1313" s="3"/>
      <c r="AA1313" s="314" t="s">
        <v>0</v>
      </c>
      <c r="AB1313" s="314"/>
    </row>
    <row r="1314" spans="1:29" x14ac:dyDescent="0.35">
      <c r="A1314" s="315" t="s">
        <v>1</v>
      </c>
      <c r="B1314" s="315"/>
      <c r="C1314" s="315"/>
      <c r="D1314" s="315"/>
      <c r="E1314" s="315"/>
      <c r="F1314" s="315"/>
      <c r="G1314" s="315"/>
      <c r="H1314" s="315"/>
      <c r="I1314" s="315"/>
      <c r="J1314" s="315"/>
      <c r="K1314" s="315"/>
      <c r="L1314" s="315"/>
      <c r="M1314" s="315"/>
      <c r="N1314" s="315"/>
      <c r="O1314" s="315"/>
      <c r="P1314" s="315"/>
      <c r="Q1314" s="315"/>
      <c r="R1314" s="315"/>
      <c r="S1314" s="315"/>
      <c r="T1314" s="315"/>
      <c r="U1314" s="315"/>
      <c r="V1314" s="315"/>
      <c r="W1314" s="315"/>
      <c r="X1314" s="315"/>
      <c r="Y1314" s="315"/>
      <c r="Z1314" s="315"/>
      <c r="AA1314" s="315"/>
      <c r="AB1314" s="315"/>
    </row>
    <row r="1315" spans="1:29" x14ac:dyDescent="0.35">
      <c r="A1315" s="315" t="str">
        <f>A1292</f>
        <v>เทศบาลตำบลนาบอน</v>
      </c>
      <c r="B1315" s="315"/>
      <c r="C1315" s="315"/>
      <c r="D1315" s="315"/>
      <c r="E1315" s="315"/>
      <c r="F1315" s="315"/>
      <c r="G1315" s="315"/>
      <c r="H1315" s="315"/>
      <c r="I1315" s="315"/>
      <c r="J1315" s="315"/>
      <c r="K1315" s="315"/>
      <c r="L1315" s="315"/>
      <c r="M1315" s="315"/>
      <c r="N1315" s="315"/>
      <c r="O1315" s="315"/>
      <c r="P1315" s="315"/>
      <c r="Q1315" s="315"/>
      <c r="R1315" s="315"/>
      <c r="S1315" s="315"/>
      <c r="T1315" s="315"/>
      <c r="U1315" s="315"/>
      <c r="V1315" s="315"/>
      <c r="W1315" s="315"/>
      <c r="X1315" s="315"/>
      <c r="Y1315" s="315"/>
      <c r="Z1315" s="315"/>
      <c r="AA1315" s="315"/>
      <c r="AB1315" s="315"/>
    </row>
    <row r="1316" spans="1:29" x14ac:dyDescent="0.35">
      <c r="A1316" s="8" t="s">
        <v>140</v>
      </c>
      <c r="B1316" s="8"/>
      <c r="C1316" s="8"/>
      <c r="D1316" s="9"/>
      <c r="E1316" s="9"/>
      <c r="F1316" s="9"/>
      <c r="G1316" s="8"/>
      <c r="H1316" s="8"/>
      <c r="I1316" s="8"/>
      <c r="J1316" s="10"/>
      <c r="K1316" s="11"/>
      <c r="L1316" s="12"/>
      <c r="M1316" s="13"/>
      <c r="N1316" s="8"/>
      <c r="O1316" s="8"/>
      <c r="P1316" s="8"/>
      <c r="Q1316" s="10"/>
      <c r="R1316" s="11"/>
      <c r="S1316" s="10"/>
      <c r="T1316" s="10"/>
      <c r="U1316" s="8"/>
      <c r="V1316" s="8"/>
      <c r="W1316" s="11"/>
      <c r="X1316" s="10"/>
      <c r="Y1316" s="11"/>
      <c r="Z1316" s="10"/>
      <c r="AA1316" s="11"/>
      <c r="AB1316" s="14"/>
    </row>
    <row r="1317" spans="1:29" x14ac:dyDescent="0.35">
      <c r="A1317" s="288" t="s">
        <v>4</v>
      </c>
      <c r="B1317" s="316"/>
      <c r="C1317" s="316"/>
      <c r="D1317" s="316"/>
      <c r="E1317" s="316"/>
      <c r="F1317" s="316"/>
      <c r="G1317" s="316"/>
      <c r="H1317" s="316"/>
      <c r="I1317" s="316"/>
      <c r="J1317" s="316"/>
      <c r="K1317" s="316"/>
      <c r="L1317" s="289"/>
      <c r="M1317" s="288" t="s">
        <v>5</v>
      </c>
      <c r="N1317" s="316"/>
      <c r="O1317" s="316"/>
      <c r="P1317" s="316"/>
      <c r="Q1317" s="316"/>
      <c r="R1317" s="316"/>
      <c r="S1317" s="316"/>
      <c r="T1317" s="316"/>
      <c r="U1317" s="316"/>
      <c r="V1317" s="316"/>
      <c r="W1317" s="289"/>
      <c r="X1317" s="290" t="s">
        <v>6</v>
      </c>
      <c r="Y1317" s="290" t="s">
        <v>7</v>
      </c>
      <c r="Z1317" s="290" t="s">
        <v>8</v>
      </c>
      <c r="AA1317" s="290" t="s">
        <v>9</v>
      </c>
      <c r="AB1317" s="317" t="s">
        <v>10</v>
      </c>
    </row>
    <row r="1318" spans="1:29" x14ac:dyDescent="0.35">
      <c r="A1318" s="299" t="s">
        <v>11</v>
      </c>
      <c r="B1318" s="293" t="s">
        <v>12</v>
      </c>
      <c r="C1318" s="293" t="s">
        <v>13</v>
      </c>
      <c r="D1318" s="311" t="s">
        <v>14</v>
      </c>
      <c r="E1318" s="311" t="s">
        <v>15</v>
      </c>
      <c r="F1318" s="312" t="s">
        <v>16</v>
      </c>
      <c r="G1318" s="302" t="s">
        <v>17</v>
      </c>
      <c r="H1318" s="303"/>
      <c r="I1318" s="304"/>
      <c r="J1318" s="290" t="s">
        <v>18</v>
      </c>
      <c r="K1318" s="290" t="s">
        <v>19</v>
      </c>
      <c r="L1318" s="308" t="s">
        <v>20</v>
      </c>
      <c r="M1318" s="299" t="s">
        <v>11</v>
      </c>
      <c r="N1318" s="293" t="s">
        <v>21</v>
      </c>
      <c r="O1318" s="293" t="s">
        <v>22</v>
      </c>
      <c r="P1318" s="293" t="s">
        <v>16</v>
      </c>
      <c r="Q1318" s="290" t="s">
        <v>23</v>
      </c>
      <c r="R1318" s="290" t="s">
        <v>24</v>
      </c>
      <c r="S1318" s="290" t="s">
        <v>25</v>
      </c>
      <c r="T1318" s="290" t="s">
        <v>26</v>
      </c>
      <c r="U1318" s="288" t="s">
        <v>27</v>
      </c>
      <c r="V1318" s="289"/>
      <c r="W1318" s="290" t="s">
        <v>28</v>
      </c>
      <c r="X1318" s="291"/>
      <c r="Y1318" s="291"/>
      <c r="Z1318" s="291"/>
      <c r="AA1318" s="291"/>
      <c r="AB1318" s="318"/>
    </row>
    <row r="1319" spans="1:29" x14ac:dyDescent="0.35">
      <c r="A1319" s="300"/>
      <c r="B1319" s="294"/>
      <c r="C1319" s="294"/>
      <c r="D1319" s="312"/>
      <c r="E1319" s="312"/>
      <c r="F1319" s="312"/>
      <c r="G1319" s="305"/>
      <c r="H1319" s="306"/>
      <c r="I1319" s="307"/>
      <c r="J1319" s="291"/>
      <c r="K1319" s="291"/>
      <c r="L1319" s="309"/>
      <c r="M1319" s="300"/>
      <c r="N1319" s="294"/>
      <c r="O1319" s="294"/>
      <c r="P1319" s="294"/>
      <c r="Q1319" s="291"/>
      <c r="R1319" s="291"/>
      <c r="S1319" s="291"/>
      <c r="T1319" s="291"/>
      <c r="U1319" s="293" t="s">
        <v>29</v>
      </c>
      <c r="V1319" s="296" t="s">
        <v>30</v>
      </c>
      <c r="W1319" s="291"/>
      <c r="X1319" s="291"/>
      <c r="Y1319" s="291"/>
      <c r="Z1319" s="291"/>
      <c r="AA1319" s="291"/>
      <c r="AB1319" s="318"/>
    </row>
    <row r="1320" spans="1:29" x14ac:dyDescent="0.35">
      <c r="A1320" s="300"/>
      <c r="B1320" s="294"/>
      <c r="C1320" s="294"/>
      <c r="D1320" s="312"/>
      <c r="E1320" s="312"/>
      <c r="F1320" s="312"/>
      <c r="G1320" s="299" t="s">
        <v>31</v>
      </c>
      <c r="H1320" s="299" t="s">
        <v>32</v>
      </c>
      <c r="I1320" s="299" t="s">
        <v>33</v>
      </c>
      <c r="J1320" s="291"/>
      <c r="K1320" s="291"/>
      <c r="L1320" s="309"/>
      <c r="M1320" s="300"/>
      <c r="N1320" s="294"/>
      <c r="O1320" s="294"/>
      <c r="P1320" s="294"/>
      <c r="Q1320" s="291"/>
      <c r="R1320" s="291"/>
      <c r="S1320" s="291"/>
      <c r="T1320" s="291"/>
      <c r="U1320" s="294"/>
      <c r="V1320" s="297"/>
      <c r="W1320" s="291"/>
      <c r="X1320" s="291"/>
      <c r="Y1320" s="291"/>
      <c r="Z1320" s="291"/>
      <c r="AA1320" s="291"/>
      <c r="AB1320" s="318"/>
    </row>
    <row r="1321" spans="1:29" x14ac:dyDescent="0.35">
      <c r="A1321" s="300"/>
      <c r="B1321" s="294"/>
      <c r="C1321" s="294"/>
      <c r="D1321" s="312"/>
      <c r="E1321" s="312"/>
      <c r="F1321" s="312"/>
      <c r="G1321" s="300"/>
      <c r="H1321" s="300"/>
      <c r="I1321" s="300"/>
      <c r="J1321" s="291"/>
      <c r="K1321" s="291"/>
      <c r="L1321" s="309"/>
      <c r="M1321" s="300"/>
      <c r="N1321" s="294"/>
      <c r="O1321" s="294"/>
      <c r="P1321" s="294"/>
      <c r="Q1321" s="291"/>
      <c r="R1321" s="291"/>
      <c r="S1321" s="291"/>
      <c r="T1321" s="291"/>
      <c r="U1321" s="294"/>
      <c r="V1321" s="297"/>
      <c r="W1321" s="291"/>
      <c r="X1321" s="291"/>
      <c r="Y1321" s="291"/>
      <c r="Z1321" s="291"/>
      <c r="AA1321" s="291"/>
      <c r="AB1321" s="318"/>
    </row>
    <row r="1322" spans="1:29" x14ac:dyDescent="0.35">
      <c r="A1322" s="301"/>
      <c r="B1322" s="295"/>
      <c r="C1322" s="295"/>
      <c r="D1322" s="313"/>
      <c r="E1322" s="313"/>
      <c r="F1322" s="313"/>
      <c r="G1322" s="301"/>
      <c r="H1322" s="301"/>
      <c r="I1322" s="301"/>
      <c r="J1322" s="292"/>
      <c r="K1322" s="292"/>
      <c r="L1322" s="310"/>
      <c r="M1322" s="301"/>
      <c r="N1322" s="295"/>
      <c r="O1322" s="295"/>
      <c r="P1322" s="295"/>
      <c r="Q1322" s="292"/>
      <c r="R1322" s="292"/>
      <c r="S1322" s="292"/>
      <c r="T1322" s="292"/>
      <c r="U1322" s="295"/>
      <c r="V1322" s="298"/>
      <c r="W1322" s="292"/>
      <c r="X1322" s="292"/>
      <c r="Y1322" s="292"/>
      <c r="Z1322" s="292"/>
      <c r="AA1322" s="292"/>
      <c r="AB1322" s="319"/>
    </row>
    <row r="1323" spans="1:29" x14ac:dyDescent="0.35">
      <c r="A1323" s="15">
        <v>1</v>
      </c>
      <c r="B1323" s="16" t="str">
        <f>[1]ภดส3!B1988</f>
        <v>โฉนด</v>
      </c>
      <c r="C1323" s="16">
        <f>[1]ภดส3!E1988</f>
        <v>3495</v>
      </c>
      <c r="D1323" s="17">
        <f>[1]ภดส3!C1988</f>
        <v>7439</v>
      </c>
      <c r="E1323" s="17" t="str">
        <f>[1]ภดส3!F1988</f>
        <v>ม.2 ต.นาบอน</v>
      </c>
      <c r="F1323" s="18" t="s">
        <v>34</v>
      </c>
      <c r="G1323" s="16">
        <f>[1]ภดส3!G1988</f>
        <v>3</v>
      </c>
      <c r="H1323" s="16">
        <f>[1]ภดส3!H1988</f>
        <v>3</v>
      </c>
      <c r="I1323" s="16">
        <f>[1]ภดส3!I1988</f>
        <v>48</v>
      </c>
      <c r="J1323" s="19">
        <f>[1]ภดส3!J1988</f>
        <v>1548</v>
      </c>
      <c r="K1323" s="20">
        <v>1900</v>
      </c>
      <c r="L1323" s="19">
        <f t="shared" ref="L1323:L1328" si="16">J1323*K1323</f>
        <v>2941200</v>
      </c>
      <c r="M1323" s="21">
        <v>1</v>
      </c>
      <c r="N1323" s="21" t="s">
        <v>141</v>
      </c>
      <c r="O1323" s="21" t="s">
        <v>49</v>
      </c>
      <c r="P1323" s="21">
        <v>2</v>
      </c>
      <c r="Q1323" s="22">
        <v>800</v>
      </c>
      <c r="R1323" s="23">
        <v>100</v>
      </c>
      <c r="S1323" s="22">
        <v>6750</v>
      </c>
      <c r="T1323" s="22">
        <f>Q1323*S1323</f>
        <v>5400000</v>
      </c>
      <c r="U1323" s="21">
        <v>20</v>
      </c>
      <c r="V1323" s="21">
        <v>30</v>
      </c>
      <c r="W1323" s="23">
        <f>T1323-T1323*30/100</f>
        <v>3780000</v>
      </c>
      <c r="X1323" s="22">
        <f>L1323+W1323</f>
        <v>6721200</v>
      </c>
      <c r="Y1323" s="23">
        <f>X1323*R1323/100</f>
        <v>6721200</v>
      </c>
      <c r="Z1323" s="22">
        <v>0</v>
      </c>
      <c r="AA1323" s="24">
        <f>Y1323-Z1323</f>
        <v>6721200</v>
      </c>
      <c r="AB1323" s="25">
        <v>0.02</v>
      </c>
      <c r="AC1323" s="26">
        <f>AA1323*AB1323/100</f>
        <v>1344.24</v>
      </c>
    </row>
    <row r="1324" spans="1:29" x14ac:dyDescent="0.35">
      <c r="A1324" s="15">
        <v>2</v>
      </c>
      <c r="B1324" s="16" t="str">
        <f>[1]ภดส3!B1989</f>
        <v>โฉนด</v>
      </c>
      <c r="C1324" s="16">
        <f>[1]ภดส3!E1989</f>
        <v>3470</v>
      </c>
      <c r="D1324" s="17">
        <f>[1]ภดส3!C1989</f>
        <v>7414</v>
      </c>
      <c r="E1324" s="17" t="str">
        <f>[1]ภดส3!F1989</f>
        <v>ม.2 ต.นาบอน</v>
      </c>
      <c r="F1324" s="18" t="s">
        <v>61</v>
      </c>
      <c r="G1324" s="16">
        <f>[1]ภดส3!G1989</f>
        <v>0</v>
      </c>
      <c r="H1324" s="16">
        <f>[1]ภดส3!H1989</f>
        <v>2</v>
      </c>
      <c r="I1324" s="16">
        <f>[1]ภดส3!I1989</f>
        <v>24</v>
      </c>
      <c r="J1324" s="19">
        <f>[1]ภดส3!J1989</f>
        <v>224</v>
      </c>
      <c r="K1324" s="20">
        <v>3050</v>
      </c>
      <c r="L1324" s="19">
        <f t="shared" si="16"/>
        <v>683200</v>
      </c>
      <c r="M1324" s="21"/>
      <c r="N1324" s="21"/>
      <c r="O1324" s="21"/>
      <c r="P1324" s="21"/>
      <c r="Q1324" s="22"/>
      <c r="R1324" s="23"/>
      <c r="S1324" s="22"/>
      <c r="T1324" s="22"/>
      <c r="U1324" s="21"/>
      <c r="V1324" s="21"/>
      <c r="W1324" s="23"/>
      <c r="X1324" s="22">
        <f>L1324</f>
        <v>683200</v>
      </c>
      <c r="Y1324" s="23">
        <f>X1324*100/100</f>
        <v>683200</v>
      </c>
      <c r="Z1324" s="22">
        <v>50000000</v>
      </c>
      <c r="AA1324" s="24">
        <v>0</v>
      </c>
      <c r="AB1324" s="25">
        <v>0</v>
      </c>
      <c r="AC1324" s="26">
        <f t="shared" ref="AC1324:AC1336" si="17">AA1324*AB1324/100</f>
        <v>0</v>
      </c>
    </row>
    <row r="1325" spans="1:29" x14ac:dyDescent="0.35">
      <c r="A1325" s="15">
        <v>3</v>
      </c>
      <c r="B1325" s="16" t="str">
        <f>[1]ภดส3!B1990</f>
        <v>โฉนด</v>
      </c>
      <c r="C1325" s="16">
        <f>[1]ภดส3!E1990</f>
        <v>3448</v>
      </c>
      <c r="D1325" s="17">
        <f>[1]ภดส3!C1990</f>
        <v>7392</v>
      </c>
      <c r="E1325" s="17" t="str">
        <f>[1]ภดส3!F1990</f>
        <v>ม.2 ต.นาบอน</v>
      </c>
      <c r="F1325" s="18" t="s">
        <v>34</v>
      </c>
      <c r="G1325" s="16">
        <f>[1]ภดส3!G1990</f>
        <v>0</v>
      </c>
      <c r="H1325" s="16">
        <f>[1]ภดส3!H1990</f>
        <v>0</v>
      </c>
      <c r="I1325" s="16">
        <f>[1]ภดส3!I1990</f>
        <v>24</v>
      </c>
      <c r="J1325" s="19">
        <f>[1]ภดส3!J1990</f>
        <v>24</v>
      </c>
      <c r="K1325" s="20">
        <v>3050</v>
      </c>
      <c r="L1325" s="19">
        <f t="shared" si="16"/>
        <v>73200</v>
      </c>
      <c r="M1325" s="21">
        <v>2</v>
      </c>
      <c r="N1325" s="21" t="s">
        <v>74</v>
      </c>
      <c r="O1325" s="21" t="s">
        <v>49</v>
      </c>
      <c r="P1325" s="21">
        <v>2</v>
      </c>
      <c r="Q1325" s="22">
        <v>96</v>
      </c>
      <c r="R1325" s="23">
        <v>100</v>
      </c>
      <c r="S1325" s="22">
        <v>7450</v>
      </c>
      <c r="T1325" s="22">
        <f>Q1325*S1325</f>
        <v>715200</v>
      </c>
      <c r="U1325" s="21">
        <v>5</v>
      </c>
      <c r="V1325" s="21">
        <v>5</v>
      </c>
      <c r="W1325" s="23">
        <f>T1325-T1325*5/100</f>
        <v>679440</v>
      </c>
      <c r="X1325" s="22">
        <f>L1325+W1325</f>
        <v>752640</v>
      </c>
      <c r="Y1325" s="23">
        <f>X1325*R1325/100</f>
        <v>752640</v>
      </c>
      <c r="Z1325" s="22">
        <v>0</v>
      </c>
      <c r="AA1325" s="24">
        <f>Y1325-Z1325</f>
        <v>752640</v>
      </c>
      <c r="AB1325" s="25">
        <v>0.02</v>
      </c>
      <c r="AC1325" s="26">
        <f t="shared" si="17"/>
        <v>150.52800000000002</v>
      </c>
    </row>
    <row r="1326" spans="1:29" x14ac:dyDescent="0.35">
      <c r="A1326" s="15">
        <v>4</v>
      </c>
      <c r="B1326" s="16" t="str">
        <f>[1]ภดส3!B1991</f>
        <v>โฉนด</v>
      </c>
      <c r="C1326" s="16">
        <f>[1]ภดส3!E1991</f>
        <v>3447</v>
      </c>
      <c r="D1326" s="17">
        <f>[1]ภดส3!C1991</f>
        <v>7391</v>
      </c>
      <c r="E1326" s="17" t="str">
        <f>[1]ภดส3!F1991</f>
        <v>ม.2 ต.นาบอน</v>
      </c>
      <c r="F1326" s="18" t="s">
        <v>34</v>
      </c>
      <c r="G1326" s="16">
        <f>[1]ภดส3!G1991</f>
        <v>0</v>
      </c>
      <c r="H1326" s="16">
        <f>[1]ภดส3!H1991</f>
        <v>0</v>
      </c>
      <c r="I1326" s="16">
        <f>[1]ภดส3!I1991</f>
        <v>24</v>
      </c>
      <c r="J1326" s="19">
        <f>[1]ภดส3!J1991</f>
        <v>24</v>
      </c>
      <c r="K1326" s="20">
        <v>3050</v>
      </c>
      <c r="L1326" s="19">
        <f t="shared" si="16"/>
        <v>73200</v>
      </c>
      <c r="M1326" s="21">
        <v>3</v>
      </c>
      <c r="N1326" s="21" t="s">
        <v>74</v>
      </c>
      <c r="O1326" s="21" t="s">
        <v>49</v>
      </c>
      <c r="P1326" s="21">
        <v>2</v>
      </c>
      <c r="Q1326" s="22">
        <v>96</v>
      </c>
      <c r="R1326" s="23">
        <v>100</v>
      </c>
      <c r="S1326" s="22">
        <v>7450</v>
      </c>
      <c r="T1326" s="22">
        <f>Q1326*S1326</f>
        <v>715200</v>
      </c>
      <c r="U1326" s="21">
        <v>5</v>
      </c>
      <c r="V1326" s="21">
        <v>5</v>
      </c>
      <c r="W1326" s="23">
        <f>T1326-T1326*5/100</f>
        <v>679440</v>
      </c>
      <c r="X1326" s="22">
        <f>L1326+W1326</f>
        <v>752640</v>
      </c>
      <c r="Y1326" s="23">
        <f>X1326*R1326/100</f>
        <v>752640</v>
      </c>
      <c r="Z1326" s="22">
        <v>0</v>
      </c>
      <c r="AA1326" s="24">
        <f>Y1326-Z1326</f>
        <v>752640</v>
      </c>
      <c r="AB1326" s="25">
        <v>0.02</v>
      </c>
      <c r="AC1326" s="26">
        <f t="shared" si="17"/>
        <v>150.52800000000002</v>
      </c>
    </row>
    <row r="1327" spans="1:29" x14ac:dyDescent="0.35">
      <c r="A1327" s="15">
        <v>5</v>
      </c>
      <c r="B1327" s="16" t="str">
        <f>[1]ภดส3!B1992</f>
        <v>โฉนด</v>
      </c>
      <c r="C1327" s="16">
        <f>[1]ภดส3!E1993</f>
        <v>3055</v>
      </c>
      <c r="D1327" s="17">
        <f>[1]ภดส3!C1993</f>
        <v>6499</v>
      </c>
      <c r="E1327" s="17" t="str">
        <f>[1]ภดส3!F1993</f>
        <v>ม.11 ต.นาบอน</v>
      </c>
      <c r="F1327" s="18" t="s">
        <v>47</v>
      </c>
      <c r="G1327" s="16">
        <f>[1]ภดส3!G1993</f>
        <v>0</v>
      </c>
      <c r="H1327" s="16">
        <f>[1]ภดส3!H1993</f>
        <v>0</v>
      </c>
      <c r="I1327" s="16">
        <f>[1]ภดส3!I1993</f>
        <v>24</v>
      </c>
      <c r="J1327" s="19">
        <f>[1]ภดส3!J1993</f>
        <v>24</v>
      </c>
      <c r="K1327" s="20">
        <v>3050</v>
      </c>
      <c r="L1327" s="19">
        <f t="shared" si="16"/>
        <v>73200</v>
      </c>
      <c r="M1327" s="21">
        <v>4</v>
      </c>
      <c r="N1327" s="21" t="s">
        <v>48</v>
      </c>
      <c r="O1327" s="21" t="s">
        <v>49</v>
      </c>
      <c r="P1327" s="21">
        <v>3</v>
      </c>
      <c r="Q1327" s="22">
        <v>200</v>
      </c>
      <c r="R1327" s="23">
        <v>100</v>
      </c>
      <c r="S1327" s="22">
        <v>7450</v>
      </c>
      <c r="T1327" s="22">
        <f>Q1327*S1327</f>
        <v>1490000</v>
      </c>
      <c r="U1327" s="21">
        <v>30</v>
      </c>
      <c r="V1327" s="21">
        <v>50</v>
      </c>
      <c r="W1327" s="23">
        <f>T1327-T1327*50/100</f>
        <v>745000</v>
      </c>
      <c r="X1327" s="22">
        <f>L1327+W1327</f>
        <v>818200</v>
      </c>
      <c r="Y1327" s="23">
        <f>X1327*R1327/100</f>
        <v>818200</v>
      </c>
      <c r="Z1327" s="22"/>
      <c r="AA1327" s="24"/>
      <c r="AB1327" s="25"/>
      <c r="AC1327" s="26">
        <f t="shared" si="17"/>
        <v>0</v>
      </c>
    </row>
    <row r="1328" spans="1:29" x14ac:dyDescent="0.35">
      <c r="A1328" s="15">
        <v>6</v>
      </c>
      <c r="B1328" s="16" t="str">
        <f>[1]ภดส3!B1993</f>
        <v>โฉนด</v>
      </c>
      <c r="C1328" s="16">
        <f>[1]ภดส3!E1994</f>
        <v>3056</v>
      </c>
      <c r="D1328" s="17">
        <f>[1]ภดส3!C1994</f>
        <v>6500</v>
      </c>
      <c r="E1328" s="17" t="str">
        <f>[1]ภดส3!F1994</f>
        <v>ม.11 ต.นาบอน</v>
      </c>
      <c r="F1328" s="18" t="s">
        <v>47</v>
      </c>
      <c r="G1328" s="16">
        <f>[1]ภดส3!G1994</f>
        <v>0</v>
      </c>
      <c r="H1328" s="16">
        <f>[1]ภดส3!H1994</f>
        <v>0</v>
      </c>
      <c r="I1328" s="16">
        <f>[1]ภดส3!I1994</f>
        <v>24</v>
      </c>
      <c r="J1328" s="19">
        <f>[1]ภดส3!J1994</f>
        <v>24</v>
      </c>
      <c r="K1328" s="20">
        <v>3050</v>
      </c>
      <c r="L1328" s="19">
        <f t="shared" si="16"/>
        <v>73200</v>
      </c>
      <c r="M1328" s="21"/>
      <c r="N1328" s="21" t="s">
        <v>48</v>
      </c>
      <c r="O1328" s="21" t="s">
        <v>49</v>
      </c>
      <c r="P1328" s="21">
        <v>3</v>
      </c>
      <c r="Q1328" s="22">
        <v>200</v>
      </c>
      <c r="R1328" s="23">
        <v>100</v>
      </c>
      <c r="S1328" s="22">
        <v>7450</v>
      </c>
      <c r="T1328" s="22">
        <f>Q1328*S1328</f>
        <v>1490000</v>
      </c>
      <c r="U1328" s="21">
        <v>30</v>
      </c>
      <c r="V1328" s="21">
        <v>50</v>
      </c>
      <c r="W1328" s="23">
        <f>T1328-T1328*50/100</f>
        <v>745000</v>
      </c>
      <c r="X1328" s="22">
        <f>L1328+W1328</f>
        <v>818200</v>
      </c>
      <c r="Y1328" s="23">
        <f>X1328*R1328/100</f>
        <v>818200</v>
      </c>
      <c r="Z1328" s="22"/>
      <c r="AA1328" s="24"/>
      <c r="AB1328" s="25"/>
      <c r="AC1328" s="26">
        <f t="shared" si="17"/>
        <v>0</v>
      </c>
    </row>
    <row r="1329" spans="1:29" x14ac:dyDescent="0.35">
      <c r="A1329" s="15"/>
      <c r="B1329" s="16"/>
      <c r="C1329" s="16"/>
      <c r="D1329" s="17"/>
      <c r="E1329" s="17"/>
      <c r="F1329" s="18"/>
      <c r="G1329" s="16"/>
      <c r="H1329" s="16"/>
      <c r="I1329" s="16"/>
      <c r="J1329" s="19"/>
      <c r="K1329" s="20"/>
      <c r="L1329" s="19"/>
      <c r="M1329" s="21"/>
      <c r="N1329" s="21"/>
      <c r="O1329" s="21"/>
      <c r="P1329" s="21"/>
      <c r="Q1329" s="22"/>
      <c r="R1329" s="23"/>
      <c r="S1329" s="22"/>
      <c r="T1329" s="22"/>
      <c r="U1329" s="21"/>
      <c r="V1329" s="21"/>
      <c r="W1329" s="23"/>
      <c r="X1329" s="22"/>
      <c r="Y1329" s="23">
        <f>SUM(Y1327:Y1328)</f>
        <v>1636400</v>
      </c>
      <c r="Z1329" s="22">
        <v>0</v>
      </c>
      <c r="AA1329" s="24">
        <v>0</v>
      </c>
      <c r="AB1329" s="25">
        <v>0</v>
      </c>
      <c r="AC1329" s="26">
        <f t="shared" si="17"/>
        <v>0</v>
      </c>
    </row>
    <row r="1330" spans="1:29" x14ac:dyDescent="0.35">
      <c r="A1330" s="15"/>
      <c r="B1330" s="16"/>
      <c r="C1330" s="16"/>
      <c r="D1330" s="17"/>
      <c r="E1330" s="17"/>
      <c r="F1330" s="28"/>
      <c r="G1330" s="16"/>
      <c r="H1330" s="16"/>
      <c r="I1330" s="16"/>
      <c r="J1330" s="45"/>
      <c r="K1330" s="29"/>
      <c r="L1330" s="19"/>
      <c r="M1330" s="30"/>
      <c r="N1330" s="31" t="s">
        <v>35</v>
      </c>
      <c r="O1330" s="21" t="s">
        <v>49</v>
      </c>
      <c r="P1330" s="31">
        <v>3</v>
      </c>
      <c r="Q1330" s="32">
        <v>200</v>
      </c>
      <c r="R1330" s="23">
        <v>50</v>
      </c>
      <c r="S1330" s="42"/>
      <c r="T1330" s="22"/>
      <c r="U1330" s="30"/>
      <c r="V1330" s="30"/>
      <c r="W1330" s="23"/>
      <c r="X1330" s="22"/>
      <c r="Y1330" s="23">
        <f>Y1329*R1330/100</f>
        <v>818200</v>
      </c>
      <c r="Z1330" s="22">
        <v>0</v>
      </c>
      <c r="AA1330" s="24">
        <f>Y1330-Z1330</f>
        <v>818200</v>
      </c>
      <c r="AB1330" s="25">
        <v>0.3</v>
      </c>
      <c r="AC1330" s="5">
        <f t="shared" si="17"/>
        <v>2454.6</v>
      </c>
    </row>
    <row r="1331" spans="1:29" x14ac:dyDescent="0.35">
      <c r="A1331" s="15"/>
      <c r="B1331" s="16"/>
      <c r="C1331" s="16"/>
      <c r="D1331" s="17"/>
      <c r="E1331" s="17"/>
      <c r="F1331" s="28"/>
      <c r="G1331" s="16"/>
      <c r="H1331" s="16"/>
      <c r="I1331" s="16"/>
      <c r="J1331" s="45"/>
      <c r="K1331" s="29"/>
      <c r="L1331" s="19"/>
      <c r="M1331" s="30"/>
      <c r="N1331" s="67" t="s">
        <v>36</v>
      </c>
      <c r="O1331" s="21" t="s">
        <v>49</v>
      </c>
      <c r="P1331" s="67">
        <v>2</v>
      </c>
      <c r="Q1331" s="34">
        <v>200</v>
      </c>
      <c r="R1331" s="23">
        <v>50</v>
      </c>
      <c r="S1331" s="35"/>
      <c r="T1331" s="22"/>
      <c r="U1331" s="33"/>
      <c r="V1331" s="33"/>
      <c r="W1331" s="23"/>
      <c r="X1331" s="22"/>
      <c r="Y1331" s="23">
        <f>Y1329*R1331/100</f>
        <v>818200</v>
      </c>
      <c r="Z1331" s="22">
        <v>50000000</v>
      </c>
      <c r="AA1331" s="24">
        <v>0</v>
      </c>
      <c r="AB1331" s="25">
        <v>0.02</v>
      </c>
      <c r="AC1331" s="5">
        <f t="shared" si="17"/>
        <v>0</v>
      </c>
    </row>
    <row r="1332" spans="1:29" x14ac:dyDescent="0.35">
      <c r="A1332" s="15">
        <v>7</v>
      </c>
      <c r="B1332" s="16" t="str">
        <f>[1]ภดส3!B1992</f>
        <v>โฉนด</v>
      </c>
      <c r="C1332" s="16">
        <f>[1]ภดส3!E1992</f>
        <v>3058</v>
      </c>
      <c r="D1332" s="17">
        <f>[1]ภดส3!C1992</f>
        <v>6502</v>
      </c>
      <c r="E1332" s="17" t="str">
        <f>[1]ภดส3!F1992</f>
        <v>ม.11 ต.นาบอน</v>
      </c>
      <c r="F1332" s="28" t="s">
        <v>47</v>
      </c>
      <c r="G1332" s="16">
        <f>[1]ภดส3!G1992</f>
        <v>0</v>
      </c>
      <c r="H1332" s="16">
        <f>[1]ภดส3!H1992</f>
        <v>0</v>
      </c>
      <c r="I1332" s="16">
        <f>[1]ภดส3!I1992</f>
        <v>23</v>
      </c>
      <c r="J1332" s="45">
        <f>[1]ภดส3!J1992</f>
        <v>23</v>
      </c>
      <c r="K1332" s="69">
        <v>3050</v>
      </c>
      <c r="L1332" s="19">
        <f>J1332*K1332</f>
        <v>70150</v>
      </c>
      <c r="M1332" s="31">
        <v>5</v>
      </c>
      <c r="N1332" s="67" t="s">
        <v>142</v>
      </c>
      <c r="O1332" s="96"/>
      <c r="P1332" s="67">
        <v>3</v>
      </c>
      <c r="Q1332" s="34">
        <v>90</v>
      </c>
      <c r="R1332" s="23">
        <v>100</v>
      </c>
      <c r="S1332" s="35">
        <v>5500</v>
      </c>
      <c r="T1332" s="22">
        <f>Q1332*S1332</f>
        <v>495000</v>
      </c>
      <c r="U1332" s="67">
        <v>30</v>
      </c>
      <c r="V1332" s="67">
        <v>50</v>
      </c>
      <c r="W1332" s="23">
        <f>T1332-T1332*50/100</f>
        <v>247500</v>
      </c>
      <c r="X1332" s="22">
        <f>L1332+W1332</f>
        <v>317650</v>
      </c>
      <c r="Y1332" s="23">
        <f>X1332*R1332/100</f>
        <v>317650</v>
      </c>
      <c r="Z1332" s="22">
        <v>0</v>
      </c>
      <c r="AA1332" s="24">
        <f>Y1332-Z1332</f>
        <v>317650</v>
      </c>
      <c r="AB1332" s="25">
        <v>0.3</v>
      </c>
      <c r="AC1332" s="5">
        <f t="shared" si="17"/>
        <v>952.95</v>
      </c>
    </row>
    <row r="1333" spans="1:29" x14ac:dyDescent="0.35">
      <c r="A1333" s="15">
        <v>8</v>
      </c>
      <c r="B1333" s="16" t="str">
        <f>[1]ภดส3!B2015</f>
        <v>โฉนด</v>
      </c>
      <c r="C1333" s="16">
        <f>[1]ภดส3!E2015</f>
        <v>3057</v>
      </c>
      <c r="D1333" s="17">
        <f>[1]ภดส3!C2015</f>
        <v>6501</v>
      </c>
      <c r="E1333" s="17" t="str">
        <f>[1]ภดส3!F2015</f>
        <v>ม.11 ต.นาบอน</v>
      </c>
      <c r="F1333" s="28" t="s">
        <v>47</v>
      </c>
      <c r="G1333" s="16">
        <f>[1]ภดส3!G2015</f>
        <v>0</v>
      </c>
      <c r="H1333" s="16">
        <f>[1]ภดส3!H2015</f>
        <v>0</v>
      </c>
      <c r="I1333" s="16">
        <f>[1]ภดส3!I2015</f>
        <v>47</v>
      </c>
      <c r="J1333" s="45">
        <f>[1]ภดส3!J2015</f>
        <v>47</v>
      </c>
      <c r="K1333" s="69">
        <v>3050</v>
      </c>
      <c r="L1333" s="19">
        <f>J1333*K1333</f>
        <v>143350</v>
      </c>
      <c r="M1333" s="31"/>
      <c r="N1333" s="67" t="s">
        <v>142</v>
      </c>
      <c r="O1333" s="96"/>
      <c r="P1333" s="67">
        <v>3</v>
      </c>
      <c r="Q1333" s="34">
        <v>180</v>
      </c>
      <c r="R1333" s="23">
        <v>100</v>
      </c>
      <c r="S1333" s="35">
        <v>5500</v>
      </c>
      <c r="T1333" s="22">
        <f>Q1333*S1333</f>
        <v>990000</v>
      </c>
      <c r="U1333" s="67">
        <v>30</v>
      </c>
      <c r="V1333" s="67">
        <v>50</v>
      </c>
      <c r="W1333" s="23">
        <f>T1333-T1333*50/100</f>
        <v>495000</v>
      </c>
      <c r="X1333" s="22">
        <f>L1333+W1333</f>
        <v>638350</v>
      </c>
      <c r="Y1333" s="23">
        <f>X1333*R1333/100</f>
        <v>638350</v>
      </c>
      <c r="Z1333" s="22">
        <v>0</v>
      </c>
      <c r="AA1333" s="24">
        <f>Y1333-Z1333</f>
        <v>638350</v>
      </c>
      <c r="AB1333" s="25">
        <v>0.3</v>
      </c>
      <c r="AC1333" s="5">
        <f t="shared" si="17"/>
        <v>1915.05</v>
      </c>
    </row>
    <row r="1334" spans="1:29" x14ac:dyDescent="0.35">
      <c r="A1334" s="15">
        <v>9</v>
      </c>
      <c r="B1334" s="16" t="str">
        <f>[1]ภดส3!B2016</f>
        <v>โฉนด</v>
      </c>
      <c r="C1334" s="16">
        <f>[1]ภดส3!E2016</f>
        <v>3059</v>
      </c>
      <c r="D1334" s="17">
        <f>[1]ภดส3!C2016</f>
        <v>6503</v>
      </c>
      <c r="E1334" s="17" t="str">
        <f>[1]ภดส3!F2016</f>
        <v>ม.11 ต.นาบอน</v>
      </c>
      <c r="F1334" s="28" t="s">
        <v>47</v>
      </c>
      <c r="G1334" s="16">
        <f>[1]ภดส3!G2016</f>
        <v>0</v>
      </c>
      <c r="H1334" s="16">
        <f>[1]ภดส3!H2016</f>
        <v>0</v>
      </c>
      <c r="I1334" s="16">
        <f>[1]ภดส3!I2016</f>
        <v>23</v>
      </c>
      <c r="J1334" s="45">
        <f>[1]ภดส3!J2016</f>
        <v>23</v>
      </c>
      <c r="K1334" s="69">
        <v>3050</v>
      </c>
      <c r="L1334" s="19">
        <f>J1334*K1334</f>
        <v>70150</v>
      </c>
      <c r="M1334" s="31"/>
      <c r="N1334" s="67" t="s">
        <v>142</v>
      </c>
      <c r="O1334" s="96"/>
      <c r="P1334" s="67">
        <v>3</v>
      </c>
      <c r="Q1334" s="34">
        <v>90</v>
      </c>
      <c r="R1334" s="23">
        <v>100</v>
      </c>
      <c r="S1334" s="35">
        <v>5500</v>
      </c>
      <c r="T1334" s="22">
        <f>Q1334*S1334</f>
        <v>495000</v>
      </c>
      <c r="U1334" s="67">
        <v>30</v>
      </c>
      <c r="V1334" s="67">
        <v>50</v>
      </c>
      <c r="W1334" s="23">
        <f>T1334-T1334*50/100</f>
        <v>247500</v>
      </c>
      <c r="X1334" s="22">
        <f>L1334+W1334</f>
        <v>317650</v>
      </c>
      <c r="Y1334" s="23">
        <f>X1334*R1334/100</f>
        <v>317650</v>
      </c>
      <c r="Z1334" s="22">
        <v>0</v>
      </c>
      <c r="AA1334" s="24">
        <f>Y1334-Z1334</f>
        <v>317650</v>
      </c>
      <c r="AB1334" s="25">
        <v>0.3</v>
      </c>
      <c r="AC1334" s="5">
        <f t="shared" si="17"/>
        <v>952.95</v>
      </c>
    </row>
    <row r="1335" spans="1:29" x14ac:dyDescent="0.35">
      <c r="A1335" s="15">
        <v>10</v>
      </c>
      <c r="B1335" s="16" t="str">
        <f>[1]ภดส3!B2017</f>
        <v>โฉนด</v>
      </c>
      <c r="C1335" s="16">
        <f>[1]ภดส3!E2017</f>
        <v>3045</v>
      </c>
      <c r="D1335" s="17">
        <f>[1]ภดส3!C2017</f>
        <v>6489</v>
      </c>
      <c r="E1335" s="17" t="str">
        <f>[1]ภดส3!F2017</f>
        <v>ม.11 ต.นาบอน</v>
      </c>
      <c r="F1335" s="28" t="s">
        <v>34</v>
      </c>
      <c r="G1335" s="16">
        <f>[1]ภดส3!G2017</f>
        <v>0</v>
      </c>
      <c r="H1335" s="16">
        <f>[1]ภดส3!H2017</f>
        <v>0</v>
      </c>
      <c r="I1335" s="16">
        <f>[1]ภดส3!I2017</f>
        <v>30</v>
      </c>
      <c r="J1335" s="45">
        <f>[1]ภดส3!J2017</f>
        <v>30</v>
      </c>
      <c r="K1335" s="69">
        <v>3050</v>
      </c>
      <c r="L1335" s="19">
        <f>J1335*K1335</f>
        <v>91500</v>
      </c>
      <c r="M1335" s="30">
        <v>6</v>
      </c>
      <c r="N1335" s="67" t="s">
        <v>74</v>
      </c>
      <c r="O1335" s="96" t="s">
        <v>49</v>
      </c>
      <c r="P1335" s="67">
        <v>2</v>
      </c>
      <c r="Q1335" s="34">
        <v>120</v>
      </c>
      <c r="R1335" s="23">
        <v>100</v>
      </c>
      <c r="S1335" s="35">
        <v>7450</v>
      </c>
      <c r="T1335" s="22">
        <f>Q1335*S1335</f>
        <v>894000</v>
      </c>
      <c r="U1335" s="67">
        <v>50</v>
      </c>
      <c r="V1335" s="67">
        <v>76</v>
      </c>
      <c r="W1335" s="23">
        <f>T1335-T1335*76/100</f>
        <v>214560</v>
      </c>
      <c r="X1335" s="22">
        <f>L1335+W1335</f>
        <v>306060</v>
      </c>
      <c r="Y1335" s="23">
        <f>X1335*R1335/100</f>
        <v>306060</v>
      </c>
      <c r="Z1335" s="22">
        <v>0</v>
      </c>
      <c r="AA1335" s="24">
        <f>Y1335-Z1335</f>
        <v>306060</v>
      </c>
      <c r="AB1335" s="25">
        <v>0.02</v>
      </c>
      <c r="AC1335" s="5">
        <f t="shared" si="17"/>
        <v>61.211999999999996</v>
      </c>
    </row>
    <row r="1336" spans="1:29" x14ac:dyDescent="0.35">
      <c r="A1336" s="15">
        <v>11</v>
      </c>
      <c r="B1336" s="16" t="str">
        <f>[1]ภดส3!B2018</f>
        <v>โฉนด</v>
      </c>
      <c r="C1336" s="16">
        <f>[1]ภดส3!E2018</f>
        <v>3730</v>
      </c>
      <c r="D1336" s="17">
        <f>[1]ภดส3!C2018</f>
        <v>7674</v>
      </c>
      <c r="E1336" s="17" t="str">
        <f>[1]ภดส3!F2018</f>
        <v>ม.11 ต.นาบอน</v>
      </c>
      <c r="F1336" s="28" t="s">
        <v>61</v>
      </c>
      <c r="G1336" s="16">
        <f>[1]ภดส3!G2018</f>
        <v>10</v>
      </c>
      <c r="H1336" s="16">
        <f>[1]ภดส3!H2018</f>
        <v>3</v>
      </c>
      <c r="I1336" s="16">
        <f>[1]ภดส3!I2018</f>
        <v>61</v>
      </c>
      <c r="J1336" s="45">
        <f>[1]ภดส3!J2018</f>
        <v>4361</v>
      </c>
      <c r="K1336" s="69">
        <v>540</v>
      </c>
      <c r="L1336" s="19">
        <f>J1336*K1336</f>
        <v>2354940</v>
      </c>
      <c r="M1336" s="30"/>
      <c r="N1336" s="33"/>
      <c r="O1336" s="40"/>
      <c r="P1336" s="30"/>
      <c r="Q1336" s="42"/>
      <c r="R1336" s="118"/>
      <c r="S1336" s="39"/>
      <c r="T1336" s="42"/>
      <c r="U1336" s="43"/>
      <c r="V1336" s="43"/>
      <c r="W1336" s="44"/>
      <c r="X1336" s="39">
        <f>L1336</f>
        <v>2354940</v>
      </c>
      <c r="Y1336" s="44">
        <f>X1336*100/100</f>
        <v>2354940</v>
      </c>
      <c r="Z1336" s="75">
        <v>0</v>
      </c>
      <c r="AA1336" s="44">
        <v>0</v>
      </c>
      <c r="AB1336" s="46">
        <v>0</v>
      </c>
      <c r="AC1336" s="5">
        <f t="shared" si="17"/>
        <v>0</v>
      </c>
    </row>
    <row r="1337" spans="1:29" x14ac:dyDescent="0.35">
      <c r="A1337" s="47"/>
      <c r="B1337" s="47"/>
      <c r="C1337" s="47"/>
      <c r="D1337" s="48"/>
      <c r="E1337" s="48"/>
      <c r="F1337" s="48"/>
      <c r="G1337" s="47"/>
      <c r="H1337" s="47"/>
      <c r="I1337" s="47"/>
      <c r="J1337" s="49"/>
      <c r="K1337" s="50"/>
      <c r="L1337" s="51"/>
      <c r="M1337" s="52"/>
      <c r="N1337" s="52"/>
      <c r="O1337" s="52"/>
      <c r="P1337" s="52"/>
      <c r="Q1337" s="49"/>
      <c r="R1337" s="50"/>
      <c r="S1337" s="49"/>
      <c r="T1337" s="49"/>
      <c r="U1337" s="52"/>
      <c r="V1337" s="52"/>
      <c r="W1337" s="50"/>
      <c r="X1337" s="49"/>
      <c r="Y1337" s="50"/>
      <c r="Z1337" s="49"/>
      <c r="AA1337" s="50"/>
      <c r="AB1337" s="53"/>
      <c r="AC1337" s="5">
        <f>SUM(AC1323:AC1336)</f>
        <v>7982.058</v>
      </c>
    </row>
    <row r="1338" spans="1:29" x14ac:dyDescent="0.35">
      <c r="A1338" s="1"/>
      <c r="B1338" s="1"/>
      <c r="C1338" s="1"/>
      <c r="D1338" s="2"/>
      <c r="E1338" s="2"/>
      <c r="F1338" s="2"/>
      <c r="G1338" s="1"/>
      <c r="H1338" s="1"/>
      <c r="I1338" s="1"/>
      <c r="J1338" s="3"/>
      <c r="K1338" s="4"/>
      <c r="M1338" s="6"/>
      <c r="N1338" s="1"/>
      <c r="O1338" s="1"/>
      <c r="P1338" s="1"/>
      <c r="Q1338" s="3"/>
      <c r="R1338" s="4"/>
      <c r="S1338" s="3"/>
      <c r="T1338" s="3"/>
      <c r="U1338" s="1"/>
      <c r="V1338" s="1"/>
      <c r="W1338" s="4"/>
      <c r="X1338" s="3"/>
      <c r="Y1338" s="4"/>
      <c r="Z1338" s="3"/>
      <c r="AA1338" s="4"/>
      <c r="AB1338" s="55"/>
    </row>
    <row r="1339" spans="1:29" x14ac:dyDescent="0.35">
      <c r="A1339" s="8"/>
      <c r="B1339" s="8" t="s">
        <v>37</v>
      </c>
      <c r="C1339" s="8"/>
      <c r="D1339" s="9" t="s">
        <v>38</v>
      </c>
      <c r="E1339" s="9"/>
      <c r="F1339" s="9"/>
      <c r="G1339" s="56"/>
      <c r="H1339" s="8" t="s">
        <v>39</v>
      </c>
      <c r="I1339" s="8"/>
      <c r="J1339" s="57"/>
      <c r="K1339" s="10"/>
      <c r="L1339" s="8"/>
      <c r="M1339" s="13"/>
      <c r="N1339" s="1"/>
      <c r="O1339" s="1"/>
      <c r="P1339" s="1"/>
      <c r="Q1339" s="3"/>
      <c r="R1339" s="4"/>
      <c r="S1339" s="3"/>
      <c r="T1339" s="3"/>
      <c r="U1339" s="1"/>
      <c r="V1339" s="1"/>
      <c r="W1339" s="4"/>
      <c r="X1339" s="3"/>
      <c r="Y1339" s="4"/>
      <c r="Z1339" s="3"/>
      <c r="AA1339" s="4"/>
      <c r="AB1339" s="55"/>
    </row>
    <row r="1340" spans="1:29" x14ac:dyDescent="0.35">
      <c r="A1340" s="8"/>
      <c r="B1340" s="8"/>
      <c r="C1340" s="8"/>
      <c r="D1340" s="9"/>
      <c r="E1340" s="9"/>
      <c r="F1340" s="9"/>
      <c r="G1340" s="56"/>
      <c r="H1340" s="8" t="s">
        <v>40</v>
      </c>
      <c r="I1340" s="8"/>
      <c r="J1340" s="57"/>
      <c r="K1340" s="10"/>
      <c r="L1340" s="8"/>
      <c r="M1340" s="13"/>
      <c r="N1340" s="1"/>
      <c r="O1340" s="1"/>
      <c r="P1340" s="1"/>
      <c r="Q1340" s="3"/>
      <c r="R1340" s="4"/>
      <c r="S1340" s="3"/>
      <c r="T1340" s="3"/>
      <c r="U1340" s="1"/>
      <c r="V1340" s="1"/>
      <c r="W1340" s="4"/>
      <c r="X1340" s="3"/>
      <c r="Y1340" s="4"/>
      <c r="Z1340" s="3"/>
      <c r="AA1340" s="4"/>
      <c r="AB1340" s="55"/>
    </row>
    <row r="1341" spans="1:29" x14ac:dyDescent="0.35">
      <c r="A1341" s="8"/>
      <c r="B1341" s="8"/>
      <c r="C1341" s="8"/>
      <c r="D1341" s="9"/>
      <c r="E1341" s="9"/>
      <c r="F1341" s="9"/>
      <c r="G1341" s="56"/>
      <c r="H1341" s="8" t="s">
        <v>41</v>
      </c>
      <c r="I1341" s="8"/>
      <c r="J1341" s="57"/>
      <c r="K1341" s="10"/>
      <c r="L1341" s="8"/>
      <c r="M1341" s="13"/>
      <c r="N1341" s="1"/>
      <c r="O1341" s="1"/>
      <c r="P1341" s="8"/>
      <c r="Q1341" s="3"/>
      <c r="R1341" s="4"/>
      <c r="S1341" s="3"/>
      <c r="T1341" s="3"/>
      <c r="U1341" s="1"/>
      <c r="V1341" s="1"/>
      <c r="W1341" s="4"/>
      <c r="X1341" s="3"/>
      <c r="Y1341" s="11"/>
      <c r="Z1341" s="10"/>
      <c r="AA1341" s="11"/>
      <c r="AB1341" s="14"/>
    </row>
    <row r="1342" spans="1:29" x14ac:dyDescent="0.35">
      <c r="A1342" s="8"/>
      <c r="B1342" s="8"/>
      <c r="C1342" s="8"/>
      <c r="D1342" s="9"/>
      <c r="E1342" s="9"/>
      <c r="F1342" s="9"/>
      <c r="G1342" s="56"/>
      <c r="H1342" s="8" t="s">
        <v>42</v>
      </c>
      <c r="I1342" s="58"/>
      <c r="J1342" s="59"/>
      <c r="K1342" s="12"/>
      <c r="L1342" s="58"/>
      <c r="M1342" s="60"/>
      <c r="N1342" s="1"/>
      <c r="O1342" s="1"/>
      <c r="P1342" s="8"/>
      <c r="Q1342" s="3"/>
      <c r="R1342" s="4"/>
      <c r="S1342" s="3"/>
      <c r="T1342" s="3"/>
      <c r="U1342" s="1"/>
      <c r="V1342" s="1"/>
      <c r="W1342" s="4"/>
      <c r="X1342" s="3"/>
      <c r="Y1342" s="11"/>
      <c r="Z1342" s="10"/>
      <c r="AA1342" s="11"/>
      <c r="AB1342" s="14"/>
    </row>
    <row r="1343" spans="1:29" x14ac:dyDescent="0.35">
      <c r="A1343" s="58"/>
      <c r="B1343" s="58"/>
      <c r="C1343" s="58"/>
      <c r="D1343" s="61"/>
      <c r="E1343" s="61"/>
      <c r="F1343" s="61"/>
      <c r="G1343" s="58"/>
      <c r="H1343" s="58" t="s">
        <v>43</v>
      </c>
      <c r="I1343" s="58"/>
      <c r="J1343" s="59"/>
      <c r="K1343" s="12"/>
      <c r="L1343" s="58"/>
      <c r="M1343" s="60"/>
    </row>
    <row r="1344" spans="1:29" x14ac:dyDescent="0.35">
      <c r="A1344" s="1"/>
      <c r="B1344" s="1"/>
      <c r="C1344" s="1"/>
      <c r="D1344" s="2"/>
      <c r="E1344" s="2"/>
      <c r="F1344" s="2"/>
      <c r="G1344" s="1"/>
      <c r="H1344" s="1"/>
      <c r="I1344" s="1"/>
      <c r="J1344" s="3"/>
      <c r="K1344" s="4"/>
      <c r="M1344" s="6"/>
      <c r="N1344" s="1"/>
      <c r="O1344" s="1"/>
      <c r="P1344" s="1"/>
      <c r="Q1344" s="3"/>
      <c r="R1344" s="4"/>
      <c r="S1344" s="3"/>
      <c r="T1344" s="3"/>
      <c r="U1344" s="1"/>
      <c r="V1344" s="1"/>
      <c r="W1344" s="4"/>
      <c r="X1344" s="3"/>
      <c r="Y1344" s="4"/>
      <c r="Z1344" s="3"/>
      <c r="AA1344" s="314" t="s">
        <v>0</v>
      </c>
      <c r="AB1344" s="314"/>
    </row>
    <row r="1345" spans="1:29" x14ac:dyDescent="0.35">
      <c r="A1345" s="315" t="s">
        <v>1</v>
      </c>
      <c r="B1345" s="315"/>
      <c r="C1345" s="315"/>
      <c r="D1345" s="315"/>
      <c r="E1345" s="315"/>
      <c r="F1345" s="315"/>
      <c r="G1345" s="315"/>
      <c r="H1345" s="315"/>
      <c r="I1345" s="315"/>
      <c r="J1345" s="315"/>
      <c r="K1345" s="315"/>
      <c r="L1345" s="315"/>
      <c r="M1345" s="315"/>
      <c r="N1345" s="315"/>
      <c r="O1345" s="315"/>
      <c r="P1345" s="315"/>
      <c r="Q1345" s="315"/>
      <c r="R1345" s="315"/>
      <c r="S1345" s="315"/>
      <c r="T1345" s="315"/>
      <c r="U1345" s="315"/>
      <c r="V1345" s="315"/>
      <c r="W1345" s="315"/>
      <c r="X1345" s="315"/>
      <c r="Y1345" s="315"/>
      <c r="Z1345" s="315"/>
      <c r="AA1345" s="315"/>
      <c r="AB1345" s="315"/>
    </row>
    <row r="1346" spans="1:29" x14ac:dyDescent="0.35">
      <c r="A1346" s="315" t="str">
        <f>A1315</f>
        <v>เทศบาลตำบลนาบอน</v>
      </c>
      <c r="B1346" s="315"/>
      <c r="C1346" s="315"/>
      <c r="D1346" s="315"/>
      <c r="E1346" s="315"/>
      <c r="F1346" s="315"/>
      <c r="G1346" s="315"/>
      <c r="H1346" s="315"/>
      <c r="I1346" s="315"/>
      <c r="J1346" s="315"/>
      <c r="K1346" s="315"/>
      <c r="L1346" s="315"/>
      <c r="M1346" s="315"/>
      <c r="N1346" s="315"/>
      <c r="O1346" s="315"/>
      <c r="P1346" s="315"/>
      <c r="Q1346" s="315"/>
      <c r="R1346" s="315"/>
      <c r="S1346" s="315"/>
      <c r="T1346" s="315"/>
      <c r="U1346" s="315"/>
      <c r="V1346" s="315"/>
      <c r="W1346" s="315"/>
      <c r="X1346" s="315"/>
      <c r="Y1346" s="315"/>
      <c r="Z1346" s="315"/>
      <c r="AA1346" s="315"/>
      <c r="AB1346" s="315"/>
    </row>
    <row r="1347" spans="1:29" x14ac:dyDescent="0.35">
      <c r="A1347" s="8" t="s">
        <v>143</v>
      </c>
      <c r="B1347" s="8"/>
      <c r="C1347" s="8"/>
      <c r="D1347" s="9"/>
      <c r="E1347" s="9"/>
      <c r="F1347" s="9"/>
      <c r="G1347" s="8"/>
      <c r="H1347" s="8"/>
      <c r="I1347" s="8"/>
      <c r="J1347" s="10"/>
      <c r="K1347" s="11"/>
      <c r="L1347" s="12"/>
      <c r="M1347" s="13"/>
      <c r="N1347" s="8"/>
      <c r="O1347" s="8"/>
      <c r="P1347" s="8"/>
      <c r="Q1347" s="10"/>
      <c r="R1347" s="11"/>
      <c r="S1347" s="10"/>
      <c r="T1347" s="10"/>
      <c r="U1347" s="8"/>
      <c r="V1347" s="8"/>
      <c r="W1347" s="11"/>
      <c r="X1347" s="10"/>
      <c r="Y1347" s="11"/>
      <c r="Z1347" s="10"/>
      <c r="AA1347" s="11"/>
      <c r="AB1347" s="14"/>
    </row>
    <row r="1348" spans="1:29" x14ac:dyDescent="0.35">
      <c r="A1348" s="288" t="s">
        <v>4</v>
      </c>
      <c r="B1348" s="316"/>
      <c r="C1348" s="316"/>
      <c r="D1348" s="316"/>
      <c r="E1348" s="316"/>
      <c r="F1348" s="316"/>
      <c r="G1348" s="316"/>
      <c r="H1348" s="316"/>
      <c r="I1348" s="316"/>
      <c r="J1348" s="316"/>
      <c r="K1348" s="316"/>
      <c r="L1348" s="289"/>
      <c r="M1348" s="288" t="s">
        <v>5</v>
      </c>
      <c r="N1348" s="316"/>
      <c r="O1348" s="316"/>
      <c r="P1348" s="316"/>
      <c r="Q1348" s="316"/>
      <c r="R1348" s="316"/>
      <c r="S1348" s="316"/>
      <c r="T1348" s="316"/>
      <c r="U1348" s="316"/>
      <c r="V1348" s="316"/>
      <c r="W1348" s="289"/>
      <c r="X1348" s="290" t="s">
        <v>6</v>
      </c>
      <c r="Y1348" s="290" t="s">
        <v>7</v>
      </c>
      <c r="Z1348" s="290" t="s">
        <v>8</v>
      </c>
      <c r="AA1348" s="290" t="s">
        <v>9</v>
      </c>
      <c r="AB1348" s="317" t="s">
        <v>10</v>
      </c>
    </row>
    <row r="1349" spans="1:29" x14ac:dyDescent="0.35">
      <c r="A1349" s="299" t="s">
        <v>11</v>
      </c>
      <c r="B1349" s="293" t="s">
        <v>12</v>
      </c>
      <c r="C1349" s="293" t="s">
        <v>13</v>
      </c>
      <c r="D1349" s="311" t="s">
        <v>14</v>
      </c>
      <c r="E1349" s="311" t="s">
        <v>15</v>
      </c>
      <c r="F1349" s="312" t="s">
        <v>16</v>
      </c>
      <c r="G1349" s="302" t="s">
        <v>17</v>
      </c>
      <c r="H1349" s="303"/>
      <c r="I1349" s="304"/>
      <c r="J1349" s="290" t="s">
        <v>18</v>
      </c>
      <c r="K1349" s="290" t="s">
        <v>19</v>
      </c>
      <c r="L1349" s="308" t="s">
        <v>20</v>
      </c>
      <c r="M1349" s="299" t="s">
        <v>11</v>
      </c>
      <c r="N1349" s="293" t="s">
        <v>21</v>
      </c>
      <c r="O1349" s="293" t="s">
        <v>22</v>
      </c>
      <c r="P1349" s="293" t="s">
        <v>16</v>
      </c>
      <c r="Q1349" s="290" t="s">
        <v>23</v>
      </c>
      <c r="R1349" s="290" t="s">
        <v>24</v>
      </c>
      <c r="S1349" s="290" t="s">
        <v>25</v>
      </c>
      <c r="T1349" s="290" t="s">
        <v>26</v>
      </c>
      <c r="U1349" s="288" t="s">
        <v>27</v>
      </c>
      <c r="V1349" s="289"/>
      <c r="W1349" s="290" t="s">
        <v>28</v>
      </c>
      <c r="X1349" s="291"/>
      <c r="Y1349" s="291"/>
      <c r="Z1349" s="291"/>
      <c r="AA1349" s="291"/>
      <c r="AB1349" s="318"/>
    </row>
    <row r="1350" spans="1:29" x14ac:dyDescent="0.35">
      <c r="A1350" s="300"/>
      <c r="B1350" s="294"/>
      <c r="C1350" s="294"/>
      <c r="D1350" s="312"/>
      <c r="E1350" s="312"/>
      <c r="F1350" s="312"/>
      <c r="G1350" s="305"/>
      <c r="H1350" s="306"/>
      <c r="I1350" s="307"/>
      <c r="J1350" s="291"/>
      <c r="K1350" s="291"/>
      <c r="L1350" s="309"/>
      <c r="M1350" s="300"/>
      <c r="N1350" s="294"/>
      <c r="O1350" s="294"/>
      <c r="P1350" s="294"/>
      <c r="Q1350" s="291"/>
      <c r="R1350" s="291"/>
      <c r="S1350" s="291"/>
      <c r="T1350" s="291"/>
      <c r="U1350" s="293" t="s">
        <v>29</v>
      </c>
      <c r="V1350" s="296" t="s">
        <v>30</v>
      </c>
      <c r="W1350" s="291"/>
      <c r="X1350" s="291"/>
      <c r="Y1350" s="291"/>
      <c r="Z1350" s="291"/>
      <c r="AA1350" s="291"/>
      <c r="AB1350" s="318"/>
    </row>
    <row r="1351" spans="1:29" x14ac:dyDescent="0.35">
      <c r="A1351" s="300"/>
      <c r="B1351" s="294"/>
      <c r="C1351" s="294"/>
      <c r="D1351" s="312"/>
      <c r="E1351" s="312"/>
      <c r="F1351" s="312"/>
      <c r="G1351" s="299" t="s">
        <v>31</v>
      </c>
      <c r="H1351" s="299" t="s">
        <v>32</v>
      </c>
      <c r="I1351" s="299" t="s">
        <v>33</v>
      </c>
      <c r="J1351" s="291"/>
      <c r="K1351" s="291"/>
      <c r="L1351" s="309"/>
      <c r="M1351" s="300"/>
      <c r="N1351" s="294"/>
      <c r="O1351" s="294"/>
      <c r="P1351" s="294"/>
      <c r="Q1351" s="291"/>
      <c r="R1351" s="291"/>
      <c r="S1351" s="291"/>
      <c r="T1351" s="291"/>
      <c r="U1351" s="294"/>
      <c r="V1351" s="297"/>
      <c r="W1351" s="291"/>
      <c r="X1351" s="291"/>
      <c r="Y1351" s="291"/>
      <c r="Z1351" s="291"/>
      <c r="AA1351" s="291"/>
      <c r="AB1351" s="318"/>
    </row>
    <row r="1352" spans="1:29" x14ac:dyDescent="0.35">
      <c r="A1352" s="300"/>
      <c r="B1352" s="294"/>
      <c r="C1352" s="294"/>
      <c r="D1352" s="312"/>
      <c r="E1352" s="312"/>
      <c r="F1352" s="312"/>
      <c r="G1352" s="300"/>
      <c r="H1352" s="300"/>
      <c r="I1352" s="300"/>
      <c r="J1352" s="291"/>
      <c r="K1352" s="291"/>
      <c r="L1352" s="309"/>
      <c r="M1352" s="300"/>
      <c r="N1352" s="294"/>
      <c r="O1352" s="294"/>
      <c r="P1352" s="294"/>
      <c r="Q1352" s="291"/>
      <c r="R1352" s="291"/>
      <c r="S1352" s="291"/>
      <c r="T1352" s="291"/>
      <c r="U1352" s="294"/>
      <c r="V1352" s="297"/>
      <c r="W1352" s="291"/>
      <c r="X1352" s="291"/>
      <c r="Y1352" s="291"/>
      <c r="Z1352" s="291"/>
      <c r="AA1352" s="291"/>
      <c r="AB1352" s="318"/>
    </row>
    <row r="1353" spans="1:29" x14ac:dyDescent="0.35">
      <c r="A1353" s="301"/>
      <c r="B1353" s="295"/>
      <c r="C1353" s="295"/>
      <c r="D1353" s="313"/>
      <c r="E1353" s="313"/>
      <c r="F1353" s="313"/>
      <c r="G1353" s="301"/>
      <c r="H1353" s="301"/>
      <c r="I1353" s="301"/>
      <c r="J1353" s="292"/>
      <c r="K1353" s="292"/>
      <c r="L1353" s="310"/>
      <c r="M1353" s="301"/>
      <c r="N1353" s="295"/>
      <c r="O1353" s="295"/>
      <c r="P1353" s="295"/>
      <c r="Q1353" s="292"/>
      <c r="R1353" s="292"/>
      <c r="S1353" s="292"/>
      <c r="T1353" s="292"/>
      <c r="U1353" s="295"/>
      <c r="V1353" s="298"/>
      <c r="W1353" s="292"/>
      <c r="X1353" s="292"/>
      <c r="Y1353" s="292"/>
      <c r="Z1353" s="292"/>
      <c r="AA1353" s="292"/>
      <c r="AB1353" s="319"/>
    </row>
    <row r="1354" spans="1:29" x14ac:dyDescent="0.35">
      <c r="A1354" s="15">
        <v>1</v>
      </c>
      <c r="B1354" s="16" t="str">
        <f>[1]ภดส3!B2042</f>
        <v>โฉนด</v>
      </c>
      <c r="C1354" s="16">
        <f>[1]ภดส3!E2042</f>
        <v>3791</v>
      </c>
      <c r="D1354" s="17">
        <f>[1]ภดส3!C2042</f>
        <v>7735</v>
      </c>
      <c r="E1354" s="17" t="str">
        <f>[1]ภดส3!F2042</f>
        <v>ม.11 ต.นาบอน</v>
      </c>
      <c r="F1354" s="18" t="s">
        <v>45</v>
      </c>
      <c r="G1354" s="16">
        <f>[1]ภดส3!G2042</f>
        <v>0</v>
      </c>
      <c r="H1354" s="16">
        <f>[1]ภดส3!H2042</f>
        <v>0</v>
      </c>
      <c r="I1354" s="16">
        <f>[1]ภดส3!I2042</f>
        <v>69</v>
      </c>
      <c r="J1354" s="19">
        <f>[1]ภดส3!J2042</f>
        <v>69</v>
      </c>
      <c r="K1354" s="20">
        <v>1000</v>
      </c>
      <c r="L1354" s="19">
        <f t="shared" ref="L1354:L1365" si="18">J1354*K1354</f>
        <v>69000</v>
      </c>
      <c r="M1354" s="21"/>
      <c r="N1354" s="21"/>
      <c r="O1354" s="21"/>
      <c r="P1354" s="21"/>
      <c r="Q1354" s="22"/>
      <c r="R1354" s="23"/>
      <c r="S1354" s="22"/>
      <c r="T1354" s="22"/>
      <c r="U1354" s="21"/>
      <c r="V1354" s="21"/>
      <c r="W1354" s="23"/>
      <c r="X1354" s="22">
        <f>L1354</f>
        <v>69000</v>
      </c>
      <c r="Y1354" s="23">
        <f>X1354*100/100</f>
        <v>69000</v>
      </c>
      <c r="Z1354" s="22">
        <v>0</v>
      </c>
      <c r="AA1354" s="24">
        <f>Y1354-Z1354</f>
        <v>69000</v>
      </c>
      <c r="AB1354" s="25">
        <v>0.3</v>
      </c>
      <c r="AC1354" s="26">
        <f t="shared" ref="AC1354:AC1360" si="19">AA1354*AB1354/100</f>
        <v>207</v>
      </c>
    </row>
    <row r="1355" spans="1:29" x14ac:dyDescent="0.35">
      <c r="A1355" s="15">
        <v>2</v>
      </c>
      <c r="B1355" s="16" t="str">
        <f>[1]ภดส3!B2043</f>
        <v>โฉนด</v>
      </c>
      <c r="C1355" s="16">
        <f>[1]ภดส3!E2043</f>
        <v>1270</v>
      </c>
      <c r="D1355" s="17">
        <f>[1]ภดส3!C2043</f>
        <v>3208</v>
      </c>
      <c r="E1355" s="17" t="str">
        <f>[1]ภดส3!F2043</f>
        <v>ม.3 ต.นาบอน</v>
      </c>
      <c r="F1355" s="18" t="s">
        <v>80</v>
      </c>
      <c r="G1355" s="16">
        <f>[1]ภดส3!G2043</f>
        <v>4</v>
      </c>
      <c r="H1355" s="16">
        <f>[1]ภดส3!H2043</f>
        <v>1</v>
      </c>
      <c r="I1355" s="16">
        <f>[1]ภดส3!I2043</f>
        <v>27</v>
      </c>
      <c r="J1355" s="19">
        <f>[1]ภดส3!J2043</f>
        <v>1727</v>
      </c>
      <c r="K1355" s="20">
        <v>900</v>
      </c>
      <c r="L1355" s="19">
        <f t="shared" si="18"/>
        <v>1554300</v>
      </c>
      <c r="M1355" s="21"/>
      <c r="N1355" s="21"/>
      <c r="O1355" s="21"/>
      <c r="P1355" s="21"/>
      <c r="Q1355" s="22"/>
      <c r="R1355" s="23"/>
      <c r="S1355" s="22"/>
      <c r="T1355" s="22"/>
      <c r="U1355" s="21"/>
      <c r="V1355" s="21"/>
      <c r="W1355" s="23"/>
      <c r="X1355" s="22">
        <v>0</v>
      </c>
      <c r="Y1355" s="23">
        <v>0</v>
      </c>
      <c r="Z1355" s="22">
        <v>0</v>
      </c>
      <c r="AA1355" s="24">
        <v>0</v>
      </c>
      <c r="AB1355" s="25">
        <v>0</v>
      </c>
      <c r="AC1355" s="26">
        <v>0</v>
      </c>
    </row>
    <row r="1356" spans="1:29" x14ac:dyDescent="0.35">
      <c r="A1356" s="15"/>
      <c r="B1356" s="16"/>
      <c r="C1356" s="16"/>
      <c r="D1356" s="17"/>
      <c r="E1356" s="17"/>
      <c r="F1356" s="18" t="s">
        <v>61</v>
      </c>
      <c r="G1356" s="16"/>
      <c r="H1356" s="16"/>
      <c r="I1356" s="16"/>
      <c r="J1356" s="19">
        <v>800</v>
      </c>
      <c r="K1356" s="20">
        <v>900</v>
      </c>
      <c r="L1356" s="19">
        <f>J1356*K1356</f>
        <v>720000</v>
      </c>
      <c r="M1356" s="21"/>
      <c r="N1356" s="21"/>
      <c r="O1356" s="21"/>
      <c r="P1356" s="21"/>
      <c r="Q1356" s="22"/>
      <c r="R1356" s="23"/>
      <c r="S1356" s="22"/>
      <c r="T1356" s="22"/>
      <c r="U1356" s="21"/>
      <c r="V1356" s="21"/>
      <c r="W1356" s="23"/>
      <c r="X1356" s="22">
        <f>L1356</f>
        <v>720000</v>
      </c>
      <c r="Y1356" s="23">
        <f>X1356*100/100</f>
        <v>720000</v>
      </c>
      <c r="Z1356" s="22">
        <v>0</v>
      </c>
      <c r="AA1356" s="24">
        <v>0</v>
      </c>
      <c r="AB1356" s="25">
        <v>0.01</v>
      </c>
      <c r="AC1356" s="26">
        <f t="shared" si="19"/>
        <v>0</v>
      </c>
    </row>
    <row r="1357" spans="1:29" x14ac:dyDescent="0.35">
      <c r="A1357" s="15"/>
      <c r="B1357" s="16"/>
      <c r="C1357" s="16"/>
      <c r="D1357" s="17"/>
      <c r="E1357" s="17"/>
      <c r="F1357" s="18" t="s">
        <v>34</v>
      </c>
      <c r="G1357" s="16"/>
      <c r="H1357" s="16"/>
      <c r="I1357" s="16"/>
      <c r="J1357" s="19">
        <v>35</v>
      </c>
      <c r="K1357" s="20">
        <v>900</v>
      </c>
      <c r="L1357" s="19">
        <f t="shared" si="18"/>
        <v>31500</v>
      </c>
      <c r="M1357" s="21">
        <v>1</v>
      </c>
      <c r="N1357" s="21" t="s">
        <v>141</v>
      </c>
      <c r="O1357" s="21" t="s">
        <v>49</v>
      </c>
      <c r="P1357" s="21">
        <v>2</v>
      </c>
      <c r="Q1357" s="22">
        <v>274</v>
      </c>
      <c r="R1357" s="23">
        <v>100</v>
      </c>
      <c r="S1357" s="22">
        <v>7450</v>
      </c>
      <c r="T1357" s="22">
        <f>Q1357*S1357</f>
        <v>2041300</v>
      </c>
      <c r="U1357" s="21">
        <v>2</v>
      </c>
      <c r="V1357" s="21">
        <v>2</v>
      </c>
      <c r="W1357" s="23">
        <f>T1357-T1357*2/100</f>
        <v>2000474</v>
      </c>
      <c r="X1357" s="22">
        <f>L1357+W1357</f>
        <v>2031974</v>
      </c>
      <c r="Y1357" s="23">
        <f>X1357*R1357/100</f>
        <v>2031974</v>
      </c>
      <c r="Z1357" s="22">
        <v>50000000</v>
      </c>
      <c r="AA1357" s="24">
        <v>0</v>
      </c>
      <c r="AB1357" s="25">
        <v>0.02</v>
      </c>
      <c r="AC1357" s="26">
        <f t="shared" si="19"/>
        <v>0</v>
      </c>
    </row>
    <row r="1358" spans="1:29" x14ac:dyDescent="0.35">
      <c r="A1358" s="15"/>
      <c r="B1358" s="16"/>
      <c r="C1358" s="16"/>
      <c r="D1358" s="17"/>
      <c r="E1358" s="17"/>
      <c r="F1358" s="18" t="s">
        <v>34</v>
      </c>
      <c r="G1358" s="16"/>
      <c r="H1358" s="16"/>
      <c r="I1358" s="16"/>
      <c r="J1358" s="19">
        <v>14</v>
      </c>
      <c r="K1358" s="20">
        <v>900</v>
      </c>
      <c r="L1358" s="19">
        <f t="shared" si="18"/>
        <v>12600</v>
      </c>
      <c r="M1358" s="21">
        <v>2</v>
      </c>
      <c r="N1358" s="21" t="s">
        <v>144</v>
      </c>
      <c r="O1358" s="21" t="s">
        <v>49</v>
      </c>
      <c r="P1358" s="21">
        <v>2</v>
      </c>
      <c r="Q1358" s="22">
        <v>53.75</v>
      </c>
      <c r="R1358" s="23">
        <v>100</v>
      </c>
      <c r="S1358" s="22">
        <v>7450</v>
      </c>
      <c r="T1358" s="22">
        <f>Q1358*S1358</f>
        <v>400437.5</v>
      </c>
      <c r="U1358" s="21">
        <v>2</v>
      </c>
      <c r="V1358" s="21">
        <v>2</v>
      </c>
      <c r="W1358" s="23">
        <f>T1358-T1358*2/100</f>
        <v>392428.75</v>
      </c>
      <c r="X1358" s="22">
        <f>L1358+W1358</f>
        <v>405028.75</v>
      </c>
      <c r="Y1358" s="23">
        <f>X1358*100/100</f>
        <v>405028.75</v>
      </c>
      <c r="Z1358" s="22">
        <v>0</v>
      </c>
      <c r="AA1358" s="24">
        <v>0</v>
      </c>
      <c r="AB1358" s="25">
        <v>0.02</v>
      </c>
      <c r="AC1358" s="26">
        <f t="shared" si="19"/>
        <v>0</v>
      </c>
    </row>
    <row r="1359" spans="1:29" x14ac:dyDescent="0.35">
      <c r="A1359" s="15"/>
      <c r="B1359" s="16"/>
      <c r="C1359" s="16"/>
      <c r="D1359" s="17"/>
      <c r="E1359" s="17"/>
      <c r="F1359" s="18" t="s">
        <v>34</v>
      </c>
      <c r="G1359" s="16"/>
      <c r="H1359" s="16"/>
      <c r="I1359" s="16"/>
      <c r="J1359" s="19">
        <v>37</v>
      </c>
      <c r="K1359" s="20">
        <v>900</v>
      </c>
      <c r="L1359" s="19">
        <f t="shared" si="18"/>
        <v>33300</v>
      </c>
      <c r="M1359" s="21">
        <v>3</v>
      </c>
      <c r="N1359" s="21" t="s">
        <v>90</v>
      </c>
      <c r="O1359" s="21"/>
      <c r="P1359" s="21">
        <v>2</v>
      </c>
      <c r="Q1359" s="22">
        <v>147</v>
      </c>
      <c r="R1359" s="23">
        <v>100</v>
      </c>
      <c r="S1359" s="22">
        <v>5700</v>
      </c>
      <c r="T1359" s="22">
        <f>Q1359*S1359</f>
        <v>837900</v>
      </c>
      <c r="U1359" s="21">
        <v>2</v>
      </c>
      <c r="V1359" s="21">
        <v>2</v>
      </c>
      <c r="W1359" s="23">
        <f>T1359-T1359*2/100</f>
        <v>821142</v>
      </c>
      <c r="X1359" s="22">
        <f>L1359+W1359</f>
        <v>854442</v>
      </c>
      <c r="Y1359" s="23">
        <f>X1359*100/100</f>
        <v>854442</v>
      </c>
      <c r="Z1359" s="22">
        <v>0</v>
      </c>
      <c r="AA1359" s="24">
        <v>0</v>
      </c>
      <c r="AB1359" s="25">
        <v>0.02</v>
      </c>
      <c r="AC1359" s="26">
        <f t="shared" si="19"/>
        <v>0</v>
      </c>
    </row>
    <row r="1360" spans="1:29" x14ac:dyDescent="0.35">
      <c r="A1360" s="15"/>
      <c r="B1360" s="16"/>
      <c r="C1360" s="16"/>
      <c r="D1360" s="17"/>
      <c r="E1360" s="200" t="s">
        <v>145</v>
      </c>
      <c r="F1360" s="18" t="s">
        <v>34</v>
      </c>
      <c r="G1360" s="16"/>
      <c r="H1360" s="16"/>
      <c r="I1360" s="16"/>
      <c r="J1360" s="19">
        <v>753.5</v>
      </c>
      <c r="K1360" s="20">
        <v>900</v>
      </c>
      <c r="L1360" s="19">
        <f t="shared" si="18"/>
        <v>678150</v>
      </c>
      <c r="M1360" s="21"/>
      <c r="N1360" s="21"/>
      <c r="O1360" s="21"/>
      <c r="P1360" s="21"/>
      <c r="Q1360" s="22"/>
      <c r="R1360" s="23"/>
      <c r="S1360" s="22"/>
      <c r="T1360" s="22"/>
      <c r="U1360" s="21"/>
      <c r="V1360" s="21"/>
      <c r="W1360" s="23"/>
      <c r="X1360" s="22">
        <f>L1360</f>
        <v>678150</v>
      </c>
      <c r="Y1360" s="23">
        <f>X1360*100/100</f>
        <v>678150</v>
      </c>
      <c r="Z1360" s="22">
        <v>0</v>
      </c>
      <c r="AA1360" s="24">
        <v>0</v>
      </c>
      <c r="AB1360" s="25">
        <v>0.02</v>
      </c>
      <c r="AC1360" s="26">
        <f t="shared" si="19"/>
        <v>0</v>
      </c>
    </row>
    <row r="1361" spans="1:29" x14ac:dyDescent="0.35">
      <c r="A1361" s="15"/>
      <c r="B1361" s="16"/>
      <c r="C1361" s="16"/>
      <c r="D1361" s="17"/>
      <c r="E1361" s="17" t="s">
        <v>146</v>
      </c>
      <c r="F1361" s="18" t="s">
        <v>47</v>
      </c>
      <c r="G1361" s="16"/>
      <c r="H1361" s="16"/>
      <c r="I1361" s="16"/>
      <c r="J1361" s="19">
        <v>60</v>
      </c>
      <c r="K1361" s="20"/>
      <c r="L1361" s="19"/>
      <c r="M1361" s="21"/>
      <c r="N1361" s="21"/>
      <c r="O1361" s="21"/>
      <c r="P1361" s="21"/>
      <c r="Q1361" s="22"/>
      <c r="R1361" s="23"/>
      <c r="S1361" s="22"/>
      <c r="T1361" s="22"/>
      <c r="U1361" s="21"/>
      <c r="V1361" s="21"/>
      <c r="W1361" s="23"/>
      <c r="X1361" s="22"/>
      <c r="Y1361" s="23"/>
      <c r="Z1361" s="22"/>
      <c r="AA1361" s="24"/>
      <c r="AB1361" s="25"/>
      <c r="AC1361" s="26"/>
    </row>
    <row r="1362" spans="1:29" x14ac:dyDescent="0.35">
      <c r="A1362" s="15"/>
      <c r="B1362" s="16"/>
      <c r="C1362" s="16"/>
      <c r="D1362" s="17"/>
      <c r="E1362" s="17" t="s">
        <v>146</v>
      </c>
      <c r="F1362" s="18" t="s">
        <v>47</v>
      </c>
      <c r="G1362" s="16"/>
      <c r="H1362" s="16"/>
      <c r="I1362" s="16"/>
      <c r="J1362" s="19">
        <v>27.5</v>
      </c>
      <c r="K1362" s="20"/>
      <c r="L1362" s="19"/>
      <c r="M1362" s="21"/>
      <c r="N1362" s="21"/>
      <c r="O1362" s="21"/>
      <c r="P1362" s="21"/>
      <c r="Q1362" s="22"/>
      <c r="R1362" s="23"/>
      <c r="S1362" s="22"/>
      <c r="T1362" s="22"/>
      <c r="U1362" s="21"/>
      <c r="V1362" s="21"/>
      <c r="W1362" s="23"/>
      <c r="X1362" s="22"/>
      <c r="Y1362" s="23"/>
      <c r="Z1362" s="22"/>
      <c r="AA1362" s="24"/>
      <c r="AB1362" s="25"/>
      <c r="AC1362" s="26"/>
    </row>
    <row r="1363" spans="1:29" x14ac:dyDescent="0.35">
      <c r="A1363" s="15">
        <v>3</v>
      </c>
      <c r="B1363" s="16" t="s">
        <v>95</v>
      </c>
      <c r="C1363" s="16">
        <v>1260</v>
      </c>
      <c r="D1363" s="17">
        <v>3198</v>
      </c>
      <c r="E1363" s="17" t="s">
        <v>59</v>
      </c>
      <c r="F1363" s="28" t="s">
        <v>61</v>
      </c>
      <c r="G1363" s="16">
        <v>12</v>
      </c>
      <c r="H1363" s="16">
        <v>3</v>
      </c>
      <c r="I1363" s="16">
        <v>12</v>
      </c>
      <c r="J1363" s="45">
        <f>G1363*400+H1363*100+I1363</f>
        <v>5112</v>
      </c>
      <c r="K1363" s="29">
        <v>310</v>
      </c>
      <c r="L1363" s="19">
        <f>J1363*K1363</f>
        <v>1584720</v>
      </c>
      <c r="M1363" s="30"/>
      <c r="N1363" s="30"/>
      <c r="O1363" s="30"/>
      <c r="P1363" s="30"/>
      <c r="Q1363" s="42"/>
      <c r="R1363" s="23"/>
      <c r="S1363" s="42"/>
      <c r="T1363" s="22"/>
      <c r="U1363" s="30"/>
      <c r="V1363" s="30"/>
      <c r="W1363" s="23"/>
      <c r="X1363" s="22">
        <f>L1363</f>
        <v>1584720</v>
      </c>
      <c r="Y1363" s="23">
        <f>X1363*100/100</f>
        <v>1584720</v>
      </c>
      <c r="Z1363" s="22">
        <v>50000000</v>
      </c>
      <c r="AA1363" s="24">
        <v>0</v>
      </c>
      <c r="AB1363" s="25">
        <v>0.01</v>
      </c>
      <c r="AC1363" s="26">
        <f>AA1363*AB1363/100</f>
        <v>0</v>
      </c>
    </row>
    <row r="1364" spans="1:29" x14ac:dyDescent="0.35">
      <c r="A1364" s="15">
        <v>4</v>
      </c>
      <c r="B1364" s="16" t="str">
        <f>[1]ภดส3!B2069</f>
        <v>โฉนด</v>
      </c>
      <c r="C1364" s="16">
        <f>[1]ภดส3!E2069</f>
        <v>3135</v>
      </c>
      <c r="D1364" s="17">
        <f>[1]ภดส3!C2069</f>
        <v>6579</v>
      </c>
      <c r="E1364" s="17" t="str">
        <f>[1]ภดส3!F2069</f>
        <v>ม.11 ต.นาบอน</v>
      </c>
      <c r="F1364" s="28" t="s">
        <v>47</v>
      </c>
      <c r="G1364" s="16">
        <f>[1]ภดส3!G2069</f>
        <v>0</v>
      </c>
      <c r="H1364" s="16">
        <f>[1]ภดส3!H2069</f>
        <v>0</v>
      </c>
      <c r="I1364" s="16">
        <f>[1]ภดส3!I2069</f>
        <v>28</v>
      </c>
      <c r="J1364" s="45">
        <f>[1]ภดส3!J2069</f>
        <v>28</v>
      </c>
      <c r="K1364" s="29">
        <v>3050</v>
      </c>
      <c r="L1364" s="19">
        <f t="shared" si="18"/>
        <v>85400</v>
      </c>
      <c r="M1364" s="31">
        <v>4</v>
      </c>
      <c r="N1364" s="33" t="s">
        <v>90</v>
      </c>
      <c r="O1364" s="33"/>
      <c r="P1364" s="67">
        <v>2</v>
      </c>
      <c r="Q1364" s="66">
        <v>100</v>
      </c>
      <c r="R1364" s="23">
        <v>100</v>
      </c>
      <c r="S1364" s="66">
        <v>5700</v>
      </c>
      <c r="T1364" s="22">
        <f>Q1364*S1364</f>
        <v>570000</v>
      </c>
      <c r="U1364" s="67">
        <v>21</v>
      </c>
      <c r="V1364" s="67">
        <v>32</v>
      </c>
      <c r="W1364" s="23">
        <f>T1364-T1364*32/100</f>
        <v>387600</v>
      </c>
      <c r="X1364" s="22">
        <f>L1364+W1364</f>
        <v>473000</v>
      </c>
      <c r="Y1364" s="23">
        <f>X1364*R1364/100</f>
        <v>473000</v>
      </c>
      <c r="Z1364" s="22">
        <v>0</v>
      </c>
      <c r="AA1364" s="24">
        <f>Y1364-Z1364</f>
        <v>473000</v>
      </c>
      <c r="AB1364" s="25">
        <v>0.3</v>
      </c>
      <c r="AC1364" s="26">
        <f>AA1364*AB1364/100</f>
        <v>1419</v>
      </c>
    </row>
    <row r="1365" spans="1:29" x14ac:dyDescent="0.35">
      <c r="A1365" s="201">
        <v>5</v>
      </c>
      <c r="B1365" s="202" t="str">
        <f>[1]ภดส3!B2070</f>
        <v>โฉนด</v>
      </c>
      <c r="C1365" s="202">
        <f>[1]ภดส3!E2070</f>
        <v>3134</v>
      </c>
      <c r="D1365" s="77">
        <f>[1]ภดส3!C2070</f>
        <v>6578</v>
      </c>
      <c r="E1365" s="77" t="str">
        <f>[1]ภดส3!F2070</f>
        <v>ม.11 ต.นาบอน</v>
      </c>
      <c r="F1365" s="130" t="s">
        <v>47</v>
      </c>
      <c r="G1365" s="202">
        <f>[1]ภดส3!G2070</f>
        <v>0</v>
      </c>
      <c r="H1365" s="202">
        <f>[1]ภดส3!H2070</f>
        <v>0</v>
      </c>
      <c r="I1365" s="202">
        <f>[1]ภดส3!I2070</f>
        <v>26</v>
      </c>
      <c r="J1365" s="196">
        <f>[1]ภดส3!J2070</f>
        <v>26</v>
      </c>
      <c r="K1365" s="197">
        <v>3050</v>
      </c>
      <c r="L1365" s="203">
        <f t="shared" si="18"/>
        <v>79300</v>
      </c>
      <c r="M1365" s="83">
        <v>5</v>
      </c>
      <c r="N1365" s="204" t="s">
        <v>90</v>
      </c>
      <c r="O1365" s="204"/>
      <c r="P1365" s="184">
        <v>2</v>
      </c>
      <c r="Q1365" s="205">
        <v>100</v>
      </c>
      <c r="R1365" s="206">
        <v>100</v>
      </c>
      <c r="S1365" s="205">
        <v>5700</v>
      </c>
      <c r="T1365" s="207">
        <f>Q1365*S1365</f>
        <v>570000</v>
      </c>
      <c r="U1365" s="184">
        <v>21</v>
      </c>
      <c r="V1365" s="184">
        <v>32</v>
      </c>
      <c r="W1365" s="206">
        <f>T1365-T1365*32/100</f>
        <v>387600</v>
      </c>
      <c r="X1365" s="207">
        <f>L1365+W1365</f>
        <v>466900</v>
      </c>
      <c r="Y1365" s="206">
        <f>X1365*R1365/100</f>
        <v>466900</v>
      </c>
      <c r="Z1365" s="207">
        <v>0</v>
      </c>
      <c r="AA1365" s="208">
        <f>Y1365-Z1365</f>
        <v>466900</v>
      </c>
      <c r="AB1365" s="198">
        <v>0.3</v>
      </c>
      <c r="AC1365" s="209">
        <f>AA1365*AB1365/100</f>
        <v>1400.7</v>
      </c>
    </row>
    <row r="1366" spans="1:29" x14ac:dyDescent="0.35">
      <c r="A1366" s="1"/>
      <c r="B1366" s="1"/>
      <c r="C1366" s="1"/>
      <c r="D1366" s="2"/>
      <c r="E1366" s="2"/>
      <c r="F1366" s="2"/>
      <c r="G1366" s="1"/>
      <c r="H1366" s="1"/>
      <c r="I1366" s="1"/>
      <c r="J1366" s="3"/>
      <c r="K1366" s="4"/>
      <c r="M1366" s="6"/>
      <c r="N1366" s="1"/>
      <c r="O1366" s="1"/>
      <c r="P1366" s="1"/>
      <c r="Q1366" s="3"/>
      <c r="R1366" s="4"/>
      <c r="S1366" s="3"/>
      <c r="T1366" s="3"/>
      <c r="U1366" s="1"/>
      <c r="V1366" s="1"/>
      <c r="W1366" s="4"/>
      <c r="X1366" s="3"/>
      <c r="Y1366" s="4"/>
      <c r="Z1366" s="3"/>
      <c r="AA1366" s="4"/>
      <c r="AB1366" s="55"/>
      <c r="AC1366" s="5">
        <f>SUM(AC1354:AC1365)</f>
        <v>3026.7</v>
      </c>
    </row>
    <row r="1367" spans="1:29" x14ac:dyDescent="0.35">
      <c r="A1367" s="8"/>
      <c r="B1367" s="8" t="s">
        <v>37</v>
      </c>
      <c r="C1367" s="8"/>
      <c r="D1367" s="9" t="s">
        <v>38</v>
      </c>
      <c r="E1367" s="9"/>
      <c r="F1367" s="9"/>
      <c r="G1367" s="56"/>
      <c r="H1367" s="8" t="s">
        <v>39</v>
      </c>
      <c r="I1367" s="8"/>
      <c r="J1367" s="57"/>
      <c r="K1367" s="10"/>
      <c r="L1367" s="8"/>
      <c r="M1367" s="13"/>
      <c r="N1367" s="1"/>
      <c r="O1367" s="1"/>
      <c r="P1367" s="1"/>
      <c r="Q1367" s="3"/>
      <c r="R1367" s="4"/>
      <c r="S1367" s="3"/>
      <c r="T1367" s="3"/>
      <c r="U1367" s="1"/>
      <c r="V1367" s="1"/>
      <c r="W1367" s="4"/>
      <c r="X1367" s="3"/>
      <c r="Y1367" s="4"/>
      <c r="Z1367" s="3"/>
      <c r="AA1367" s="4"/>
      <c r="AB1367" s="55"/>
    </row>
    <row r="1368" spans="1:29" x14ac:dyDescent="0.35">
      <c r="A1368" s="8"/>
      <c r="B1368" s="8"/>
      <c r="C1368" s="8"/>
      <c r="D1368" s="9"/>
      <c r="E1368" s="9"/>
      <c r="F1368" s="9"/>
      <c r="G1368" s="56"/>
      <c r="H1368" s="8" t="s">
        <v>40</v>
      </c>
      <c r="I1368" s="8"/>
      <c r="J1368" s="57"/>
      <c r="K1368" s="10"/>
      <c r="L1368" s="8"/>
      <c r="M1368" s="13"/>
      <c r="N1368" s="1"/>
      <c r="O1368" s="1"/>
      <c r="P1368" s="1"/>
      <c r="Q1368" s="3"/>
      <c r="R1368" s="4"/>
      <c r="S1368" s="3"/>
      <c r="T1368" s="3"/>
      <c r="U1368" s="1"/>
      <c r="V1368" s="1"/>
      <c r="W1368" s="4"/>
      <c r="X1368" s="3"/>
      <c r="Y1368" s="4"/>
      <c r="Z1368" s="3"/>
      <c r="AA1368" s="4"/>
      <c r="AB1368" s="55"/>
    </row>
    <row r="1369" spans="1:29" x14ac:dyDescent="0.35">
      <c r="A1369" s="8"/>
      <c r="B1369" s="8"/>
      <c r="C1369" s="8"/>
      <c r="D1369" s="9"/>
      <c r="E1369" s="9"/>
      <c r="F1369" s="9"/>
      <c r="G1369" s="56"/>
      <c r="H1369" s="8" t="s">
        <v>41</v>
      </c>
      <c r="I1369" s="8"/>
      <c r="J1369" s="57"/>
      <c r="K1369" s="10"/>
      <c r="L1369" s="8"/>
      <c r="M1369" s="13"/>
      <c r="N1369" s="1"/>
      <c r="O1369" s="1"/>
      <c r="P1369" s="8"/>
      <c r="Q1369" s="3"/>
      <c r="R1369" s="4"/>
      <c r="S1369" s="3"/>
      <c r="T1369" s="3"/>
      <c r="U1369" s="1"/>
      <c r="V1369" s="1"/>
      <c r="W1369" s="4"/>
      <c r="X1369" s="3"/>
      <c r="Y1369" s="11"/>
      <c r="Z1369" s="10"/>
      <c r="AA1369" s="11"/>
      <c r="AB1369" s="14"/>
    </row>
    <row r="1370" spans="1:29" x14ac:dyDescent="0.35">
      <c r="A1370" s="8"/>
      <c r="B1370" s="8"/>
      <c r="C1370" s="8"/>
      <c r="D1370" s="9"/>
      <c r="E1370" s="9"/>
      <c r="F1370" s="9"/>
      <c r="G1370" s="56"/>
      <c r="H1370" s="8" t="s">
        <v>42</v>
      </c>
      <c r="I1370" s="58"/>
      <c r="J1370" s="59"/>
      <c r="K1370" s="12"/>
      <c r="L1370" s="58"/>
      <c r="M1370" s="60"/>
      <c r="N1370" s="1"/>
      <c r="O1370" s="1"/>
      <c r="P1370" s="8"/>
      <c r="Q1370" s="3"/>
      <c r="R1370" s="4"/>
      <c r="S1370" s="3"/>
      <c r="T1370" s="3"/>
      <c r="U1370" s="1"/>
      <c r="V1370" s="1"/>
      <c r="W1370" s="4"/>
      <c r="X1370" s="3"/>
      <c r="Y1370" s="11"/>
      <c r="Z1370" s="10"/>
      <c r="AA1370" s="11"/>
      <c r="AB1370" s="14"/>
    </row>
    <row r="1371" spans="1:29" x14ac:dyDescent="0.35">
      <c r="A1371" s="58"/>
      <c r="B1371" s="58"/>
      <c r="C1371" s="58"/>
      <c r="D1371" s="61"/>
      <c r="E1371" s="61"/>
      <c r="F1371" s="61"/>
      <c r="G1371" s="58"/>
      <c r="H1371" s="58" t="s">
        <v>43</v>
      </c>
      <c r="I1371" s="58"/>
      <c r="J1371" s="59"/>
      <c r="K1371" s="12"/>
      <c r="L1371" s="58"/>
      <c r="M1371" s="60"/>
    </row>
    <row r="1372" spans="1:29" x14ac:dyDescent="0.35">
      <c r="A1372" s="1"/>
      <c r="B1372" s="1"/>
      <c r="C1372" s="1"/>
      <c r="D1372" s="2"/>
      <c r="E1372" s="2"/>
      <c r="F1372" s="2"/>
      <c r="G1372" s="1"/>
      <c r="H1372" s="1"/>
      <c r="I1372" s="1"/>
      <c r="J1372" s="3"/>
      <c r="K1372" s="4"/>
      <c r="M1372" s="6"/>
      <c r="N1372" s="1"/>
      <c r="O1372" s="1"/>
      <c r="P1372" s="1"/>
      <c r="Q1372" s="3"/>
      <c r="R1372" s="4"/>
      <c r="S1372" s="3"/>
      <c r="T1372" s="3"/>
      <c r="U1372" s="1"/>
      <c r="V1372" s="1"/>
      <c r="W1372" s="4"/>
      <c r="X1372" s="3"/>
      <c r="Y1372" s="4"/>
      <c r="Z1372" s="3"/>
      <c r="AA1372" s="314" t="s">
        <v>0</v>
      </c>
      <c r="AB1372" s="314"/>
    </row>
    <row r="1373" spans="1:29" x14ac:dyDescent="0.35">
      <c r="A1373" s="315" t="s">
        <v>1</v>
      </c>
      <c r="B1373" s="315"/>
      <c r="C1373" s="315"/>
      <c r="D1373" s="315"/>
      <c r="E1373" s="315"/>
      <c r="F1373" s="315"/>
      <c r="G1373" s="315"/>
      <c r="H1373" s="315"/>
      <c r="I1373" s="315"/>
      <c r="J1373" s="315"/>
      <c r="K1373" s="315"/>
      <c r="L1373" s="315"/>
      <c r="M1373" s="315"/>
      <c r="N1373" s="315"/>
      <c r="O1373" s="315"/>
      <c r="P1373" s="315"/>
      <c r="Q1373" s="315"/>
      <c r="R1373" s="315"/>
      <c r="S1373" s="315"/>
      <c r="T1373" s="315"/>
      <c r="U1373" s="315"/>
      <c r="V1373" s="315"/>
      <c r="W1373" s="315"/>
      <c r="X1373" s="315"/>
      <c r="Y1373" s="315"/>
      <c r="Z1373" s="315"/>
      <c r="AA1373" s="315"/>
      <c r="AB1373" s="315"/>
    </row>
    <row r="1374" spans="1:29" x14ac:dyDescent="0.35">
      <c r="A1374" s="315" t="str">
        <f>A1346</f>
        <v>เทศบาลตำบลนาบอน</v>
      </c>
      <c r="B1374" s="315"/>
      <c r="C1374" s="315"/>
      <c r="D1374" s="315"/>
      <c r="E1374" s="315"/>
      <c r="F1374" s="315"/>
      <c r="G1374" s="315"/>
      <c r="H1374" s="315"/>
      <c r="I1374" s="315"/>
      <c r="J1374" s="315"/>
      <c r="K1374" s="315"/>
      <c r="L1374" s="315"/>
      <c r="M1374" s="315"/>
      <c r="N1374" s="315"/>
      <c r="O1374" s="315"/>
      <c r="P1374" s="315"/>
      <c r="Q1374" s="315"/>
      <c r="R1374" s="315"/>
      <c r="S1374" s="315"/>
      <c r="T1374" s="315"/>
      <c r="U1374" s="315"/>
      <c r="V1374" s="315"/>
      <c r="W1374" s="315"/>
      <c r="X1374" s="315"/>
      <c r="Y1374" s="315"/>
      <c r="Z1374" s="315"/>
      <c r="AA1374" s="315"/>
      <c r="AB1374" s="315"/>
    </row>
    <row r="1375" spans="1:29" x14ac:dyDescent="0.35">
      <c r="A1375" s="8" t="s">
        <v>147</v>
      </c>
      <c r="B1375" s="8"/>
      <c r="C1375" s="8"/>
      <c r="D1375" s="9"/>
      <c r="E1375" s="9"/>
      <c r="F1375" s="9"/>
      <c r="G1375" s="8"/>
      <c r="H1375" s="8"/>
      <c r="I1375" s="8"/>
      <c r="J1375" s="10"/>
      <c r="K1375" s="11"/>
      <c r="L1375" s="12"/>
      <c r="M1375" s="13"/>
      <c r="N1375" s="8"/>
      <c r="O1375" s="8"/>
      <c r="P1375" s="8"/>
      <c r="Q1375" s="10"/>
      <c r="R1375" s="11"/>
      <c r="S1375" s="10"/>
      <c r="T1375" s="10"/>
      <c r="U1375" s="8"/>
      <c r="V1375" s="8"/>
      <c r="W1375" s="11"/>
      <c r="X1375" s="10"/>
      <c r="Y1375" s="11"/>
      <c r="Z1375" s="10"/>
      <c r="AA1375" s="11"/>
      <c r="AB1375" s="14"/>
    </row>
    <row r="1376" spans="1:29" x14ac:dyDescent="0.35">
      <c r="A1376" s="288" t="s">
        <v>4</v>
      </c>
      <c r="B1376" s="316"/>
      <c r="C1376" s="316"/>
      <c r="D1376" s="316"/>
      <c r="E1376" s="316"/>
      <c r="F1376" s="316"/>
      <c r="G1376" s="316"/>
      <c r="H1376" s="316"/>
      <c r="I1376" s="316"/>
      <c r="J1376" s="316"/>
      <c r="K1376" s="316"/>
      <c r="L1376" s="289"/>
      <c r="M1376" s="288" t="s">
        <v>5</v>
      </c>
      <c r="N1376" s="316"/>
      <c r="O1376" s="316"/>
      <c r="P1376" s="316"/>
      <c r="Q1376" s="316"/>
      <c r="R1376" s="316"/>
      <c r="S1376" s="316"/>
      <c r="T1376" s="316"/>
      <c r="U1376" s="316"/>
      <c r="V1376" s="316"/>
      <c r="W1376" s="289"/>
      <c r="X1376" s="290" t="s">
        <v>6</v>
      </c>
      <c r="Y1376" s="290" t="s">
        <v>7</v>
      </c>
      <c r="Z1376" s="290" t="s">
        <v>8</v>
      </c>
      <c r="AA1376" s="290" t="s">
        <v>9</v>
      </c>
      <c r="AB1376" s="317" t="s">
        <v>10</v>
      </c>
    </row>
    <row r="1377" spans="1:29" x14ac:dyDescent="0.35">
      <c r="A1377" s="299" t="s">
        <v>11</v>
      </c>
      <c r="B1377" s="293" t="s">
        <v>12</v>
      </c>
      <c r="C1377" s="293" t="s">
        <v>13</v>
      </c>
      <c r="D1377" s="311" t="s">
        <v>14</v>
      </c>
      <c r="E1377" s="311" t="s">
        <v>15</v>
      </c>
      <c r="F1377" s="312" t="s">
        <v>16</v>
      </c>
      <c r="G1377" s="302" t="s">
        <v>17</v>
      </c>
      <c r="H1377" s="303"/>
      <c r="I1377" s="304"/>
      <c r="J1377" s="290" t="s">
        <v>18</v>
      </c>
      <c r="K1377" s="290" t="s">
        <v>19</v>
      </c>
      <c r="L1377" s="308" t="s">
        <v>20</v>
      </c>
      <c r="M1377" s="299" t="s">
        <v>11</v>
      </c>
      <c r="N1377" s="293" t="s">
        <v>21</v>
      </c>
      <c r="O1377" s="293" t="s">
        <v>22</v>
      </c>
      <c r="P1377" s="293" t="s">
        <v>16</v>
      </c>
      <c r="Q1377" s="290" t="s">
        <v>23</v>
      </c>
      <c r="R1377" s="290" t="s">
        <v>24</v>
      </c>
      <c r="S1377" s="290" t="s">
        <v>25</v>
      </c>
      <c r="T1377" s="290" t="s">
        <v>26</v>
      </c>
      <c r="U1377" s="288" t="s">
        <v>27</v>
      </c>
      <c r="V1377" s="289"/>
      <c r="W1377" s="290" t="s">
        <v>28</v>
      </c>
      <c r="X1377" s="291"/>
      <c r="Y1377" s="291"/>
      <c r="Z1377" s="291"/>
      <c r="AA1377" s="291"/>
      <c r="AB1377" s="318"/>
    </row>
    <row r="1378" spans="1:29" x14ac:dyDescent="0.35">
      <c r="A1378" s="300"/>
      <c r="B1378" s="294"/>
      <c r="C1378" s="294"/>
      <c r="D1378" s="312"/>
      <c r="E1378" s="312"/>
      <c r="F1378" s="312"/>
      <c r="G1378" s="305"/>
      <c r="H1378" s="306"/>
      <c r="I1378" s="307"/>
      <c r="J1378" s="291"/>
      <c r="K1378" s="291"/>
      <c r="L1378" s="309"/>
      <c r="M1378" s="300"/>
      <c r="N1378" s="294"/>
      <c r="O1378" s="294"/>
      <c r="P1378" s="294"/>
      <c r="Q1378" s="291"/>
      <c r="R1378" s="291"/>
      <c r="S1378" s="291"/>
      <c r="T1378" s="291"/>
      <c r="U1378" s="293" t="s">
        <v>29</v>
      </c>
      <c r="V1378" s="296" t="s">
        <v>30</v>
      </c>
      <c r="W1378" s="291"/>
      <c r="X1378" s="291"/>
      <c r="Y1378" s="291"/>
      <c r="Z1378" s="291"/>
      <c r="AA1378" s="291"/>
      <c r="AB1378" s="318"/>
    </row>
    <row r="1379" spans="1:29" x14ac:dyDescent="0.35">
      <c r="A1379" s="300"/>
      <c r="B1379" s="294"/>
      <c r="C1379" s="294"/>
      <c r="D1379" s="312"/>
      <c r="E1379" s="312"/>
      <c r="F1379" s="312"/>
      <c r="G1379" s="299" t="s">
        <v>31</v>
      </c>
      <c r="H1379" s="299" t="s">
        <v>32</v>
      </c>
      <c r="I1379" s="299" t="s">
        <v>33</v>
      </c>
      <c r="J1379" s="291"/>
      <c r="K1379" s="291"/>
      <c r="L1379" s="309"/>
      <c r="M1379" s="300"/>
      <c r="N1379" s="294"/>
      <c r="O1379" s="294"/>
      <c r="P1379" s="294"/>
      <c r="Q1379" s="291"/>
      <c r="R1379" s="291"/>
      <c r="S1379" s="291"/>
      <c r="T1379" s="291"/>
      <c r="U1379" s="294"/>
      <c r="V1379" s="297"/>
      <c r="W1379" s="291"/>
      <c r="X1379" s="291"/>
      <c r="Y1379" s="291"/>
      <c r="Z1379" s="291"/>
      <c r="AA1379" s="291"/>
      <c r="AB1379" s="318"/>
    </row>
    <row r="1380" spans="1:29" x14ac:dyDescent="0.35">
      <c r="A1380" s="300"/>
      <c r="B1380" s="294"/>
      <c r="C1380" s="294"/>
      <c r="D1380" s="312"/>
      <c r="E1380" s="312"/>
      <c r="F1380" s="312"/>
      <c r="G1380" s="300"/>
      <c r="H1380" s="300"/>
      <c r="I1380" s="300"/>
      <c r="J1380" s="291"/>
      <c r="K1380" s="291"/>
      <c r="L1380" s="309"/>
      <c r="M1380" s="300"/>
      <c r="N1380" s="294"/>
      <c r="O1380" s="294"/>
      <c r="P1380" s="294"/>
      <c r="Q1380" s="291"/>
      <c r="R1380" s="291"/>
      <c r="S1380" s="291"/>
      <c r="T1380" s="291"/>
      <c r="U1380" s="294"/>
      <c r="V1380" s="297"/>
      <c r="W1380" s="291"/>
      <c r="X1380" s="291"/>
      <c r="Y1380" s="291"/>
      <c r="Z1380" s="291"/>
      <c r="AA1380" s="291"/>
      <c r="AB1380" s="318"/>
    </row>
    <row r="1381" spans="1:29" x14ac:dyDescent="0.35">
      <c r="A1381" s="301"/>
      <c r="B1381" s="295"/>
      <c r="C1381" s="295"/>
      <c r="D1381" s="313"/>
      <c r="E1381" s="313"/>
      <c r="F1381" s="313"/>
      <c r="G1381" s="301"/>
      <c r="H1381" s="301"/>
      <c r="I1381" s="301"/>
      <c r="J1381" s="292"/>
      <c r="K1381" s="292"/>
      <c r="L1381" s="310"/>
      <c r="M1381" s="301"/>
      <c r="N1381" s="295"/>
      <c r="O1381" s="295"/>
      <c r="P1381" s="295"/>
      <c r="Q1381" s="292"/>
      <c r="R1381" s="292"/>
      <c r="S1381" s="292"/>
      <c r="T1381" s="292"/>
      <c r="U1381" s="295"/>
      <c r="V1381" s="298"/>
      <c r="W1381" s="292"/>
      <c r="X1381" s="292"/>
      <c r="Y1381" s="292"/>
      <c r="Z1381" s="292"/>
      <c r="AA1381" s="292"/>
      <c r="AB1381" s="319"/>
    </row>
    <row r="1382" spans="1:29" x14ac:dyDescent="0.35">
      <c r="A1382" s="15">
        <v>1</v>
      </c>
      <c r="B1382" s="16" t="str">
        <f>[1]ภดส3!B2043</f>
        <v>โฉนด</v>
      </c>
      <c r="C1382" s="16">
        <f>[1]ภดส3!E2043</f>
        <v>1270</v>
      </c>
      <c r="D1382" s="17">
        <f>[1]ภดส3!C2043</f>
        <v>3208</v>
      </c>
      <c r="E1382" s="17" t="str">
        <f>[1]ภดส3!F2043</f>
        <v>ม.3 ต.นาบอน</v>
      </c>
      <c r="F1382" s="18" t="s">
        <v>47</v>
      </c>
      <c r="G1382" s="16">
        <f>[1]ภดส3!G2043</f>
        <v>4</v>
      </c>
      <c r="H1382" s="16">
        <f>[1]ภดส3!H2043</f>
        <v>1</v>
      </c>
      <c r="I1382" s="16">
        <f>[1]ภดส3!I2043</f>
        <v>27</v>
      </c>
      <c r="J1382" s="19">
        <f>[1]ภดส3!J2043</f>
        <v>1727</v>
      </c>
      <c r="K1382" s="20">
        <v>900</v>
      </c>
      <c r="L1382" s="19">
        <f t="shared" ref="L1382:L1388" si="20">J1382*K1382</f>
        <v>1554300</v>
      </c>
      <c r="M1382" s="21"/>
      <c r="N1382" s="21"/>
      <c r="O1382" s="21"/>
      <c r="P1382" s="21"/>
      <c r="Q1382" s="22"/>
      <c r="R1382" s="23"/>
      <c r="S1382" s="22"/>
      <c r="T1382" s="22"/>
      <c r="U1382" s="21"/>
      <c r="V1382" s="21"/>
      <c r="W1382" s="23"/>
      <c r="X1382" s="22"/>
      <c r="Y1382" s="23"/>
      <c r="Z1382" s="22"/>
      <c r="AA1382" s="24"/>
      <c r="AB1382" s="25"/>
      <c r="AC1382" s="26"/>
    </row>
    <row r="1383" spans="1:29" x14ac:dyDescent="0.35">
      <c r="A1383" s="15"/>
      <c r="B1383" s="16"/>
      <c r="C1383" s="16"/>
      <c r="D1383" s="17"/>
      <c r="E1383" s="17"/>
      <c r="F1383" s="28"/>
      <c r="G1383" s="16"/>
      <c r="H1383" s="16"/>
      <c r="I1383" s="16"/>
      <c r="J1383" s="45">
        <v>60</v>
      </c>
      <c r="K1383" s="29">
        <v>900</v>
      </c>
      <c r="L1383" s="19">
        <f t="shared" si="20"/>
        <v>54000</v>
      </c>
      <c r="M1383" s="31">
        <v>1</v>
      </c>
      <c r="N1383" s="31" t="s">
        <v>148</v>
      </c>
      <c r="O1383" s="31" t="s">
        <v>49</v>
      </c>
      <c r="P1383" s="31">
        <v>3</v>
      </c>
      <c r="Q1383" s="32">
        <v>237.5</v>
      </c>
      <c r="R1383" s="23">
        <v>100</v>
      </c>
      <c r="S1383" s="42">
        <v>6800</v>
      </c>
      <c r="T1383" s="22">
        <f>Q1383*S1383</f>
        <v>1615000</v>
      </c>
      <c r="U1383" s="31">
        <v>2</v>
      </c>
      <c r="V1383" s="31">
        <v>2</v>
      </c>
      <c r="W1383" s="23">
        <f>T1383-T1383*2/100</f>
        <v>1582700</v>
      </c>
      <c r="X1383" s="22">
        <f>L1383+W1383</f>
        <v>1636700</v>
      </c>
      <c r="Y1383" s="23">
        <f>X1383*R1383/100</f>
        <v>1636700</v>
      </c>
      <c r="Z1383" s="22">
        <v>0</v>
      </c>
      <c r="AA1383" s="24">
        <f>Y1383-Z1383</f>
        <v>1636700</v>
      </c>
      <c r="AB1383" s="25">
        <v>0.3</v>
      </c>
      <c r="AC1383" s="5">
        <f>AA1383*AB1383/100</f>
        <v>4910.1000000000004</v>
      </c>
    </row>
    <row r="1384" spans="1:29" x14ac:dyDescent="0.35">
      <c r="A1384" s="15"/>
      <c r="B1384" s="16"/>
      <c r="C1384" s="16"/>
      <c r="D1384" s="17"/>
      <c r="E1384" s="17"/>
      <c r="F1384" s="28"/>
      <c r="G1384" s="16"/>
      <c r="H1384" s="16"/>
      <c r="I1384" s="16"/>
      <c r="J1384" s="45">
        <v>27.5</v>
      </c>
      <c r="K1384" s="29">
        <v>900</v>
      </c>
      <c r="L1384" s="19">
        <f t="shared" si="20"/>
        <v>24750</v>
      </c>
      <c r="M1384" s="31">
        <v>2</v>
      </c>
      <c r="N1384" s="33" t="s">
        <v>90</v>
      </c>
      <c r="O1384" s="31"/>
      <c r="P1384" s="67">
        <v>3</v>
      </c>
      <c r="Q1384" s="34">
        <v>110</v>
      </c>
      <c r="R1384" s="23">
        <v>100</v>
      </c>
      <c r="S1384" s="35">
        <v>5700</v>
      </c>
      <c r="T1384" s="22">
        <f>Q1384*S1384</f>
        <v>627000</v>
      </c>
      <c r="U1384" s="67">
        <v>2</v>
      </c>
      <c r="V1384" s="67">
        <v>2</v>
      </c>
      <c r="W1384" s="23">
        <f>T1384-T1384*2/100</f>
        <v>614460</v>
      </c>
      <c r="X1384" s="22">
        <f>L1384+W1384</f>
        <v>639210</v>
      </c>
      <c r="Y1384" s="23">
        <f>X1384*R1384/100</f>
        <v>639210</v>
      </c>
      <c r="Z1384" s="22">
        <v>0</v>
      </c>
      <c r="AA1384" s="24">
        <f>Y1384-Z1384</f>
        <v>639210</v>
      </c>
      <c r="AB1384" s="25">
        <v>0.3</v>
      </c>
      <c r="AC1384" s="5">
        <f>AA1384*AB1384/100</f>
        <v>1917.63</v>
      </c>
    </row>
    <row r="1385" spans="1:29" x14ac:dyDescent="0.35">
      <c r="A1385" s="103">
        <v>2</v>
      </c>
      <c r="B1385" s="91" t="str">
        <f>[1]ภดส3!B2071</f>
        <v>โฉนด</v>
      </c>
      <c r="C1385" s="40">
        <f>[1]ภดส3!E2071</f>
        <v>3793</v>
      </c>
      <c r="D1385" s="104" t="s">
        <v>149</v>
      </c>
      <c r="E1385" s="104" t="s">
        <v>67</v>
      </c>
      <c r="F1385" s="105" t="s">
        <v>47</v>
      </c>
      <c r="G1385" s="106">
        <f>[1]ภดส3!G2071</f>
        <v>20</v>
      </c>
      <c r="H1385" s="106">
        <f>[1]ภดส3!H2071</f>
        <v>2</v>
      </c>
      <c r="I1385" s="122">
        <f>[1]ภดส3!I2071</f>
        <v>9</v>
      </c>
      <c r="J1385" s="107">
        <f>[1]ภดส3!J2071</f>
        <v>8209</v>
      </c>
      <c r="K1385" s="99">
        <v>410</v>
      </c>
      <c r="L1385" s="116">
        <f t="shared" si="20"/>
        <v>3365690</v>
      </c>
      <c r="M1385" s="40"/>
      <c r="N1385" s="72"/>
      <c r="O1385" s="91"/>
      <c r="P1385" s="91"/>
      <c r="Q1385" s="108"/>
      <c r="R1385" s="109"/>
      <c r="S1385" s="107"/>
      <c r="T1385" s="110"/>
      <c r="U1385" s="111"/>
      <c r="V1385" s="111"/>
      <c r="W1385" s="112"/>
      <c r="X1385" s="107"/>
      <c r="Y1385" s="112"/>
      <c r="Z1385" s="113"/>
      <c r="AA1385" s="99"/>
      <c r="AB1385" s="46"/>
    </row>
    <row r="1386" spans="1:29" x14ac:dyDescent="0.35">
      <c r="A1386" s="103"/>
      <c r="C1386" s="210"/>
      <c r="D1386" s="210"/>
      <c r="E1386" s="210"/>
      <c r="F1386" s="210"/>
      <c r="G1386" s="210"/>
      <c r="H1386" s="210"/>
      <c r="I1386" s="210"/>
      <c r="J1386" s="211">
        <v>7959</v>
      </c>
      <c r="K1386" s="212">
        <v>410</v>
      </c>
      <c r="L1386" s="212">
        <f t="shared" si="20"/>
        <v>3263190</v>
      </c>
      <c r="M1386" s="91">
        <v>3</v>
      </c>
      <c r="N1386" s="71" t="s">
        <v>150</v>
      </c>
      <c r="O1386" s="91"/>
      <c r="P1386" s="91">
        <v>3</v>
      </c>
      <c r="Q1386" s="108">
        <v>32500</v>
      </c>
      <c r="R1386" s="109">
        <v>100</v>
      </c>
      <c r="S1386" s="107">
        <v>5700</v>
      </c>
      <c r="T1386" s="110">
        <f>Q1386*S1386</f>
        <v>185250000</v>
      </c>
      <c r="U1386" s="111">
        <v>41</v>
      </c>
      <c r="V1386" s="213">
        <v>72</v>
      </c>
      <c r="W1386" s="112">
        <f>T1386-T1386*72/100</f>
        <v>51870000</v>
      </c>
      <c r="X1386" s="107">
        <f>L1386+W1386</f>
        <v>55133190</v>
      </c>
      <c r="Y1386" s="112">
        <f>X1386*R1386/100</f>
        <v>55133190</v>
      </c>
      <c r="Z1386" s="113">
        <v>0</v>
      </c>
      <c r="AA1386" s="99">
        <f>Y1386-Z1386</f>
        <v>55133190</v>
      </c>
      <c r="AB1386" s="46">
        <v>0.3</v>
      </c>
      <c r="AC1386" s="5">
        <f>AA1386*AB1386/100</f>
        <v>165399.57</v>
      </c>
    </row>
    <row r="1387" spans="1:29" x14ac:dyDescent="0.35">
      <c r="A1387" s="103"/>
      <c r="B1387" s="40"/>
      <c r="C1387" s="40"/>
      <c r="D1387" s="104"/>
      <c r="E1387" s="104"/>
      <c r="F1387" s="104"/>
      <c r="G1387" s="106"/>
      <c r="H1387" s="106"/>
      <c r="I1387" s="106"/>
      <c r="J1387" s="107">
        <v>75</v>
      </c>
      <c r="K1387" s="99">
        <v>410</v>
      </c>
      <c r="L1387" s="214">
        <f t="shared" si="20"/>
        <v>30750</v>
      </c>
      <c r="M1387" s="91">
        <v>4</v>
      </c>
      <c r="N1387" s="71" t="s">
        <v>148</v>
      </c>
      <c r="O1387" s="91"/>
      <c r="P1387" s="91">
        <v>3</v>
      </c>
      <c r="Q1387" s="108">
        <v>300</v>
      </c>
      <c r="R1387" s="109">
        <v>100</v>
      </c>
      <c r="S1387" s="107">
        <v>6800</v>
      </c>
      <c r="T1387" s="110">
        <f>Q1387*S1387</f>
        <v>2040000</v>
      </c>
      <c r="U1387" s="111">
        <v>41</v>
      </c>
      <c r="V1387" s="213">
        <v>72</v>
      </c>
      <c r="W1387" s="112">
        <f>T1387-T1387*72/100</f>
        <v>571200</v>
      </c>
      <c r="X1387" s="107">
        <f>L1387+W1387</f>
        <v>601950</v>
      </c>
      <c r="Y1387" s="112">
        <f>X1387*R1387/100</f>
        <v>601950</v>
      </c>
      <c r="Z1387" s="113">
        <v>0</v>
      </c>
      <c r="AA1387" s="99">
        <f>Y1387-Z1387</f>
        <v>601950</v>
      </c>
      <c r="AB1387" s="46">
        <v>0.3</v>
      </c>
      <c r="AC1387" s="5">
        <f>AA1387*AB1387/100</f>
        <v>1805.85</v>
      </c>
    </row>
    <row r="1388" spans="1:29" x14ac:dyDescent="0.35">
      <c r="A1388" s="103"/>
      <c r="B1388" s="40"/>
      <c r="C1388" s="40"/>
      <c r="D1388" s="104"/>
      <c r="E1388" s="104"/>
      <c r="F1388" s="104"/>
      <c r="G1388" s="106"/>
      <c r="H1388" s="106"/>
      <c r="I1388" s="106"/>
      <c r="J1388" s="107">
        <v>175</v>
      </c>
      <c r="K1388" s="99">
        <v>410</v>
      </c>
      <c r="L1388" s="214">
        <f t="shared" si="20"/>
        <v>71750</v>
      </c>
      <c r="M1388" s="91">
        <v>5</v>
      </c>
      <c r="N1388" s="71" t="s">
        <v>108</v>
      </c>
      <c r="O1388" s="71" t="s">
        <v>151</v>
      </c>
      <c r="P1388" s="91">
        <v>2</v>
      </c>
      <c r="Q1388" s="108">
        <v>700</v>
      </c>
      <c r="R1388" s="109">
        <v>100</v>
      </c>
      <c r="S1388" s="107">
        <v>6600</v>
      </c>
      <c r="T1388" s="110">
        <f>Q1388*S1388</f>
        <v>4620000</v>
      </c>
      <c r="U1388" s="111">
        <v>41</v>
      </c>
      <c r="V1388" s="213">
        <v>72</v>
      </c>
      <c r="W1388" s="112">
        <f>T1388-T1388*72/100</f>
        <v>1293600</v>
      </c>
      <c r="X1388" s="107">
        <f>L1388+W1388</f>
        <v>1365350</v>
      </c>
      <c r="Y1388" s="112">
        <f>X1388*R1388/100</f>
        <v>1365350</v>
      </c>
      <c r="Z1388" s="113">
        <v>0</v>
      </c>
      <c r="AA1388" s="99">
        <f>Y1388-Z1388</f>
        <v>1365350</v>
      </c>
      <c r="AB1388" s="115">
        <v>0.02</v>
      </c>
      <c r="AC1388" s="5">
        <f>AA1388*AB1388/100</f>
        <v>273.07</v>
      </c>
    </row>
    <row r="1389" spans="1:29" x14ac:dyDescent="0.35">
      <c r="A1389" s="179"/>
      <c r="B1389" s="132"/>
      <c r="C1389" s="132"/>
      <c r="D1389" s="180"/>
      <c r="E1389" s="180"/>
      <c r="F1389" s="180"/>
      <c r="G1389" s="181"/>
      <c r="H1389" s="181"/>
      <c r="I1389" s="181"/>
      <c r="J1389" s="51"/>
      <c r="K1389" s="208"/>
      <c r="L1389" s="183"/>
      <c r="M1389" s="132"/>
      <c r="N1389" s="184"/>
      <c r="O1389" s="83"/>
      <c r="P1389" s="83"/>
      <c r="Q1389" s="156"/>
      <c r="R1389" s="215"/>
      <c r="S1389" s="51"/>
      <c r="T1389" s="185"/>
      <c r="U1389" s="154"/>
      <c r="V1389" s="216"/>
      <c r="W1389" s="133"/>
      <c r="X1389" s="51"/>
      <c r="Y1389" s="133"/>
      <c r="Z1389" s="217"/>
      <c r="AA1389" s="208"/>
      <c r="AB1389" s="187"/>
      <c r="AC1389" s="188">
        <f>SUM(AC1383:AC1388)</f>
        <v>174306.22000000003</v>
      </c>
    </row>
    <row r="1390" spans="1:29" x14ac:dyDescent="0.35">
      <c r="A1390" s="1"/>
      <c r="B1390" s="1"/>
      <c r="C1390" s="1"/>
      <c r="D1390" s="2"/>
      <c r="E1390" s="2"/>
      <c r="F1390" s="2"/>
      <c r="G1390" s="1"/>
      <c r="H1390" s="1"/>
      <c r="I1390" s="1"/>
      <c r="J1390" s="3"/>
      <c r="K1390" s="4"/>
      <c r="M1390" s="6"/>
      <c r="N1390" s="1"/>
      <c r="O1390" s="1"/>
      <c r="P1390" s="1"/>
      <c r="Q1390" s="3"/>
      <c r="R1390" s="4"/>
      <c r="S1390" s="3"/>
      <c r="T1390" s="3"/>
      <c r="U1390" s="1"/>
      <c r="V1390" s="1"/>
      <c r="W1390" s="4"/>
      <c r="X1390" s="3"/>
      <c r="Y1390" s="4"/>
      <c r="Z1390" s="3"/>
      <c r="AA1390" s="4"/>
      <c r="AB1390" s="55"/>
    </row>
    <row r="1391" spans="1:29" x14ac:dyDescent="0.35">
      <c r="A1391" s="8"/>
      <c r="B1391" s="8" t="s">
        <v>37</v>
      </c>
      <c r="C1391" s="8"/>
      <c r="D1391" s="9" t="s">
        <v>38</v>
      </c>
      <c r="E1391" s="9"/>
      <c r="F1391" s="9"/>
      <c r="G1391" s="56"/>
      <c r="H1391" s="8" t="s">
        <v>39</v>
      </c>
      <c r="I1391" s="8"/>
      <c r="J1391" s="57"/>
      <c r="K1391" s="10"/>
      <c r="L1391" s="8"/>
      <c r="M1391" s="13"/>
      <c r="N1391" s="1"/>
      <c r="O1391" s="1"/>
      <c r="P1391" s="1"/>
      <c r="Q1391" s="3"/>
      <c r="R1391" s="4"/>
      <c r="S1391" s="3"/>
      <c r="T1391" s="3"/>
      <c r="U1391" s="1"/>
      <c r="V1391" s="1"/>
      <c r="W1391" s="4"/>
      <c r="X1391" s="3"/>
      <c r="Y1391" s="4"/>
      <c r="Z1391" s="3"/>
      <c r="AA1391" s="4"/>
      <c r="AB1391" s="55"/>
    </row>
    <row r="1392" spans="1:29" x14ac:dyDescent="0.35">
      <c r="A1392" s="8"/>
      <c r="B1392" s="8"/>
      <c r="C1392" s="8"/>
      <c r="D1392" s="9"/>
      <c r="E1392" s="9"/>
      <c r="F1392" s="9"/>
      <c r="G1392" s="56"/>
      <c r="H1392" s="8" t="s">
        <v>40</v>
      </c>
      <c r="I1392" s="8"/>
      <c r="J1392" s="57"/>
      <c r="K1392" s="10"/>
      <c r="L1392" s="8"/>
      <c r="M1392" s="13"/>
      <c r="N1392" s="1"/>
      <c r="O1392" s="1"/>
      <c r="P1392" s="1"/>
      <c r="Q1392" s="3"/>
      <c r="R1392" s="4"/>
      <c r="S1392" s="3"/>
      <c r="T1392" s="3"/>
      <c r="U1392" s="1"/>
      <c r="V1392" s="1"/>
      <c r="W1392" s="4"/>
      <c r="X1392" s="3"/>
      <c r="Y1392" s="4"/>
      <c r="Z1392" s="3"/>
      <c r="AA1392" s="4"/>
      <c r="AB1392" s="55"/>
    </row>
    <row r="1393" spans="1:29" x14ac:dyDescent="0.35">
      <c r="A1393" s="8"/>
      <c r="B1393" s="8"/>
      <c r="C1393" s="8"/>
      <c r="D1393" s="9"/>
      <c r="E1393" s="9"/>
      <c r="F1393" s="9"/>
      <c r="G1393" s="56"/>
      <c r="H1393" s="8" t="s">
        <v>41</v>
      </c>
      <c r="I1393" s="8"/>
      <c r="J1393" s="57"/>
      <c r="K1393" s="10"/>
      <c r="L1393" s="8"/>
      <c r="M1393" s="13"/>
      <c r="N1393" s="1"/>
      <c r="O1393" s="1"/>
      <c r="P1393" s="8"/>
      <c r="Q1393" s="3"/>
      <c r="R1393" s="4"/>
      <c r="S1393" s="3"/>
      <c r="T1393" s="3"/>
      <c r="U1393" s="1"/>
      <c r="V1393" s="1"/>
      <c r="W1393" s="4"/>
      <c r="X1393" s="3"/>
      <c r="Y1393" s="11"/>
      <c r="Z1393" s="10"/>
      <c r="AA1393" s="11"/>
      <c r="AB1393" s="14"/>
    </row>
    <row r="1394" spans="1:29" x14ac:dyDescent="0.35">
      <c r="A1394" s="8"/>
      <c r="B1394" s="8"/>
      <c r="C1394" s="8"/>
      <c r="D1394" s="9"/>
      <c r="E1394" s="9"/>
      <c r="F1394" s="9"/>
      <c r="G1394" s="56"/>
      <c r="H1394" s="8" t="s">
        <v>42</v>
      </c>
      <c r="I1394" s="58"/>
      <c r="J1394" s="59"/>
      <c r="K1394" s="12"/>
      <c r="L1394" s="58"/>
      <c r="M1394" s="60"/>
      <c r="N1394" s="1"/>
      <c r="O1394" s="1"/>
      <c r="P1394" s="8"/>
      <c r="Q1394" s="3"/>
      <c r="R1394" s="4"/>
      <c r="S1394" s="3"/>
      <c r="T1394" s="3"/>
      <c r="U1394" s="1"/>
      <c r="V1394" s="1"/>
      <c r="W1394" s="4"/>
      <c r="X1394" s="3"/>
      <c r="Y1394" s="11"/>
      <c r="Z1394" s="10"/>
      <c r="AA1394" s="11"/>
      <c r="AB1394" s="14"/>
    </row>
    <row r="1395" spans="1:29" x14ac:dyDescent="0.35">
      <c r="A1395" s="58"/>
      <c r="B1395" s="58"/>
      <c r="C1395" s="58"/>
      <c r="D1395" s="61"/>
      <c r="E1395" s="61"/>
      <c r="F1395" s="61"/>
      <c r="G1395" s="58"/>
      <c r="H1395" s="58" t="s">
        <v>43</v>
      </c>
      <c r="I1395" s="58"/>
      <c r="J1395" s="59"/>
      <c r="K1395" s="12"/>
      <c r="L1395" s="58"/>
      <c r="M1395" s="60"/>
    </row>
    <row r="1396" spans="1:29" x14ac:dyDescent="0.35">
      <c r="A1396" s="1"/>
      <c r="B1396" s="1"/>
      <c r="C1396" s="1"/>
      <c r="D1396" s="2"/>
      <c r="E1396" s="2"/>
      <c r="F1396" s="2"/>
      <c r="G1396" s="1"/>
      <c r="H1396" s="1"/>
      <c r="I1396" s="1"/>
      <c r="J1396" s="3"/>
      <c r="K1396" s="4"/>
      <c r="M1396" s="6"/>
      <c r="N1396" s="1"/>
      <c r="O1396" s="1"/>
      <c r="P1396" s="1"/>
      <c r="Q1396" s="3"/>
      <c r="R1396" s="4"/>
      <c r="S1396" s="3"/>
      <c r="T1396" s="3"/>
      <c r="U1396" s="1"/>
      <c r="V1396" s="1"/>
      <c r="W1396" s="4"/>
      <c r="X1396" s="3"/>
      <c r="Y1396" s="4"/>
      <c r="Z1396" s="3"/>
      <c r="AA1396" s="314" t="s">
        <v>0</v>
      </c>
      <c r="AB1396" s="314"/>
    </row>
    <row r="1397" spans="1:29" x14ac:dyDescent="0.35">
      <c r="A1397" s="315" t="s">
        <v>1</v>
      </c>
      <c r="B1397" s="315"/>
      <c r="C1397" s="315"/>
      <c r="D1397" s="315"/>
      <c r="E1397" s="315"/>
      <c r="F1397" s="315"/>
      <c r="G1397" s="315"/>
      <c r="H1397" s="315"/>
      <c r="I1397" s="315"/>
      <c r="J1397" s="315"/>
      <c r="K1397" s="315"/>
      <c r="L1397" s="315"/>
      <c r="M1397" s="315"/>
      <c r="N1397" s="315"/>
      <c r="O1397" s="315"/>
      <c r="P1397" s="315"/>
      <c r="Q1397" s="315"/>
      <c r="R1397" s="315"/>
      <c r="S1397" s="315"/>
      <c r="T1397" s="315"/>
      <c r="U1397" s="315"/>
      <c r="V1397" s="315"/>
      <c r="W1397" s="315"/>
      <c r="X1397" s="315"/>
      <c r="Y1397" s="315"/>
      <c r="Z1397" s="315"/>
      <c r="AA1397" s="315"/>
      <c r="AB1397" s="315"/>
    </row>
    <row r="1398" spans="1:29" x14ac:dyDescent="0.35">
      <c r="A1398" s="315" t="str">
        <f>A1374</f>
        <v>เทศบาลตำบลนาบอน</v>
      </c>
      <c r="B1398" s="315"/>
      <c r="C1398" s="315"/>
      <c r="D1398" s="315"/>
      <c r="E1398" s="315"/>
      <c r="F1398" s="315"/>
      <c r="G1398" s="315"/>
      <c r="H1398" s="315"/>
      <c r="I1398" s="315"/>
      <c r="J1398" s="315"/>
      <c r="K1398" s="315"/>
      <c r="L1398" s="315"/>
      <c r="M1398" s="315"/>
      <c r="N1398" s="315"/>
      <c r="O1398" s="315"/>
      <c r="P1398" s="315"/>
      <c r="Q1398" s="315"/>
      <c r="R1398" s="315"/>
      <c r="S1398" s="315"/>
      <c r="T1398" s="315"/>
      <c r="U1398" s="315"/>
      <c r="V1398" s="315"/>
      <c r="W1398" s="315"/>
      <c r="X1398" s="315"/>
      <c r="Y1398" s="315"/>
      <c r="Z1398" s="315"/>
      <c r="AA1398" s="315"/>
      <c r="AB1398" s="315"/>
    </row>
    <row r="1399" spans="1:29" x14ac:dyDescent="0.35">
      <c r="A1399" s="8" t="s">
        <v>152</v>
      </c>
      <c r="B1399" s="8"/>
      <c r="C1399" s="8"/>
      <c r="D1399" s="9"/>
      <c r="E1399" s="9"/>
      <c r="F1399" s="9"/>
      <c r="G1399" s="8"/>
      <c r="H1399" s="8"/>
      <c r="I1399" s="8"/>
      <c r="J1399" s="10"/>
      <c r="K1399" s="11"/>
      <c r="L1399" s="12"/>
      <c r="M1399" s="13"/>
      <c r="N1399" s="8"/>
      <c r="O1399" s="8"/>
      <c r="P1399" s="8"/>
      <c r="Q1399" s="10"/>
      <c r="R1399" s="11"/>
      <c r="S1399" s="10"/>
      <c r="T1399" s="10"/>
      <c r="U1399" s="8"/>
      <c r="V1399" s="8"/>
      <c r="W1399" s="11"/>
      <c r="X1399" s="10"/>
      <c r="Y1399" s="11"/>
      <c r="Z1399" s="10"/>
      <c r="AA1399" s="11"/>
      <c r="AB1399" s="14"/>
    </row>
    <row r="1400" spans="1:29" x14ac:dyDescent="0.35">
      <c r="A1400" s="288" t="s">
        <v>4</v>
      </c>
      <c r="B1400" s="316"/>
      <c r="C1400" s="316"/>
      <c r="D1400" s="316"/>
      <c r="E1400" s="316"/>
      <c r="F1400" s="316"/>
      <c r="G1400" s="316"/>
      <c r="H1400" s="316"/>
      <c r="I1400" s="316"/>
      <c r="J1400" s="316"/>
      <c r="K1400" s="316"/>
      <c r="L1400" s="289"/>
      <c r="M1400" s="288" t="s">
        <v>5</v>
      </c>
      <c r="N1400" s="316"/>
      <c r="O1400" s="316"/>
      <c r="P1400" s="316"/>
      <c r="Q1400" s="316"/>
      <c r="R1400" s="316"/>
      <c r="S1400" s="316"/>
      <c r="T1400" s="316"/>
      <c r="U1400" s="316"/>
      <c r="V1400" s="316"/>
      <c r="W1400" s="289"/>
      <c r="X1400" s="290" t="s">
        <v>6</v>
      </c>
      <c r="Y1400" s="290" t="s">
        <v>7</v>
      </c>
      <c r="Z1400" s="290" t="s">
        <v>8</v>
      </c>
      <c r="AA1400" s="290" t="s">
        <v>9</v>
      </c>
      <c r="AB1400" s="317" t="s">
        <v>10</v>
      </c>
    </row>
    <row r="1401" spans="1:29" x14ac:dyDescent="0.35">
      <c r="A1401" s="299" t="s">
        <v>11</v>
      </c>
      <c r="B1401" s="293" t="s">
        <v>12</v>
      </c>
      <c r="C1401" s="293" t="s">
        <v>13</v>
      </c>
      <c r="D1401" s="311" t="s">
        <v>14</v>
      </c>
      <c r="E1401" s="311" t="s">
        <v>15</v>
      </c>
      <c r="F1401" s="312" t="s">
        <v>16</v>
      </c>
      <c r="G1401" s="302" t="s">
        <v>17</v>
      </c>
      <c r="H1401" s="303"/>
      <c r="I1401" s="304"/>
      <c r="J1401" s="290" t="s">
        <v>18</v>
      </c>
      <c r="K1401" s="290" t="s">
        <v>19</v>
      </c>
      <c r="L1401" s="308" t="s">
        <v>20</v>
      </c>
      <c r="M1401" s="299" t="s">
        <v>11</v>
      </c>
      <c r="N1401" s="293" t="s">
        <v>21</v>
      </c>
      <c r="O1401" s="293" t="s">
        <v>22</v>
      </c>
      <c r="P1401" s="293" t="s">
        <v>16</v>
      </c>
      <c r="Q1401" s="290" t="s">
        <v>23</v>
      </c>
      <c r="R1401" s="290" t="s">
        <v>24</v>
      </c>
      <c r="S1401" s="290" t="s">
        <v>25</v>
      </c>
      <c r="T1401" s="290" t="s">
        <v>26</v>
      </c>
      <c r="U1401" s="288" t="s">
        <v>27</v>
      </c>
      <c r="V1401" s="289"/>
      <c r="W1401" s="290" t="s">
        <v>28</v>
      </c>
      <c r="X1401" s="291"/>
      <c r="Y1401" s="291"/>
      <c r="Z1401" s="291"/>
      <c r="AA1401" s="291"/>
      <c r="AB1401" s="318"/>
    </row>
    <row r="1402" spans="1:29" x14ac:dyDescent="0.35">
      <c r="A1402" s="300"/>
      <c r="B1402" s="294"/>
      <c r="C1402" s="294"/>
      <c r="D1402" s="312"/>
      <c r="E1402" s="312"/>
      <c r="F1402" s="312"/>
      <c r="G1402" s="305"/>
      <c r="H1402" s="306"/>
      <c r="I1402" s="307"/>
      <c r="J1402" s="291"/>
      <c r="K1402" s="291"/>
      <c r="L1402" s="309"/>
      <c r="M1402" s="300"/>
      <c r="N1402" s="294"/>
      <c r="O1402" s="294"/>
      <c r="P1402" s="294"/>
      <c r="Q1402" s="291"/>
      <c r="R1402" s="291"/>
      <c r="S1402" s="291"/>
      <c r="T1402" s="291"/>
      <c r="U1402" s="293" t="s">
        <v>29</v>
      </c>
      <c r="V1402" s="296" t="s">
        <v>30</v>
      </c>
      <c r="W1402" s="291"/>
      <c r="X1402" s="291"/>
      <c r="Y1402" s="291"/>
      <c r="Z1402" s="291"/>
      <c r="AA1402" s="291"/>
      <c r="AB1402" s="318"/>
    </row>
    <row r="1403" spans="1:29" x14ac:dyDescent="0.35">
      <c r="A1403" s="300"/>
      <c r="B1403" s="294"/>
      <c r="C1403" s="294"/>
      <c r="D1403" s="312"/>
      <c r="E1403" s="312"/>
      <c r="F1403" s="312"/>
      <c r="G1403" s="299" t="s">
        <v>31</v>
      </c>
      <c r="H1403" s="299" t="s">
        <v>32</v>
      </c>
      <c r="I1403" s="299" t="s">
        <v>33</v>
      </c>
      <c r="J1403" s="291"/>
      <c r="K1403" s="291"/>
      <c r="L1403" s="309"/>
      <c r="M1403" s="300"/>
      <c r="N1403" s="294"/>
      <c r="O1403" s="294"/>
      <c r="P1403" s="294"/>
      <c r="Q1403" s="291"/>
      <c r="R1403" s="291"/>
      <c r="S1403" s="291"/>
      <c r="T1403" s="291"/>
      <c r="U1403" s="294"/>
      <c r="V1403" s="297"/>
      <c r="W1403" s="291"/>
      <c r="X1403" s="291"/>
      <c r="Y1403" s="291"/>
      <c r="Z1403" s="291"/>
      <c r="AA1403" s="291"/>
      <c r="AB1403" s="318"/>
    </row>
    <row r="1404" spans="1:29" x14ac:dyDescent="0.35">
      <c r="A1404" s="300"/>
      <c r="B1404" s="294"/>
      <c r="C1404" s="294"/>
      <c r="D1404" s="312"/>
      <c r="E1404" s="312"/>
      <c r="F1404" s="312"/>
      <c r="G1404" s="300"/>
      <c r="H1404" s="300"/>
      <c r="I1404" s="300"/>
      <c r="J1404" s="291"/>
      <c r="K1404" s="291"/>
      <c r="L1404" s="309"/>
      <c r="M1404" s="300"/>
      <c r="N1404" s="294"/>
      <c r="O1404" s="294"/>
      <c r="P1404" s="294"/>
      <c r="Q1404" s="291"/>
      <c r="R1404" s="291"/>
      <c r="S1404" s="291"/>
      <c r="T1404" s="291"/>
      <c r="U1404" s="294"/>
      <c r="V1404" s="297"/>
      <c r="W1404" s="291"/>
      <c r="X1404" s="291"/>
      <c r="Y1404" s="291"/>
      <c r="Z1404" s="291"/>
      <c r="AA1404" s="291"/>
      <c r="AB1404" s="318"/>
    </row>
    <row r="1405" spans="1:29" x14ac:dyDescent="0.35">
      <c r="A1405" s="301"/>
      <c r="B1405" s="295"/>
      <c r="C1405" s="295"/>
      <c r="D1405" s="313"/>
      <c r="E1405" s="313"/>
      <c r="F1405" s="313"/>
      <c r="G1405" s="301"/>
      <c r="H1405" s="301"/>
      <c r="I1405" s="301"/>
      <c r="J1405" s="292"/>
      <c r="K1405" s="292"/>
      <c r="L1405" s="310"/>
      <c r="M1405" s="301"/>
      <c r="N1405" s="295"/>
      <c r="O1405" s="295"/>
      <c r="P1405" s="295"/>
      <c r="Q1405" s="292"/>
      <c r="R1405" s="292"/>
      <c r="S1405" s="292"/>
      <c r="T1405" s="292"/>
      <c r="U1405" s="295"/>
      <c r="V1405" s="298"/>
      <c r="W1405" s="292"/>
      <c r="X1405" s="292"/>
      <c r="Y1405" s="292"/>
      <c r="Z1405" s="292"/>
      <c r="AA1405" s="292"/>
      <c r="AB1405" s="319"/>
    </row>
    <row r="1406" spans="1:29" x14ac:dyDescent="0.35">
      <c r="A1406" s="15">
        <v>1</v>
      </c>
      <c r="B1406" s="16" t="str">
        <f>[1]ภดส3!B2096</f>
        <v>โฉนด</v>
      </c>
      <c r="C1406" s="16">
        <f>[1]ภดส3!E2096</f>
        <v>3914</v>
      </c>
      <c r="D1406" s="17">
        <f>[1]ภดส3!C2096</f>
        <v>8153</v>
      </c>
      <c r="E1406" s="17" t="str">
        <f>[1]ภดส3!F2096</f>
        <v xml:space="preserve"> ม.11 ต.นาบอน</v>
      </c>
      <c r="F1406" s="18" t="s">
        <v>47</v>
      </c>
      <c r="G1406" s="16">
        <f>[1]ภดส3!G2096</f>
        <v>27</v>
      </c>
      <c r="H1406" s="16">
        <f>[1]ภดส3!H2096</f>
        <v>1</v>
      </c>
      <c r="I1406" s="16">
        <f>[1]ภดส3!I2096</f>
        <v>45</v>
      </c>
      <c r="J1406" s="19">
        <f>[1]ภดส3!J2096</f>
        <v>10945</v>
      </c>
      <c r="K1406" s="20">
        <v>470</v>
      </c>
      <c r="L1406" s="19">
        <f t="shared" ref="L1406:L1415" si="21">J1406*K1406</f>
        <v>5144150</v>
      </c>
      <c r="M1406" s="21"/>
      <c r="N1406" s="21"/>
      <c r="O1406" s="21"/>
      <c r="P1406" s="21"/>
      <c r="Q1406" s="22"/>
      <c r="R1406" s="23"/>
      <c r="S1406" s="22"/>
      <c r="T1406" s="22"/>
      <c r="U1406" s="21"/>
      <c r="V1406" s="21"/>
      <c r="W1406" s="23"/>
      <c r="X1406" s="22">
        <f>L1406-L1407-L1408-L1409-L1410-L1411-L1412</f>
        <v>1216125</v>
      </c>
      <c r="Y1406" s="23">
        <f>X1406</f>
        <v>1216125</v>
      </c>
      <c r="Z1406" s="22">
        <v>0</v>
      </c>
      <c r="AA1406" s="24">
        <f>Y1406-Z1406</f>
        <v>1216125</v>
      </c>
      <c r="AB1406" s="25">
        <v>0.3</v>
      </c>
      <c r="AC1406" s="26">
        <f>AA1406*AB1406/100</f>
        <v>3648.375</v>
      </c>
    </row>
    <row r="1407" spans="1:29" x14ac:dyDescent="0.35">
      <c r="A1407" s="15"/>
      <c r="B1407" s="16"/>
      <c r="C1407" s="16"/>
      <c r="D1407" s="17"/>
      <c r="E1407" s="17"/>
      <c r="F1407" s="18"/>
      <c r="G1407" s="16"/>
      <c r="H1407" s="16"/>
      <c r="I1407" s="16"/>
      <c r="J1407" s="19">
        <v>630</v>
      </c>
      <c r="K1407" s="20">
        <v>470</v>
      </c>
      <c r="L1407" s="19">
        <f t="shared" si="21"/>
        <v>296100</v>
      </c>
      <c r="M1407" s="21">
        <v>1</v>
      </c>
      <c r="N1407" s="21" t="s">
        <v>148</v>
      </c>
      <c r="O1407" s="21"/>
      <c r="P1407" s="21">
        <v>3</v>
      </c>
      <c r="Q1407" s="22">
        <v>2520</v>
      </c>
      <c r="R1407" s="23">
        <v>100</v>
      </c>
      <c r="S1407" s="22">
        <v>6800</v>
      </c>
      <c r="T1407" s="22">
        <f t="shared" ref="T1407:T1412" si="22">Q1407*S1407</f>
        <v>17136000</v>
      </c>
      <c r="U1407" s="21">
        <v>20</v>
      </c>
      <c r="V1407" s="21">
        <v>30</v>
      </c>
      <c r="W1407" s="23">
        <f t="shared" ref="W1407:W1412" si="23">T1407-T1407*30/100</f>
        <v>11995200</v>
      </c>
      <c r="X1407" s="22">
        <f t="shared" ref="X1407:X1412" si="24">L1407+W1407</f>
        <v>12291300</v>
      </c>
      <c r="Y1407" s="23">
        <f t="shared" ref="Y1407:Y1412" si="25">X1407*R1407/100</f>
        <v>12291300</v>
      </c>
      <c r="Z1407" s="22">
        <v>0</v>
      </c>
      <c r="AA1407" s="24">
        <f>Y1407-Z1407</f>
        <v>12291300</v>
      </c>
      <c r="AB1407" s="25">
        <v>0.3</v>
      </c>
      <c r="AC1407" s="26">
        <f t="shared" ref="AC1407:AC1413" si="26">AA1407*AB1407/100</f>
        <v>36873.9</v>
      </c>
    </row>
    <row r="1408" spans="1:29" x14ac:dyDescent="0.35">
      <c r="A1408" s="15"/>
      <c r="B1408" s="16"/>
      <c r="C1408" s="16"/>
      <c r="D1408" s="17"/>
      <c r="E1408" s="17"/>
      <c r="F1408" s="18"/>
      <c r="G1408" s="16"/>
      <c r="H1408" s="16"/>
      <c r="I1408" s="16"/>
      <c r="J1408" s="19">
        <v>4250</v>
      </c>
      <c r="K1408" s="20">
        <v>470</v>
      </c>
      <c r="L1408" s="19">
        <f t="shared" si="21"/>
        <v>1997500</v>
      </c>
      <c r="M1408" s="21">
        <v>2</v>
      </c>
      <c r="N1408" s="21" t="s">
        <v>118</v>
      </c>
      <c r="O1408" s="21"/>
      <c r="P1408" s="21">
        <v>3</v>
      </c>
      <c r="Q1408" s="22">
        <v>6400</v>
      </c>
      <c r="R1408" s="23">
        <v>100</v>
      </c>
      <c r="S1408" s="22">
        <v>3400</v>
      </c>
      <c r="T1408" s="22">
        <f t="shared" si="22"/>
        <v>21760000</v>
      </c>
      <c r="U1408" s="21">
        <v>20</v>
      </c>
      <c r="V1408" s="21">
        <v>30</v>
      </c>
      <c r="W1408" s="23">
        <f t="shared" si="23"/>
        <v>15232000</v>
      </c>
      <c r="X1408" s="22">
        <f t="shared" si="24"/>
        <v>17229500</v>
      </c>
      <c r="Y1408" s="23">
        <f t="shared" si="25"/>
        <v>17229500</v>
      </c>
      <c r="Z1408" s="22">
        <v>0</v>
      </c>
      <c r="AA1408" s="24">
        <f t="shared" ref="AA1408:AA1415" si="27">Y1408-Z1408</f>
        <v>17229500</v>
      </c>
      <c r="AB1408" s="25">
        <v>0.3</v>
      </c>
      <c r="AC1408" s="26">
        <f t="shared" si="26"/>
        <v>51688.5</v>
      </c>
    </row>
    <row r="1409" spans="1:29" x14ac:dyDescent="0.35">
      <c r="A1409" s="15"/>
      <c r="B1409" s="16"/>
      <c r="C1409" s="16"/>
      <c r="D1409" s="17"/>
      <c r="E1409" s="17"/>
      <c r="F1409" s="28"/>
      <c r="G1409" s="16"/>
      <c r="H1409" s="16"/>
      <c r="I1409" s="16"/>
      <c r="J1409" s="45">
        <v>3105</v>
      </c>
      <c r="K1409" s="177">
        <v>470</v>
      </c>
      <c r="L1409" s="19">
        <f t="shared" si="21"/>
        <v>1459350</v>
      </c>
      <c r="M1409" s="31">
        <v>3</v>
      </c>
      <c r="N1409" s="31" t="s">
        <v>150</v>
      </c>
      <c r="O1409" s="30"/>
      <c r="P1409" s="31">
        <v>3</v>
      </c>
      <c r="Q1409" s="42">
        <v>12420</v>
      </c>
      <c r="R1409" s="23">
        <v>100</v>
      </c>
      <c r="S1409" s="32">
        <v>5700</v>
      </c>
      <c r="T1409" s="22">
        <f t="shared" si="22"/>
        <v>70794000</v>
      </c>
      <c r="U1409" s="31">
        <v>20</v>
      </c>
      <c r="V1409" s="21">
        <v>30</v>
      </c>
      <c r="W1409" s="23">
        <f t="shared" si="23"/>
        <v>49555800</v>
      </c>
      <c r="X1409" s="22">
        <f t="shared" si="24"/>
        <v>51015150</v>
      </c>
      <c r="Y1409" s="23">
        <f t="shared" si="25"/>
        <v>51015150</v>
      </c>
      <c r="Z1409" s="22">
        <v>0</v>
      </c>
      <c r="AA1409" s="24">
        <f t="shared" si="27"/>
        <v>51015150</v>
      </c>
      <c r="AB1409" s="25">
        <v>0.3</v>
      </c>
      <c r="AC1409" s="26">
        <f t="shared" si="26"/>
        <v>153045.45000000001</v>
      </c>
    </row>
    <row r="1410" spans="1:29" x14ac:dyDescent="0.35">
      <c r="A1410" s="15"/>
      <c r="B1410" s="16"/>
      <c r="C1410" s="16"/>
      <c r="D1410" s="17"/>
      <c r="E1410" s="17"/>
      <c r="F1410" s="28"/>
      <c r="G1410" s="16"/>
      <c r="H1410" s="16"/>
      <c r="I1410" s="16"/>
      <c r="J1410" s="45">
        <v>200</v>
      </c>
      <c r="K1410" s="177">
        <v>470</v>
      </c>
      <c r="L1410" s="19">
        <f t="shared" si="21"/>
        <v>94000</v>
      </c>
      <c r="M1410" s="21">
        <v>4</v>
      </c>
      <c r="N1410" s="67" t="s">
        <v>108</v>
      </c>
      <c r="O1410" s="67" t="s">
        <v>151</v>
      </c>
      <c r="P1410" s="67">
        <v>3</v>
      </c>
      <c r="Q1410" s="35">
        <v>800</v>
      </c>
      <c r="R1410" s="23">
        <v>100</v>
      </c>
      <c r="S1410" s="35">
        <v>6600</v>
      </c>
      <c r="T1410" s="22">
        <f t="shared" si="22"/>
        <v>5280000</v>
      </c>
      <c r="U1410" s="67">
        <v>20</v>
      </c>
      <c r="V1410" s="21">
        <v>30</v>
      </c>
      <c r="W1410" s="23">
        <f t="shared" si="23"/>
        <v>3696000</v>
      </c>
      <c r="X1410" s="22">
        <f t="shared" si="24"/>
        <v>3790000</v>
      </c>
      <c r="Y1410" s="23">
        <f t="shared" si="25"/>
        <v>3790000</v>
      </c>
      <c r="Z1410" s="22">
        <v>0</v>
      </c>
      <c r="AA1410" s="24">
        <f t="shared" si="27"/>
        <v>3790000</v>
      </c>
      <c r="AB1410" s="25">
        <v>0.02</v>
      </c>
      <c r="AC1410" s="26">
        <f t="shared" si="26"/>
        <v>758</v>
      </c>
    </row>
    <row r="1411" spans="1:29" x14ac:dyDescent="0.35">
      <c r="A1411" s="36"/>
      <c r="B1411" s="30"/>
      <c r="C1411" s="30"/>
      <c r="D1411" s="37"/>
      <c r="E1411" s="37"/>
      <c r="F1411" s="37"/>
      <c r="G1411" s="38"/>
      <c r="H1411" s="38"/>
      <c r="I1411" s="38"/>
      <c r="J1411" s="39">
        <v>105</v>
      </c>
      <c r="K1411" s="191">
        <v>470</v>
      </c>
      <c r="L1411" s="19">
        <f t="shared" si="21"/>
        <v>49350</v>
      </c>
      <c r="M1411" s="31">
        <v>5</v>
      </c>
      <c r="N1411" s="33" t="s">
        <v>90</v>
      </c>
      <c r="O1411" s="40"/>
      <c r="P1411" s="31">
        <v>3</v>
      </c>
      <c r="Q1411" s="42">
        <v>420</v>
      </c>
      <c r="R1411" s="41">
        <v>100</v>
      </c>
      <c r="S1411" s="39">
        <v>5700</v>
      </c>
      <c r="T1411" s="22">
        <f t="shared" si="22"/>
        <v>2394000</v>
      </c>
      <c r="U1411" s="126">
        <v>20</v>
      </c>
      <c r="V1411" s="21">
        <v>30</v>
      </c>
      <c r="W1411" s="23">
        <f t="shared" si="23"/>
        <v>1675800</v>
      </c>
      <c r="X1411" s="22">
        <f t="shared" si="24"/>
        <v>1725150</v>
      </c>
      <c r="Y1411" s="23">
        <f t="shared" si="25"/>
        <v>1725150</v>
      </c>
      <c r="Z1411" s="22">
        <v>0</v>
      </c>
      <c r="AA1411" s="24">
        <f t="shared" si="27"/>
        <v>1725150</v>
      </c>
      <c r="AB1411" s="46">
        <v>0.3</v>
      </c>
      <c r="AC1411" s="26">
        <f t="shared" si="26"/>
        <v>5175.45</v>
      </c>
    </row>
    <row r="1412" spans="1:29" x14ac:dyDescent="0.35">
      <c r="A1412" s="103"/>
      <c r="B1412" s="40"/>
      <c r="C1412" s="40"/>
      <c r="D1412" s="104"/>
      <c r="E1412" s="104"/>
      <c r="F1412" s="104"/>
      <c r="G1412" s="106"/>
      <c r="H1412" s="106"/>
      <c r="I1412" s="106"/>
      <c r="J1412" s="107">
        <v>67.5</v>
      </c>
      <c r="K1412" s="192">
        <v>470</v>
      </c>
      <c r="L1412" s="19">
        <f t="shared" si="21"/>
        <v>31725</v>
      </c>
      <c r="M1412" s="21">
        <v>6</v>
      </c>
      <c r="N1412" s="33" t="s">
        <v>90</v>
      </c>
      <c r="O1412" s="40"/>
      <c r="P1412" s="91">
        <v>3</v>
      </c>
      <c r="Q1412" s="110">
        <v>270</v>
      </c>
      <c r="R1412" s="109">
        <v>100</v>
      </c>
      <c r="S1412" s="107">
        <v>5700</v>
      </c>
      <c r="T1412" s="22">
        <f t="shared" si="22"/>
        <v>1539000</v>
      </c>
      <c r="U1412" s="125">
        <v>20</v>
      </c>
      <c r="V1412" s="21">
        <v>30</v>
      </c>
      <c r="W1412" s="23">
        <f t="shared" si="23"/>
        <v>1077300</v>
      </c>
      <c r="X1412" s="22">
        <f t="shared" si="24"/>
        <v>1109025</v>
      </c>
      <c r="Y1412" s="23">
        <f t="shared" si="25"/>
        <v>1109025</v>
      </c>
      <c r="Z1412" s="22">
        <v>0</v>
      </c>
      <c r="AA1412" s="24">
        <f t="shared" si="27"/>
        <v>1109025</v>
      </c>
      <c r="AB1412" s="46">
        <v>0.3</v>
      </c>
      <c r="AC1412" s="26">
        <f t="shared" si="26"/>
        <v>3327.0749999999998</v>
      </c>
    </row>
    <row r="1413" spans="1:29" x14ac:dyDescent="0.35">
      <c r="A1413" s="139">
        <v>2</v>
      </c>
      <c r="B1413" s="40" t="str">
        <f>[1]ภดส3!B2097</f>
        <v>โฉนด</v>
      </c>
      <c r="C1413" s="40">
        <f>[1]ภดส3!E2097</f>
        <v>3913</v>
      </c>
      <c r="D1413" s="105" t="s">
        <v>153</v>
      </c>
      <c r="E1413" s="104" t="s">
        <v>154</v>
      </c>
      <c r="F1413" s="105" t="s">
        <v>47</v>
      </c>
      <c r="G1413" s="106">
        <f>[1]ภดส3!G2097</f>
        <v>40</v>
      </c>
      <c r="H1413" s="106">
        <f>[1]ภดส3!H2097</f>
        <v>1</v>
      </c>
      <c r="I1413" s="106">
        <f>[1]ภดส3!I2097</f>
        <v>29</v>
      </c>
      <c r="J1413" s="107">
        <f>G1413*400+H1413*100+I1413</f>
        <v>16129</v>
      </c>
      <c r="K1413" s="99">
        <v>470</v>
      </c>
      <c r="L1413" s="116">
        <f t="shared" si="21"/>
        <v>7580630</v>
      </c>
      <c r="M1413" s="40"/>
      <c r="N1413" s="72"/>
      <c r="O1413" s="40"/>
      <c r="P1413" s="40"/>
      <c r="Q1413" s="110"/>
      <c r="R1413" s="109"/>
      <c r="S1413" s="107"/>
      <c r="T1413" s="110"/>
      <c r="U1413" s="111"/>
      <c r="V1413" s="111"/>
      <c r="W1413" s="112"/>
      <c r="X1413" s="107">
        <f>L1413-L1414-L1415</f>
        <v>5687000</v>
      </c>
      <c r="Y1413" s="112">
        <f>X1413*100/100</f>
        <v>5687000</v>
      </c>
      <c r="Z1413" s="113">
        <v>0</v>
      </c>
      <c r="AA1413" s="112">
        <f t="shared" si="27"/>
        <v>5687000</v>
      </c>
      <c r="AB1413" s="46">
        <v>0.3</v>
      </c>
      <c r="AC1413" s="26">
        <f t="shared" si="26"/>
        <v>17061</v>
      </c>
    </row>
    <row r="1414" spans="1:29" x14ac:dyDescent="0.35">
      <c r="A1414" s="139"/>
      <c r="B1414" s="40"/>
      <c r="C1414" s="40"/>
      <c r="D1414" s="105"/>
      <c r="E1414" s="104"/>
      <c r="F1414" s="105"/>
      <c r="G1414" s="106"/>
      <c r="H1414" s="106"/>
      <c r="I1414" s="106"/>
      <c r="J1414" s="107">
        <v>4000</v>
      </c>
      <c r="K1414" s="99">
        <v>470</v>
      </c>
      <c r="L1414" s="116">
        <f t="shared" si="21"/>
        <v>1880000</v>
      </c>
      <c r="M1414" s="40"/>
      <c r="N1414" s="72"/>
      <c r="O1414" s="40"/>
      <c r="P1414" s="40"/>
      <c r="Q1414" s="110"/>
      <c r="R1414" s="109"/>
      <c r="S1414" s="107"/>
      <c r="T1414" s="110"/>
      <c r="U1414" s="111"/>
      <c r="V1414" s="111"/>
      <c r="W1414" s="112"/>
      <c r="X1414" s="107">
        <f>L1414</f>
        <v>1880000</v>
      </c>
      <c r="Y1414" s="112">
        <f>X1414*100/100</f>
        <v>1880000</v>
      </c>
      <c r="Z1414" s="113">
        <v>0</v>
      </c>
      <c r="AA1414" s="112">
        <f t="shared" si="27"/>
        <v>1880000</v>
      </c>
      <c r="AB1414" s="115">
        <v>0.3</v>
      </c>
      <c r="AC1414" s="26">
        <f>AA1414*AB1414/100*25/100</f>
        <v>1410</v>
      </c>
    </row>
    <row r="1415" spans="1:29" x14ac:dyDescent="0.35">
      <c r="A1415" s="139"/>
      <c r="B1415" s="40"/>
      <c r="C1415" s="40"/>
      <c r="D1415" s="105"/>
      <c r="E1415" s="104"/>
      <c r="F1415" s="105"/>
      <c r="G1415" s="106"/>
      <c r="H1415" s="106"/>
      <c r="I1415" s="106"/>
      <c r="J1415" s="107">
        <v>29</v>
      </c>
      <c r="K1415" s="99">
        <v>470</v>
      </c>
      <c r="L1415" s="116">
        <f t="shared" si="21"/>
        <v>13630</v>
      </c>
      <c r="M1415" s="91">
        <v>7</v>
      </c>
      <c r="N1415" s="72" t="s">
        <v>155</v>
      </c>
      <c r="O1415" s="91" t="s">
        <v>156</v>
      </c>
      <c r="P1415" s="91">
        <v>2</v>
      </c>
      <c r="Q1415" s="110">
        <v>116</v>
      </c>
      <c r="R1415" s="109">
        <v>100</v>
      </c>
      <c r="S1415" s="107">
        <v>6750</v>
      </c>
      <c r="T1415" s="110">
        <f>Q1415*S1415</f>
        <v>783000</v>
      </c>
      <c r="U1415" s="111">
        <v>20</v>
      </c>
      <c r="V1415" s="111">
        <v>30</v>
      </c>
      <c r="W1415" s="112">
        <f>T1415-T1415*30/100</f>
        <v>548100</v>
      </c>
      <c r="X1415" s="107">
        <f>L1415+W1415</f>
        <v>561730</v>
      </c>
      <c r="Y1415" s="112">
        <f>X1415*R1415/100</f>
        <v>561730</v>
      </c>
      <c r="Z1415" s="113">
        <v>0</v>
      </c>
      <c r="AA1415" s="112">
        <f t="shared" si="27"/>
        <v>561730</v>
      </c>
      <c r="AB1415" s="115">
        <v>0.02</v>
      </c>
      <c r="AC1415" s="26">
        <f>AA1415*AB1415/100</f>
        <v>112.346</v>
      </c>
    </row>
    <row r="1416" spans="1:29" x14ac:dyDescent="0.35">
      <c r="A1416" s="139">
        <v>3</v>
      </c>
      <c r="B1416" s="40" t="s">
        <v>95</v>
      </c>
      <c r="C1416" s="40">
        <v>126</v>
      </c>
      <c r="D1416" s="105" t="s">
        <v>157</v>
      </c>
      <c r="E1416" s="104" t="s">
        <v>158</v>
      </c>
      <c r="F1416" s="105" t="s">
        <v>61</v>
      </c>
      <c r="G1416" s="106">
        <v>12</v>
      </c>
      <c r="H1416" s="106">
        <v>3</v>
      </c>
      <c r="I1416" s="106">
        <v>12</v>
      </c>
      <c r="J1416" s="107">
        <f>G1416*400+H1416*100+I1416</f>
        <v>5112</v>
      </c>
      <c r="K1416" s="99">
        <v>310</v>
      </c>
      <c r="L1416" s="116">
        <f>J1416*K1416</f>
        <v>1584720</v>
      </c>
      <c r="M1416" s="91"/>
      <c r="N1416" s="72"/>
      <c r="O1416" s="91"/>
      <c r="P1416" s="91"/>
      <c r="Q1416" s="110"/>
      <c r="R1416" s="109"/>
      <c r="S1416" s="107"/>
      <c r="T1416" s="110"/>
      <c r="U1416" s="111"/>
      <c r="V1416" s="111"/>
      <c r="W1416" s="112"/>
      <c r="X1416" s="107"/>
      <c r="Y1416" s="112">
        <f>L1416</f>
        <v>1584720</v>
      </c>
      <c r="Z1416" s="113">
        <v>50000000</v>
      </c>
      <c r="AA1416" s="112">
        <v>0</v>
      </c>
      <c r="AB1416" s="115">
        <v>0.01</v>
      </c>
      <c r="AC1416" s="26">
        <v>0</v>
      </c>
    </row>
    <row r="1417" spans="1:29" x14ac:dyDescent="0.35">
      <c r="A1417" s="139"/>
      <c r="B1417" s="40"/>
      <c r="C1417" s="40"/>
      <c r="D1417" s="105"/>
      <c r="E1417" s="104"/>
      <c r="F1417" s="105"/>
      <c r="G1417" s="106"/>
      <c r="H1417" s="106"/>
      <c r="I1417" s="106"/>
      <c r="J1417" s="107"/>
      <c r="K1417" s="99"/>
      <c r="L1417" s="116"/>
      <c r="M1417" s="91">
        <v>8</v>
      </c>
      <c r="N1417" s="71" t="s">
        <v>159</v>
      </c>
      <c r="O1417" s="91" t="s">
        <v>160</v>
      </c>
      <c r="P1417" s="91">
        <v>2</v>
      </c>
      <c r="Q1417" s="110">
        <v>552</v>
      </c>
      <c r="R1417" s="109">
        <v>100</v>
      </c>
      <c r="S1417" s="107">
        <v>7450</v>
      </c>
      <c r="T1417" s="110">
        <f>Q1417*S1417</f>
        <v>4112400</v>
      </c>
      <c r="U1417" s="111">
        <v>20</v>
      </c>
      <c r="V1417" s="111">
        <v>30</v>
      </c>
      <c r="W1417" s="112">
        <f>T1417-T1417*30/100</f>
        <v>2878680</v>
      </c>
      <c r="X1417" s="107">
        <f>L1417+W1417</f>
        <v>2878680</v>
      </c>
      <c r="Y1417" s="112">
        <f>X1417*R1417/100</f>
        <v>2878680</v>
      </c>
      <c r="Z1417" s="113">
        <v>50000000</v>
      </c>
      <c r="AA1417" s="112">
        <v>0</v>
      </c>
      <c r="AB1417" s="115">
        <v>0.02</v>
      </c>
      <c r="AC1417" s="26">
        <f>AA1417*AB1417/100</f>
        <v>0</v>
      </c>
    </row>
    <row r="1418" spans="1:29" x14ac:dyDescent="0.35">
      <c r="A1418" s="179"/>
      <c r="B1418" s="132"/>
      <c r="C1418" s="132"/>
      <c r="D1418" s="180"/>
      <c r="E1418" s="180"/>
      <c r="F1418" s="180"/>
      <c r="G1418" s="181"/>
      <c r="H1418" s="181"/>
      <c r="I1418" s="181"/>
      <c r="J1418" s="51"/>
      <c r="K1418" s="208"/>
      <c r="L1418" s="183"/>
      <c r="M1418" s="132"/>
      <c r="N1418" s="204"/>
      <c r="O1418" s="132"/>
      <c r="P1418" s="132"/>
      <c r="Q1418" s="185"/>
      <c r="R1418" s="215"/>
      <c r="S1418" s="51"/>
      <c r="T1418" s="185"/>
      <c r="U1418" s="154"/>
      <c r="V1418" s="154"/>
      <c r="W1418" s="133"/>
      <c r="X1418" s="51"/>
      <c r="Y1418" s="133"/>
      <c r="Z1418" s="51"/>
      <c r="AA1418" s="133"/>
      <c r="AB1418" s="187"/>
      <c r="AC1418" s="188">
        <f>SUM(AC1406:AC1416)</f>
        <v>273100.09600000002</v>
      </c>
    </row>
    <row r="1419" spans="1:29" x14ac:dyDescent="0.35">
      <c r="A1419" s="1"/>
      <c r="B1419" s="1"/>
      <c r="C1419" s="1"/>
      <c r="D1419" s="2"/>
      <c r="E1419" s="2"/>
      <c r="F1419" s="2"/>
      <c r="G1419" s="1"/>
      <c r="H1419" s="1"/>
      <c r="I1419" s="1"/>
      <c r="J1419" s="3"/>
      <c r="K1419" s="4"/>
      <c r="M1419" s="6"/>
      <c r="N1419" s="1"/>
      <c r="O1419" s="1"/>
      <c r="P1419" s="1"/>
      <c r="Q1419" s="3"/>
      <c r="R1419" s="4"/>
      <c r="S1419" s="3"/>
      <c r="T1419" s="3"/>
      <c r="U1419" s="1"/>
      <c r="V1419" s="1"/>
      <c r="W1419" s="4"/>
      <c r="X1419" s="3"/>
      <c r="Y1419" s="4"/>
      <c r="Z1419" s="3"/>
      <c r="AA1419" s="4"/>
      <c r="AB1419" s="55"/>
    </row>
    <row r="1420" spans="1:29" x14ac:dyDescent="0.35">
      <c r="A1420" s="8"/>
      <c r="B1420" s="8" t="s">
        <v>37</v>
      </c>
      <c r="C1420" s="8"/>
      <c r="D1420" s="9" t="s">
        <v>38</v>
      </c>
      <c r="E1420" s="9"/>
      <c r="F1420" s="9"/>
      <c r="G1420" s="56"/>
      <c r="H1420" s="8" t="s">
        <v>39</v>
      </c>
      <c r="I1420" s="8"/>
      <c r="J1420" s="57"/>
      <c r="K1420" s="10"/>
      <c r="L1420" s="8"/>
      <c r="M1420" s="13"/>
      <c r="N1420" s="1"/>
      <c r="O1420" s="1"/>
      <c r="P1420" s="1"/>
      <c r="Q1420" s="3"/>
      <c r="R1420" s="4"/>
      <c r="S1420" s="3"/>
      <c r="T1420" s="3"/>
      <c r="U1420" s="1"/>
      <c r="V1420" s="1"/>
      <c r="W1420" s="4"/>
      <c r="X1420" s="3"/>
      <c r="Y1420" s="4"/>
      <c r="Z1420" s="3"/>
      <c r="AA1420" s="4"/>
      <c r="AB1420" s="55"/>
    </row>
    <row r="1421" spans="1:29" x14ac:dyDescent="0.35">
      <c r="A1421" s="8"/>
      <c r="B1421" s="8"/>
      <c r="C1421" s="8"/>
      <c r="D1421" s="9"/>
      <c r="E1421" s="9"/>
      <c r="F1421" s="9"/>
      <c r="G1421" s="56"/>
      <c r="H1421" s="8" t="s">
        <v>40</v>
      </c>
      <c r="I1421" s="8"/>
      <c r="J1421" s="57"/>
      <c r="K1421" s="10"/>
      <c r="L1421" s="8"/>
      <c r="M1421" s="13"/>
      <c r="N1421" s="1"/>
      <c r="O1421" s="1"/>
      <c r="P1421" s="1"/>
      <c r="Q1421" s="3"/>
      <c r="R1421" s="4"/>
      <c r="S1421" s="3"/>
      <c r="T1421" s="3"/>
      <c r="U1421" s="1"/>
      <c r="V1421" s="1"/>
      <c r="W1421" s="4"/>
      <c r="X1421" s="3"/>
      <c r="Y1421" s="4"/>
      <c r="Z1421" s="3"/>
      <c r="AA1421" s="4"/>
      <c r="AB1421" s="55"/>
    </row>
    <row r="1422" spans="1:29" x14ac:dyDescent="0.35">
      <c r="A1422" s="8"/>
      <c r="B1422" s="8"/>
      <c r="C1422" s="8"/>
      <c r="D1422" s="9"/>
      <c r="E1422" s="9"/>
      <c r="F1422" s="9"/>
      <c r="G1422" s="56"/>
      <c r="H1422" s="8" t="s">
        <v>41</v>
      </c>
      <c r="I1422" s="8"/>
      <c r="J1422" s="57"/>
      <c r="K1422" s="10"/>
      <c r="L1422" s="8"/>
      <c r="M1422" s="13"/>
      <c r="N1422" s="1"/>
      <c r="O1422" s="1"/>
      <c r="P1422" s="8"/>
      <c r="Q1422" s="3"/>
      <c r="R1422" s="4"/>
      <c r="S1422" s="3"/>
      <c r="T1422" s="3"/>
      <c r="U1422" s="1"/>
      <c r="V1422" s="1"/>
      <c r="W1422" s="4"/>
      <c r="X1422" s="3"/>
      <c r="Y1422" s="11"/>
      <c r="Z1422" s="10"/>
      <c r="AA1422" s="11"/>
      <c r="AB1422" s="14"/>
    </row>
    <row r="1423" spans="1:29" x14ac:dyDescent="0.35">
      <c r="A1423" s="8"/>
      <c r="B1423" s="8"/>
      <c r="C1423" s="8"/>
      <c r="D1423" s="9"/>
      <c r="E1423" s="9"/>
      <c r="F1423" s="9"/>
      <c r="G1423" s="56"/>
      <c r="H1423" s="8" t="s">
        <v>42</v>
      </c>
      <c r="I1423" s="58"/>
      <c r="J1423" s="59"/>
      <c r="K1423" s="12"/>
      <c r="L1423" s="58"/>
      <c r="M1423" s="60"/>
      <c r="N1423" s="1"/>
      <c r="O1423" s="1"/>
      <c r="P1423" s="8"/>
      <c r="Q1423" s="3"/>
      <c r="R1423" s="4"/>
      <c r="S1423" s="3"/>
      <c r="T1423" s="3"/>
      <c r="U1423" s="1"/>
      <c r="V1423" s="1"/>
      <c r="W1423" s="4"/>
      <c r="X1423" s="3"/>
      <c r="Y1423" s="11"/>
      <c r="Z1423" s="10"/>
      <c r="AA1423" s="11"/>
      <c r="AB1423" s="14"/>
    </row>
    <row r="1424" spans="1:29" x14ac:dyDescent="0.35">
      <c r="A1424" s="58"/>
      <c r="B1424" s="58"/>
      <c r="C1424" s="58"/>
      <c r="D1424" s="61"/>
      <c r="E1424" s="61"/>
      <c r="F1424" s="61"/>
      <c r="G1424" s="58"/>
      <c r="H1424" s="58" t="s">
        <v>43</v>
      </c>
      <c r="I1424" s="58"/>
      <c r="J1424" s="59"/>
      <c r="K1424" s="12"/>
      <c r="L1424" s="58"/>
      <c r="M1424" s="60"/>
    </row>
    <row r="1425" spans="1:29" x14ac:dyDescent="0.35">
      <c r="A1425" s="1"/>
      <c r="B1425" s="1"/>
      <c r="C1425" s="1"/>
      <c r="D1425" s="2"/>
      <c r="E1425" s="2"/>
      <c r="F1425" s="2"/>
      <c r="G1425" s="1"/>
      <c r="H1425" s="1"/>
      <c r="I1425" s="1"/>
      <c r="J1425" s="3"/>
      <c r="K1425" s="4"/>
      <c r="M1425" s="6"/>
      <c r="N1425" s="1"/>
      <c r="O1425" s="1"/>
      <c r="P1425" s="1"/>
      <c r="Q1425" s="3"/>
      <c r="R1425" s="4"/>
      <c r="S1425" s="3"/>
      <c r="T1425" s="3"/>
      <c r="U1425" s="1"/>
      <c r="V1425" s="1"/>
      <c r="W1425" s="4"/>
      <c r="X1425" s="3"/>
      <c r="Y1425" s="4"/>
      <c r="Z1425" s="3"/>
      <c r="AA1425" s="314" t="s">
        <v>0</v>
      </c>
      <c r="AB1425" s="314"/>
    </row>
    <row r="1426" spans="1:29" x14ac:dyDescent="0.35">
      <c r="A1426" s="315" t="s">
        <v>1</v>
      </c>
      <c r="B1426" s="315"/>
      <c r="C1426" s="315"/>
      <c r="D1426" s="315"/>
      <c r="E1426" s="315"/>
      <c r="F1426" s="315"/>
      <c r="G1426" s="315"/>
      <c r="H1426" s="315"/>
      <c r="I1426" s="315"/>
      <c r="J1426" s="315"/>
      <c r="K1426" s="315"/>
      <c r="L1426" s="315"/>
      <c r="M1426" s="315"/>
      <c r="N1426" s="315"/>
      <c r="O1426" s="315"/>
      <c r="P1426" s="315"/>
      <c r="Q1426" s="315"/>
      <c r="R1426" s="315"/>
      <c r="S1426" s="315"/>
      <c r="T1426" s="315"/>
      <c r="U1426" s="315"/>
      <c r="V1426" s="315"/>
      <c r="W1426" s="315"/>
      <c r="X1426" s="315"/>
      <c r="Y1426" s="315"/>
      <c r="Z1426" s="315"/>
      <c r="AA1426" s="315"/>
      <c r="AB1426" s="315"/>
    </row>
    <row r="1427" spans="1:29" x14ac:dyDescent="0.35">
      <c r="A1427" s="315" t="str">
        <f>A1398</f>
        <v>เทศบาลตำบลนาบอน</v>
      </c>
      <c r="B1427" s="315"/>
      <c r="C1427" s="315"/>
      <c r="D1427" s="315"/>
      <c r="E1427" s="315"/>
      <c r="F1427" s="315"/>
      <c r="G1427" s="315"/>
      <c r="H1427" s="315"/>
      <c r="I1427" s="315"/>
      <c r="J1427" s="315"/>
      <c r="K1427" s="315"/>
      <c r="L1427" s="315"/>
      <c r="M1427" s="315"/>
      <c r="N1427" s="315"/>
      <c r="O1427" s="315"/>
      <c r="P1427" s="315"/>
      <c r="Q1427" s="315"/>
      <c r="R1427" s="315"/>
      <c r="S1427" s="315"/>
      <c r="T1427" s="315"/>
      <c r="U1427" s="315"/>
      <c r="V1427" s="315"/>
      <c r="W1427" s="315"/>
      <c r="X1427" s="315"/>
      <c r="Y1427" s="315"/>
      <c r="Z1427" s="315"/>
      <c r="AA1427" s="315"/>
      <c r="AB1427" s="315"/>
    </row>
    <row r="1428" spans="1:29" x14ac:dyDescent="0.35">
      <c r="A1428" s="8" t="s">
        <v>161</v>
      </c>
      <c r="B1428" s="8"/>
      <c r="C1428" s="8"/>
      <c r="D1428" s="9"/>
      <c r="E1428" s="9"/>
      <c r="F1428" s="9"/>
      <c r="G1428" s="8"/>
      <c r="H1428" s="8"/>
      <c r="I1428" s="8"/>
      <c r="J1428" s="10"/>
      <c r="K1428" s="11"/>
      <c r="L1428" s="12"/>
      <c r="M1428" s="13"/>
      <c r="N1428" s="8"/>
      <c r="O1428" s="8"/>
      <c r="P1428" s="8"/>
      <c r="Q1428" s="10"/>
      <c r="R1428" s="11"/>
      <c r="S1428" s="10"/>
      <c r="T1428" s="10"/>
      <c r="U1428" s="8"/>
      <c r="V1428" s="8"/>
      <c r="W1428" s="11"/>
      <c r="X1428" s="10"/>
      <c r="Y1428" s="11"/>
      <c r="Z1428" s="10"/>
      <c r="AA1428" s="11"/>
      <c r="AB1428" s="14"/>
    </row>
    <row r="1429" spans="1:29" x14ac:dyDescent="0.35">
      <c r="A1429" s="288" t="s">
        <v>4</v>
      </c>
      <c r="B1429" s="316"/>
      <c r="C1429" s="316"/>
      <c r="D1429" s="316"/>
      <c r="E1429" s="316"/>
      <c r="F1429" s="316"/>
      <c r="G1429" s="316"/>
      <c r="H1429" s="316"/>
      <c r="I1429" s="316"/>
      <c r="J1429" s="316"/>
      <c r="K1429" s="316"/>
      <c r="L1429" s="289"/>
      <c r="M1429" s="288" t="s">
        <v>5</v>
      </c>
      <c r="N1429" s="316"/>
      <c r="O1429" s="316"/>
      <c r="P1429" s="316"/>
      <c r="Q1429" s="316"/>
      <c r="R1429" s="316"/>
      <c r="S1429" s="316"/>
      <c r="T1429" s="316"/>
      <c r="U1429" s="316"/>
      <c r="V1429" s="316"/>
      <c r="W1429" s="289"/>
      <c r="X1429" s="290" t="s">
        <v>6</v>
      </c>
      <c r="Y1429" s="290" t="s">
        <v>7</v>
      </c>
      <c r="Z1429" s="290" t="s">
        <v>8</v>
      </c>
      <c r="AA1429" s="290" t="s">
        <v>9</v>
      </c>
      <c r="AB1429" s="317" t="s">
        <v>10</v>
      </c>
    </row>
    <row r="1430" spans="1:29" x14ac:dyDescent="0.35">
      <c r="A1430" s="299" t="s">
        <v>11</v>
      </c>
      <c r="B1430" s="293" t="s">
        <v>12</v>
      </c>
      <c r="C1430" s="293" t="s">
        <v>13</v>
      </c>
      <c r="D1430" s="311" t="s">
        <v>14</v>
      </c>
      <c r="E1430" s="311" t="s">
        <v>15</v>
      </c>
      <c r="F1430" s="312" t="s">
        <v>16</v>
      </c>
      <c r="G1430" s="302" t="s">
        <v>17</v>
      </c>
      <c r="H1430" s="303"/>
      <c r="I1430" s="304"/>
      <c r="J1430" s="290" t="s">
        <v>18</v>
      </c>
      <c r="K1430" s="290" t="s">
        <v>19</v>
      </c>
      <c r="L1430" s="308" t="s">
        <v>20</v>
      </c>
      <c r="M1430" s="299" t="s">
        <v>11</v>
      </c>
      <c r="N1430" s="293" t="s">
        <v>21</v>
      </c>
      <c r="O1430" s="293" t="s">
        <v>22</v>
      </c>
      <c r="P1430" s="293" t="s">
        <v>16</v>
      </c>
      <c r="Q1430" s="290" t="s">
        <v>23</v>
      </c>
      <c r="R1430" s="290" t="s">
        <v>24</v>
      </c>
      <c r="S1430" s="290" t="s">
        <v>25</v>
      </c>
      <c r="T1430" s="290" t="s">
        <v>26</v>
      </c>
      <c r="U1430" s="288" t="s">
        <v>27</v>
      </c>
      <c r="V1430" s="289"/>
      <c r="W1430" s="290" t="s">
        <v>28</v>
      </c>
      <c r="X1430" s="291"/>
      <c r="Y1430" s="291"/>
      <c r="Z1430" s="291"/>
      <c r="AA1430" s="291"/>
      <c r="AB1430" s="318"/>
    </row>
    <row r="1431" spans="1:29" x14ac:dyDescent="0.35">
      <c r="A1431" s="300"/>
      <c r="B1431" s="294"/>
      <c r="C1431" s="294"/>
      <c r="D1431" s="312"/>
      <c r="E1431" s="312"/>
      <c r="F1431" s="312"/>
      <c r="G1431" s="305"/>
      <c r="H1431" s="306"/>
      <c r="I1431" s="307"/>
      <c r="J1431" s="291"/>
      <c r="K1431" s="291"/>
      <c r="L1431" s="309"/>
      <c r="M1431" s="300"/>
      <c r="N1431" s="294"/>
      <c r="O1431" s="294"/>
      <c r="P1431" s="294"/>
      <c r="Q1431" s="291"/>
      <c r="R1431" s="291"/>
      <c r="S1431" s="291"/>
      <c r="T1431" s="291"/>
      <c r="U1431" s="293" t="s">
        <v>29</v>
      </c>
      <c r="V1431" s="296" t="s">
        <v>30</v>
      </c>
      <c r="W1431" s="291"/>
      <c r="X1431" s="291"/>
      <c r="Y1431" s="291"/>
      <c r="Z1431" s="291"/>
      <c r="AA1431" s="291"/>
      <c r="AB1431" s="318"/>
    </row>
    <row r="1432" spans="1:29" x14ac:dyDescent="0.35">
      <c r="A1432" s="300"/>
      <c r="B1432" s="294"/>
      <c r="C1432" s="294"/>
      <c r="D1432" s="312"/>
      <c r="E1432" s="312"/>
      <c r="F1432" s="312"/>
      <c r="G1432" s="299" t="s">
        <v>31</v>
      </c>
      <c r="H1432" s="299" t="s">
        <v>32</v>
      </c>
      <c r="I1432" s="299" t="s">
        <v>33</v>
      </c>
      <c r="J1432" s="291"/>
      <c r="K1432" s="291"/>
      <c r="L1432" s="309"/>
      <c r="M1432" s="300"/>
      <c r="N1432" s="294"/>
      <c r="O1432" s="294"/>
      <c r="P1432" s="294"/>
      <c r="Q1432" s="291"/>
      <c r="R1432" s="291"/>
      <c r="S1432" s="291"/>
      <c r="T1432" s="291"/>
      <c r="U1432" s="294"/>
      <c r="V1432" s="297"/>
      <c r="W1432" s="291"/>
      <c r="X1432" s="291"/>
      <c r="Y1432" s="291"/>
      <c r="Z1432" s="291"/>
      <c r="AA1432" s="291"/>
      <c r="AB1432" s="318"/>
    </row>
    <row r="1433" spans="1:29" x14ac:dyDescent="0.35">
      <c r="A1433" s="300"/>
      <c r="B1433" s="294"/>
      <c r="C1433" s="294"/>
      <c r="D1433" s="312"/>
      <c r="E1433" s="312"/>
      <c r="F1433" s="312"/>
      <c r="G1433" s="300"/>
      <c r="H1433" s="300"/>
      <c r="I1433" s="300"/>
      <c r="J1433" s="291"/>
      <c r="K1433" s="291"/>
      <c r="L1433" s="309"/>
      <c r="M1433" s="300"/>
      <c r="N1433" s="294"/>
      <c r="O1433" s="294"/>
      <c r="P1433" s="294"/>
      <c r="Q1433" s="291"/>
      <c r="R1433" s="291"/>
      <c r="S1433" s="291"/>
      <c r="T1433" s="291"/>
      <c r="U1433" s="294"/>
      <c r="V1433" s="297"/>
      <c r="W1433" s="291"/>
      <c r="X1433" s="291"/>
      <c r="Y1433" s="291"/>
      <c r="Z1433" s="291"/>
      <c r="AA1433" s="291"/>
      <c r="AB1433" s="318"/>
    </row>
    <row r="1434" spans="1:29" x14ac:dyDescent="0.35">
      <c r="A1434" s="301"/>
      <c r="B1434" s="295"/>
      <c r="C1434" s="295"/>
      <c r="D1434" s="313"/>
      <c r="E1434" s="313"/>
      <c r="F1434" s="313"/>
      <c r="G1434" s="301"/>
      <c r="H1434" s="301"/>
      <c r="I1434" s="301"/>
      <c r="J1434" s="292"/>
      <c r="K1434" s="292"/>
      <c r="L1434" s="310"/>
      <c r="M1434" s="301"/>
      <c r="N1434" s="295"/>
      <c r="O1434" s="295"/>
      <c r="P1434" s="295"/>
      <c r="Q1434" s="292"/>
      <c r="R1434" s="292"/>
      <c r="S1434" s="292"/>
      <c r="T1434" s="292"/>
      <c r="U1434" s="295"/>
      <c r="V1434" s="298"/>
      <c r="W1434" s="292"/>
      <c r="X1434" s="292"/>
      <c r="Y1434" s="292"/>
      <c r="Z1434" s="292"/>
      <c r="AA1434" s="292"/>
      <c r="AB1434" s="319"/>
    </row>
    <row r="1435" spans="1:29" x14ac:dyDescent="0.35">
      <c r="A1435" s="15">
        <v>1</v>
      </c>
      <c r="B1435" s="16" t="str">
        <f>[1]ภดส3!B2125</f>
        <v>โฉนด</v>
      </c>
      <c r="C1435" s="16">
        <f>[1]ภดส3!E2125</f>
        <v>2401</v>
      </c>
      <c r="D1435" s="17">
        <f>[1]ภดส3!C2125</f>
        <v>5280</v>
      </c>
      <c r="E1435" s="17" t="str">
        <f>[1]ภดส3!F2125</f>
        <v>ม.2 ต.นาบอน</v>
      </c>
      <c r="F1435" s="18" t="s">
        <v>47</v>
      </c>
      <c r="G1435" s="16">
        <f>[1]ภดส3!G2125</f>
        <v>0</v>
      </c>
      <c r="H1435" s="16">
        <f>[1]ภดส3!H2125</f>
        <v>0</v>
      </c>
      <c r="I1435" s="16">
        <f>[1]ภดส3!I2125</f>
        <v>23</v>
      </c>
      <c r="J1435" s="19">
        <f>[1]ภดส3!J2125</f>
        <v>23</v>
      </c>
      <c r="K1435" s="20">
        <v>3050</v>
      </c>
      <c r="L1435" s="19">
        <f t="shared" ref="L1435:L1453" si="28">J1435*K1435</f>
        <v>70150</v>
      </c>
      <c r="M1435" s="21">
        <v>1</v>
      </c>
      <c r="N1435" s="21" t="s">
        <v>108</v>
      </c>
      <c r="O1435" s="21" t="s">
        <v>49</v>
      </c>
      <c r="P1435" s="21">
        <v>3</v>
      </c>
      <c r="Q1435" s="22">
        <v>90</v>
      </c>
      <c r="R1435" s="23">
        <v>100</v>
      </c>
      <c r="S1435" s="22">
        <v>6600</v>
      </c>
      <c r="T1435" s="22">
        <f t="shared" ref="T1435:T1456" si="29">Q1435*S1435</f>
        <v>594000</v>
      </c>
      <c r="U1435" s="21">
        <v>8</v>
      </c>
      <c r="V1435" s="21">
        <v>8</v>
      </c>
      <c r="W1435" s="23">
        <f>T1435-T1435*8/100</f>
        <v>546480</v>
      </c>
      <c r="X1435" s="22">
        <f t="shared" ref="X1435:X1456" si="30">L1435+W1435</f>
        <v>616630</v>
      </c>
      <c r="Y1435" s="23">
        <f t="shared" ref="Y1435:Y1456" si="31">X1435*R1435/100</f>
        <v>616630</v>
      </c>
      <c r="Z1435" s="22">
        <v>0</v>
      </c>
      <c r="AA1435" s="24">
        <f t="shared" ref="AA1435:AA1456" si="32">Y1435-Z1435</f>
        <v>616630</v>
      </c>
      <c r="AB1435" s="25">
        <v>0.02</v>
      </c>
      <c r="AC1435" s="26">
        <f t="shared" ref="AC1435:AC1456" si="33">AA1435*AB1435/100</f>
        <v>123.32600000000001</v>
      </c>
    </row>
    <row r="1436" spans="1:29" x14ac:dyDescent="0.35">
      <c r="A1436" s="15">
        <v>2</v>
      </c>
      <c r="B1436" s="16" t="str">
        <f>[1]ภดส3!B2126</f>
        <v>โฉนด</v>
      </c>
      <c r="C1436" s="16">
        <f>[1]ภดส3!E2126</f>
        <v>2402</v>
      </c>
      <c r="D1436" s="17">
        <f>[1]ภดส3!C2126</f>
        <v>5281</v>
      </c>
      <c r="E1436" s="17" t="str">
        <f>[1]ภดส3!F2126</f>
        <v>ม.2 ต.นาบอน</v>
      </c>
      <c r="F1436" s="18" t="s">
        <v>47</v>
      </c>
      <c r="G1436" s="16">
        <f>[1]ภดส3!G2126</f>
        <v>0</v>
      </c>
      <c r="H1436" s="16">
        <f>[1]ภดส3!H2126</f>
        <v>0</v>
      </c>
      <c r="I1436" s="16">
        <f>[1]ภดส3!I2126</f>
        <v>23</v>
      </c>
      <c r="J1436" s="19">
        <f>[1]ภดส3!J2126</f>
        <v>23</v>
      </c>
      <c r="K1436" s="20">
        <v>3050</v>
      </c>
      <c r="L1436" s="19">
        <f t="shared" si="28"/>
        <v>70150</v>
      </c>
      <c r="M1436" s="21">
        <v>2</v>
      </c>
      <c r="N1436" s="21" t="s">
        <v>108</v>
      </c>
      <c r="O1436" s="21" t="s">
        <v>49</v>
      </c>
      <c r="P1436" s="21">
        <v>3</v>
      </c>
      <c r="Q1436" s="22">
        <v>90</v>
      </c>
      <c r="R1436" s="23">
        <v>100</v>
      </c>
      <c r="S1436" s="22">
        <v>6600</v>
      </c>
      <c r="T1436" s="22">
        <f t="shared" si="29"/>
        <v>594000</v>
      </c>
      <c r="U1436" s="21">
        <v>8</v>
      </c>
      <c r="V1436" s="21">
        <v>8</v>
      </c>
      <c r="W1436" s="23">
        <f>T1436-T1436*8/100</f>
        <v>546480</v>
      </c>
      <c r="X1436" s="22">
        <f t="shared" si="30"/>
        <v>616630</v>
      </c>
      <c r="Y1436" s="23">
        <f t="shared" si="31"/>
        <v>616630</v>
      </c>
      <c r="Z1436" s="22">
        <v>0</v>
      </c>
      <c r="AA1436" s="24">
        <f t="shared" si="32"/>
        <v>616630</v>
      </c>
      <c r="AB1436" s="25">
        <v>0.02</v>
      </c>
      <c r="AC1436" s="26">
        <f t="shared" si="33"/>
        <v>123.32600000000001</v>
      </c>
    </row>
    <row r="1437" spans="1:29" x14ac:dyDescent="0.35">
      <c r="A1437" s="15">
        <v>3</v>
      </c>
      <c r="B1437" s="16" t="str">
        <f>[1]ภดส3!B2127</f>
        <v>โฉนด</v>
      </c>
      <c r="C1437" s="16">
        <f>[1]ภดส3!E2127</f>
        <v>2403</v>
      </c>
      <c r="D1437" s="17">
        <f>[1]ภดส3!C2127</f>
        <v>5282</v>
      </c>
      <c r="E1437" s="17" t="str">
        <f>[1]ภดส3!F2127</f>
        <v>ม.2 ต.นาบอน</v>
      </c>
      <c r="F1437" s="18" t="s">
        <v>47</v>
      </c>
      <c r="G1437" s="16">
        <f>[1]ภดส3!G2127</f>
        <v>0</v>
      </c>
      <c r="H1437" s="16">
        <f>[1]ภดส3!H2127</f>
        <v>0</v>
      </c>
      <c r="I1437" s="16">
        <f>[1]ภดส3!I2127</f>
        <v>23</v>
      </c>
      <c r="J1437" s="19">
        <f>[1]ภดส3!J2127</f>
        <v>23</v>
      </c>
      <c r="K1437" s="20">
        <v>3050</v>
      </c>
      <c r="L1437" s="19">
        <f t="shared" si="28"/>
        <v>70150</v>
      </c>
      <c r="M1437" s="21">
        <v>3</v>
      </c>
      <c r="N1437" s="21" t="s">
        <v>108</v>
      </c>
      <c r="O1437" s="21" t="s">
        <v>49</v>
      </c>
      <c r="P1437" s="21">
        <v>3</v>
      </c>
      <c r="Q1437" s="22">
        <v>90</v>
      </c>
      <c r="R1437" s="23">
        <v>100</v>
      </c>
      <c r="S1437" s="22">
        <v>6600</v>
      </c>
      <c r="T1437" s="22">
        <f t="shared" si="29"/>
        <v>594000</v>
      </c>
      <c r="U1437" s="21">
        <v>8</v>
      </c>
      <c r="V1437" s="21">
        <v>8</v>
      </c>
      <c r="W1437" s="23">
        <f>T1437-T1437*8/100</f>
        <v>546480</v>
      </c>
      <c r="X1437" s="22">
        <f t="shared" si="30"/>
        <v>616630</v>
      </c>
      <c r="Y1437" s="23">
        <f t="shared" si="31"/>
        <v>616630</v>
      </c>
      <c r="Z1437" s="22">
        <v>0</v>
      </c>
      <c r="AA1437" s="24">
        <f t="shared" si="32"/>
        <v>616630</v>
      </c>
      <c r="AB1437" s="25">
        <v>0.02</v>
      </c>
      <c r="AC1437" s="26">
        <f t="shared" si="33"/>
        <v>123.32600000000001</v>
      </c>
    </row>
    <row r="1438" spans="1:29" x14ac:dyDescent="0.35">
      <c r="A1438" s="15">
        <v>4</v>
      </c>
      <c r="B1438" s="16" t="str">
        <f>[1]ภดส3!B2128</f>
        <v>โฉนด</v>
      </c>
      <c r="C1438" s="16">
        <f>[1]ภดส3!E2128</f>
        <v>2404</v>
      </c>
      <c r="D1438" s="17">
        <f>[1]ภดส3!C2128</f>
        <v>5283</v>
      </c>
      <c r="E1438" s="17" t="str">
        <f>[1]ภดส3!F2128</f>
        <v>ม.2 ต.นาบอน</v>
      </c>
      <c r="F1438" s="18" t="s">
        <v>47</v>
      </c>
      <c r="G1438" s="16">
        <f>[1]ภดส3!G2128</f>
        <v>0</v>
      </c>
      <c r="H1438" s="16">
        <f>[1]ภดส3!H2128</f>
        <v>0</v>
      </c>
      <c r="I1438" s="16">
        <f>[1]ภดส3!I2128</f>
        <v>23</v>
      </c>
      <c r="J1438" s="19">
        <f>[1]ภดส3!J2128</f>
        <v>23</v>
      </c>
      <c r="K1438" s="20">
        <v>3050</v>
      </c>
      <c r="L1438" s="19">
        <f t="shared" si="28"/>
        <v>70150</v>
      </c>
      <c r="M1438" s="21">
        <v>4</v>
      </c>
      <c r="N1438" s="21" t="s">
        <v>108</v>
      </c>
      <c r="O1438" s="21" t="s">
        <v>49</v>
      </c>
      <c r="P1438" s="21">
        <v>3</v>
      </c>
      <c r="Q1438" s="22">
        <v>90</v>
      </c>
      <c r="R1438" s="23">
        <v>100</v>
      </c>
      <c r="S1438" s="22">
        <v>6600</v>
      </c>
      <c r="T1438" s="22">
        <f t="shared" si="29"/>
        <v>594000</v>
      </c>
      <c r="U1438" s="21">
        <v>8</v>
      </c>
      <c r="V1438" s="21">
        <v>8</v>
      </c>
      <c r="W1438" s="23">
        <f>T1438-T1438*8/100</f>
        <v>546480</v>
      </c>
      <c r="X1438" s="22">
        <f t="shared" si="30"/>
        <v>616630</v>
      </c>
      <c r="Y1438" s="23">
        <f t="shared" si="31"/>
        <v>616630</v>
      </c>
      <c r="Z1438" s="22">
        <v>0</v>
      </c>
      <c r="AA1438" s="24">
        <f t="shared" si="32"/>
        <v>616630</v>
      </c>
      <c r="AB1438" s="25">
        <v>0.02</v>
      </c>
      <c r="AC1438" s="26">
        <f t="shared" si="33"/>
        <v>123.32600000000001</v>
      </c>
    </row>
    <row r="1439" spans="1:29" x14ac:dyDescent="0.35">
      <c r="A1439" s="15">
        <v>5</v>
      </c>
      <c r="B1439" s="16" t="str">
        <f>[1]ภดส3!B2129</f>
        <v>โฉนด</v>
      </c>
      <c r="C1439" s="16">
        <f>[1]ภดส3!E2129</f>
        <v>2405</v>
      </c>
      <c r="D1439" s="17">
        <f>[1]ภดส3!C2129</f>
        <v>5284</v>
      </c>
      <c r="E1439" s="17" t="str">
        <f>[1]ภดส3!F2129</f>
        <v>ม.2 ต.นาบอน</v>
      </c>
      <c r="F1439" s="18" t="s">
        <v>47</v>
      </c>
      <c r="G1439" s="16">
        <f>[1]ภดส3!G2129</f>
        <v>0</v>
      </c>
      <c r="H1439" s="16">
        <f>[1]ภดส3!H2129</f>
        <v>0</v>
      </c>
      <c r="I1439" s="16">
        <f>[1]ภดส3!I2129</f>
        <v>23</v>
      </c>
      <c r="J1439" s="19">
        <f>[1]ภดส3!J2129</f>
        <v>23</v>
      </c>
      <c r="K1439" s="20">
        <v>3050</v>
      </c>
      <c r="L1439" s="19">
        <f t="shared" si="28"/>
        <v>70150</v>
      </c>
      <c r="M1439" s="21">
        <v>5</v>
      </c>
      <c r="N1439" s="21" t="s">
        <v>108</v>
      </c>
      <c r="O1439" s="21" t="s">
        <v>49</v>
      </c>
      <c r="P1439" s="21">
        <v>3</v>
      </c>
      <c r="Q1439" s="22">
        <v>90</v>
      </c>
      <c r="R1439" s="23">
        <v>100</v>
      </c>
      <c r="S1439" s="22">
        <v>6600</v>
      </c>
      <c r="T1439" s="22">
        <f t="shared" si="29"/>
        <v>594000</v>
      </c>
      <c r="U1439" s="21">
        <v>8</v>
      </c>
      <c r="V1439" s="21">
        <v>8</v>
      </c>
      <c r="W1439" s="23">
        <f>T1439-T1439*8/100</f>
        <v>546480</v>
      </c>
      <c r="X1439" s="22">
        <f t="shared" si="30"/>
        <v>616630</v>
      </c>
      <c r="Y1439" s="23">
        <f t="shared" si="31"/>
        <v>616630</v>
      </c>
      <c r="Z1439" s="22">
        <v>0</v>
      </c>
      <c r="AA1439" s="24">
        <f t="shared" si="32"/>
        <v>616630</v>
      </c>
      <c r="AB1439" s="25">
        <v>0.02</v>
      </c>
      <c r="AC1439" s="26">
        <f t="shared" si="33"/>
        <v>123.32600000000001</v>
      </c>
    </row>
    <row r="1440" spans="1:29" x14ac:dyDescent="0.35">
      <c r="A1440" s="15">
        <v>6</v>
      </c>
      <c r="B1440" s="16" t="str">
        <f>[1]ภดส3!B2150</f>
        <v>โฉนด</v>
      </c>
      <c r="C1440" s="16">
        <f>[1]ภดส3!E2150</f>
        <v>2406</v>
      </c>
      <c r="D1440" s="17">
        <f>[1]ภดส3!C2150</f>
        <v>5285</v>
      </c>
      <c r="E1440" s="17" t="str">
        <f>[1]ภดส3!F2150</f>
        <v>ม.2 ต.นาบอน</v>
      </c>
      <c r="F1440" s="18" t="s">
        <v>47</v>
      </c>
      <c r="G1440" s="16">
        <f>[1]ภดส3!G2150</f>
        <v>0</v>
      </c>
      <c r="H1440" s="16">
        <f>[1]ภดส3!H2150</f>
        <v>0</v>
      </c>
      <c r="I1440" s="16">
        <f>[1]ภดส3!I2150</f>
        <v>23</v>
      </c>
      <c r="J1440" s="19">
        <f>[1]ภดส3!J2150</f>
        <v>23</v>
      </c>
      <c r="K1440" s="20">
        <v>3050</v>
      </c>
      <c r="L1440" s="19">
        <f t="shared" si="28"/>
        <v>70150</v>
      </c>
      <c r="M1440" s="21">
        <v>6</v>
      </c>
      <c r="N1440" s="21" t="s">
        <v>108</v>
      </c>
      <c r="O1440" s="21" t="s">
        <v>49</v>
      </c>
      <c r="P1440" s="21">
        <v>3</v>
      </c>
      <c r="Q1440" s="22">
        <v>90</v>
      </c>
      <c r="R1440" s="23">
        <v>100</v>
      </c>
      <c r="S1440" s="22">
        <v>6600</v>
      </c>
      <c r="T1440" s="22">
        <f t="shared" si="29"/>
        <v>594000</v>
      </c>
      <c r="U1440" s="21">
        <v>8</v>
      </c>
      <c r="V1440" s="21">
        <v>8</v>
      </c>
      <c r="W1440" s="23">
        <f t="shared" ref="W1440:W1447" si="34">T1440-T1440*8/100</f>
        <v>546480</v>
      </c>
      <c r="X1440" s="22">
        <f t="shared" si="30"/>
        <v>616630</v>
      </c>
      <c r="Y1440" s="23">
        <f t="shared" si="31"/>
        <v>616630</v>
      </c>
      <c r="Z1440" s="22">
        <v>0</v>
      </c>
      <c r="AA1440" s="24">
        <f t="shared" si="32"/>
        <v>616630</v>
      </c>
      <c r="AB1440" s="25">
        <v>0.02</v>
      </c>
      <c r="AC1440" s="26">
        <f t="shared" si="33"/>
        <v>123.32600000000001</v>
      </c>
    </row>
    <row r="1441" spans="1:29" x14ac:dyDescent="0.35">
      <c r="A1441" s="15">
        <v>7</v>
      </c>
      <c r="B1441" s="16" t="str">
        <f>[1]ภดส3!B2151</f>
        <v>โฉนด</v>
      </c>
      <c r="C1441" s="16">
        <f>[1]ภดส3!E2151</f>
        <v>2407</v>
      </c>
      <c r="D1441" s="17">
        <f>[1]ภดส3!C2151</f>
        <v>5286</v>
      </c>
      <c r="E1441" s="17" t="str">
        <f>[1]ภดส3!F2151</f>
        <v>ม.2 ต.นาบอน</v>
      </c>
      <c r="F1441" s="18" t="s">
        <v>47</v>
      </c>
      <c r="G1441" s="16">
        <f>[1]ภดส3!G2151</f>
        <v>0</v>
      </c>
      <c r="H1441" s="16">
        <f>[1]ภดส3!H2151</f>
        <v>0</v>
      </c>
      <c r="I1441" s="16">
        <f>[1]ภดส3!I2151</f>
        <v>23</v>
      </c>
      <c r="J1441" s="19">
        <f>[1]ภดส3!J2151</f>
        <v>23</v>
      </c>
      <c r="K1441" s="20">
        <v>3050</v>
      </c>
      <c r="L1441" s="19">
        <f t="shared" si="28"/>
        <v>70150</v>
      </c>
      <c r="M1441" s="21">
        <v>7</v>
      </c>
      <c r="N1441" s="21" t="s">
        <v>108</v>
      </c>
      <c r="O1441" s="21" t="s">
        <v>49</v>
      </c>
      <c r="P1441" s="21">
        <v>3</v>
      </c>
      <c r="Q1441" s="22">
        <v>90</v>
      </c>
      <c r="R1441" s="23">
        <v>100</v>
      </c>
      <c r="S1441" s="22">
        <v>6600</v>
      </c>
      <c r="T1441" s="22">
        <f t="shared" si="29"/>
        <v>594000</v>
      </c>
      <c r="U1441" s="21">
        <v>8</v>
      </c>
      <c r="V1441" s="21">
        <v>8</v>
      </c>
      <c r="W1441" s="23">
        <f t="shared" si="34"/>
        <v>546480</v>
      </c>
      <c r="X1441" s="22">
        <f t="shared" si="30"/>
        <v>616630</v>
      </c>
      <c r="Y1441" s="23">
        <f t="shared" si="31"/>
        <v>616630</v>
      </c>
      <c r="Z1441" s="22">
        <v>0</v>
      </c>
      <c r="AA1441" s="24">
        <f t="shared" si="32"/>
        <v>616630</v>
      </c>
      <c r="AB1441" s="25">
        <v>0.02</v>
      </c>
      <c r="AC1441" s="26">
        <f t="shared" si="33"/>
        <v>123.32600000000001</v>
      </c>
    </row>
    <row r="1442" spans="1:29" x14ac:dyDescent="0.35">
      <c r="A1442" s="15">
        <v>8</v>
      </c>
      <c r="B1442" s="16" t="str">
        <f>[1]ภดส3!B2152</f>
        <v>โฉนด</v>
      </c>
      <c r="C1442" s="16">
        <f>[1]ภดส3!E2152</f>
        <v>2408</v>
      </c>
      <c r="D1442" s="17">
        <f>[1]ภดส3!C2152</f>
        <v>5287</v>
      </c>
      <c r="E1442" s="17" t="str">
        <f>[1]ภดส3!F2152</f>
        <v>ม.2 ต.นาบอน</v>
      </c>
      <c r="F1442" s="18" t="s">
        <v>47</v>
      </c>
      <c r="G1442" s="16">
        <f>[1]ภดส3!G2152</f>
        <v>0</v>
      </c>
      <c r="H1442" s="16">
        <f>[1]ภดส3!H2152</f>
        <v>0</v>
      </c>
      <c r="I1442" s="16">
        <f>[1]ภดส3!I2152</f>
        <v>22</v>
      </c>
      <c r="J1442" s="19">
        <f>[1]ภดส3!J2152</f>
        <v>22</v>
      </c>
      <c r="K1442" s="20">
        <v>3050</v>
      </c>
      <c r="L1442" s="19">
        <f t="shared" si="28"/>
        <v>67100</v>
      </c>
      <c r="M1442" s="21">
        <v>8</v>
      </c>
      <c r="N1442" s="21" t="s">
        <v>108</v>
      </c>
      <c r="O1442" s="21" t="s">
        <v>49</v>
      </c>
      <c r="P1442" s="21">
        <v>3</v>
      </c>
      <c r="Q1442" s="22">
        <v>90</v>
      </c>
      <c r="R1442" s="23">
        <v>100</v>
      </c>
      <c r="S1442" s="22">
        <v>6600</v>
      </c>
      <c r="T1442" s="22">
        <f t="shared" si="29"/>
        <v>594000</v>
      </c>
      <c r="U1442" s="21">
        <v>8</v>
      </c>
      <c r="V1442" s="21">
        <v>8</v>
      </c>
      <c r="W1442" s="23">
        <f t="shared" si="34"/>
        <v>546480</v>
      </c>
      <c r="X1442" s="22">
        <f t="shared" si="30"/>
        <v>613580</v>
      </c>
      <c r="Y1442" s="23">
        <f t="shared" si="31"/>
        <v>613580</v>
      </c>
      <c r="Z1442" s="22">
        <v>0</v>
      </c>
      <c r="AA1442" s="24">
        <f t="shared" si="32"/>
        <v>613580</v>
      </c>
      <c r="AB1442" s="25">
        <v>0.02</v>
      </c>
      <c r="AC1442" s="26">
        <f t="shared" si="33"/>
        <v>122.71600000000001</v>
      </c>
    </row>
    <row r="1443" spans="1:29" x14ac:dyDescent="0.35">
      <c r="A1443" s="15">
        <v>9</v>
      </c>
      <c r="B1443" s="16" t="str">
        <f>[1]ภดส3!B2153</f>
        <v>โฉนด</v>
      </c>
      <c r="C1443" s="16">
        <f>[1]ภดส3!E2153</f>
        <v>2409</v>
      </c>
      <c r="D1443" s="17">
        <f>[1]ภดส3!C2153</f>
        <v>5288</v>
      </c>
      <c r="E1443" s="17" t="str">
        <f>[1]ภดส3!F2153</f>
        <v>ม.2 ต.นาบอน</v>
      </c>
      <c r="F1443" s="18" t="s">
        <v>47</v>
      </c>
      <c r="G1443" s="16">
        <f>[1]ภดส3!G2153</f>
        <v>0</v>
      </c>
      <c r="H1443" s="16">
        <f>[1]ภดส3!H2153</f>
        <v>0</v>
      </c>
      <c r="I1443" s="16">
        <f>[1]ภดส3!I2153</f>
        <v>21</v>
      </c>
      <c r="J1443" s="19">
        <f>[1]ภดส3!J2153</f>
        <v>21</v>
      </c>
      <c r="K1443" s="20">
        <v>3050</v>
      </c>
      <c r="L1443" s="19">
        <f t="shared" si="28"/>
        <v>64050</v>
      </c>
      <c r="M1443" s="21">
        <v>9</v>
      </c>
      <c r="N1443" s="21" t="s">
        <v>108</v>
      </c>
      <c r="O1443" s="21" t="s">
        <v>49</v>
      </c>
      <c r="P1443" s="21">
        <v>3</v>
      </c>
      <c r="Q1443" s="22">
        <v>90</v>
      </c>
      <c r="R1443" s="23">
        <v>100</v>
      </c>
      <c r="S1443" s="22">
        <v>6600</v>
      </c>
      <c r="T1443" s="22">
        <f t="shared" si="29"/>
        <v>594000</v>
      </c>
      <c r="U1443" s="21">
        <v>8</v>
      </c>
      <c r="V1443" s="21">
        <v>8</v>
      </c>
      <c r="W1443" s="23">
        <f t="shared" si="34"/>
        <v>546480</v>
      </c>
      <c r="X1443" s="22">
        <f t="shared" si="30"/>
        <v>610530</v>
      </c>
      <c r="Y1443" s="23">
        <f t="shared" si="31"/>
        <v>610530</v>
      </c>
      <c r="Z1443" s="22">
        <v>0</v>
      </c>
      <c r="AA1443" s="24">
        <f t="shared" si="32"/>
        <v>610530</v>
      </c>
      <c r="AB1443" s="25">
        <v>0.02</v>
      </c>
      <c r="AC1443" s="26">
        <f t="shared" si="33"/>
        <v>122.10600000000001</v>
      </c>
    </row>
    <row r="1444" spans="1:29" x14ac:dyDescent="0.35">
      <c r="A1444" s="15">
        <v>10</v>
      </c>
      <c r="B1444" s="16" t="str">
        <f>[1]ภดส3!B2154</f>
        <v>โฉนด</v>
      </c>
      <c r="C1444" s="16">
        <f>[1]ภดส3!E2154</f>
        <v>2415</v>
      </c>
      <c r="D1444" s="17">
        <f>[1]ภดส3!C2154</f>
        <v>5294</v>
      </c>
      <c r="E1444" s="17" t="str">
        <f>[1]ภดส3!F2154</f>
        <v>ม.2 ต.นาบอน</v>
      </c>
      <c r="F1444" s="18" t="s">
        <v>47</v>
      </c>
      <c r="G1444" s="16">
        <f>[1]ภดส3!G2154</f>
        <v>0</v>
      </c>
      <c r="H1444" s="16">
        <f>[1]ภดส3!H2154</f>
        <v>0</v>
      </c>
      <c r="I1444" s="16">
        <f>[1]ภดส3!I2154</f>
        <v>23</v>
      </c>
      <c r="J1444" s="19">
        <f>[1]ภดส3!J2154</f>
        <v>23</v>
      </c>
      <c r="K1444" s="20">
        <v>3050</v>
      </c>
      <c r="L1444" s="19">
        <f t="shared" si="28"/>
        <v>70150</v>
      </c>
      <c r="M1444" s="21">
        <v>10</v>
      </c>
      <c r="N1444" s="21" t="s">
        <v>108</v>
      </c>
      <c r="O1444" s="21" t="s">
        <v>49</v>
      </c>
      <c r="P1444" s="21">
        <v>3</v>
      </c>
      <c r="Q1444" s="22">
        <v>90</v>
      </c>
      <c r="R1444" s="23">
        <v>100</v>
      </c>
      <c r="S1444" s="22">
        <v>6600</v>
      </c>
      <c r="T1444" s="22">
        <f t="shared" si="29"/>
        <v>594000</v>
      </c>
      <c r="U1444" s="21">
        <v>8</v>
      </c>
      <c r="V1444" s="21">
        <v>8</v>
      </c>
      <c r="W1444" s="23">
        <f t="shared" si="34"/>
        <v>546480</v>
      </c>
      <c r="X1444" s="22">
        <f t="shared" si="30"/>
        <v>616630</v>
      </c>
      <c r="Y1444" s="23">
        <f t="shared" si="31"/>
        <v>616630</v>
      </c>
      <c r="Z1444" s="22">
        <v>0</v>
      </c>
      <c r="AA1444" s="24">
        <f t="shared" si="32"/>
        <v>616630</v>
      </c>
      <c r="AB1444" s="25">
        <v>0.02</v>
      </c>
      <c r="AC1444" s="26">
        <f t="shared" si="33"/>
        <v>123.32600000000001</v>
      </c>
    </row>
    <row r="1445" spans="1:29" x14ac:dyDescent="0.35">
      <c r="A1445" s="15">
        <v>11</v>
      </c>
      <c r="B1445" s="16" t="str">
        <f>[1]ภดส3!B2155</f>
        <v>โฉนด</v>
      </c>
      <c r="C1445" s="16">
        <f>[1]ภดส3!E2155</f>
        <v>2416</v>
      </c>
      <c r="D1445" s="17">
        <f>[1]ภดส3!C2155</f>
        <v>5295</v>
      </c>
      <c r="E1445" s="17" t="str">
        <f>[1]ภดส3!F2155</f>
        <v>ม.2 ต.นาบอน</v>
      </c>
      <c r="F1445" s="18" t="s">
        <v>47</v>
      </c>
      <c r="G1445" s="16">
        <f>[1]ภดส3!G2155</f>
        <v>0</v>
      </c>
      <c r="H1445" s="16">
        <f>[1]ภดส3!H2155</f>
        <v>0</v>
      </c>
      <c r="I1445" s="16">
        <f>[1]ภดส3!I2155</f>
        <v>23</v>
      </c>
      <c r="J1445" s="19">
        <f>[1]ภดส3!J2155</f>
        <v>23</v>
      </c>
      <c r="K1445" s="20">
        <v>3050</v>
      </c>
      <c r="L1445" s="19">
        <f t="shared" si="28"/>
        <v>70150</v>
      </c>
      <c r="M1445" s="21">
        <v>11</v>
      </c>
      <c r="N1445" s="21" t="s">
        <v>108</v>
      </c>
      <c r="O1445" s="21" t="s">
        <v>49</v>
      </c>
      <c r="P1445" s="21">
        <v>3</v>
      </c>
      <c r="Q1445" s="22">
        <v>90</v>
      </c>
      <c r="R1445" s="23">
        <v>100</v>
      </c>
      <c r="S1445" s="22">
        <v>6600</v>
      </c>
      <c r="T1445" s="22">
        <f t="shared" si="29"/>
        <v>594000</v>
      </c>
      <c r="U1445" s="21">
        <v>8</v>
      </c>
      <c r="V1445" s="21">
        <v>8</v>
      </c>
      <c r="W1445" s="23">
        <f t="shared" si="34"/>
        <v>546480</v>
      </c>
      <c r="X1445" s="22">
        <f t="shared" si="30"/>
        <v>616630</v>
      </c>
      <c r="Y1445" s="23">
        <f t="shared" si="31"/>
        <v>616630</v>
      </c>
      <c r="Z1445" s="22">
        <v>0</v>
      </c>
      <c r="AA1445" s="24">
        <f t="shared" si="32"/>
        <v>616630</v>
      </c>
      <c r="AB1445" s="25">
        <v>0.02</v>
      </c>
      <c r="AC1445" s="26">
        <f t="shared" si="33"/>
        <v>123.32600000000001</v>
      </c>
    </row>
    <row r="1446" spans="1:29" x14ac:dyDescent="0.35">
      <c r="A1446" s="15">
        <v>12</v>
      </c>
      <c r="B1446" s="16" t="str">
        <f>[1]ภดส3!B2156</f>
        <v>โฉนด</v>
      </c>
      <c r="C1446" s="16">
        <f>[1]ภดส3!E2156</f>
        <v>2417</v>
      </c>
      <c r="D1446" s="17">
        <f>[1]ภดส3!C2156</f>
        <v>5296</v>
      </c>
      <c r="E1446" s="17" t="str">
        <f>[1]ภดส3!F2156</f>
        <v>ม.2 ต.นาบอน</v>
      </c>
      <c r="F1446" s="18" t="s">
        <v>47</v>
      </c>
      <c r="G1446" s="16">
        <f>[1]ภดส3!G2156</f>
        <v>0</v>
      </c>
      <c r="H1446" s="16">
        <f>[1]ภดส3!H2156</f>
        <v>0</v>
      </c>
      <c r="I1446" s="16">
        <f>[1]ภดส3!I2156</f>
        <v>23</v>
      </c>
      <c r="J1446" s="19">
        <f>[1]ภดส3!J2156</f>
        <v>23</v>
      </c>
      <c r="K1446" s="20">
        <v>3050</v>
      </c>
      <c r="L1446" s="19">
        <f t="shared" si="28"/>
        <v>70150</v>
      </c>
      <c r="M1446" s="21">
        <v>12</v>
      </c>
      <c r="N1446" s="21" t="s">
        <v>108</v>
      </c>
      <c r="O1446" s="21" t="s">
        <v>49</v>
      </c>
      <c r="P1446" s="21">
        <v>3</v>
      </c>
      <c r="Q1446" s="22">
        <v>90</v>
      </c>
      <c r="R1446" s="23">
        <v>100</v>
      </c>
      <c r="S1446" s="22">
        <v>6600</v>
      </c>
      <c r="T1446" s="22">
        <f t="shared" si="29"/>
        <v>594000</v>
      </c>
      <c r="U1446" s="21">
        <v>8</v>
      </c>
      <c r="V1446" s="21">
        <v>8</v>
      </c>
      <c r="W1446" s="23">
        <f t="shared" si="34"/>
        <v>546480</v>
      </c>
      <c r="X1446" s="22">
        <f t="shared" si="30"/>
        <v>616630</v>
      </c>
      <c r="Y1446" s="23">
        <f t="shared" si="31"/>
        <v>616630</v>
      </c>
      <c r="Z1446" s="22">
        <v>0</v>
      </c>
      <c r="AA1446" s="24">
        <f t="shared" si="32"/>
        <v>616630</v>
      </c>
      <c r="AB1446" s="25">
        <v>0.02</v>
      </c>
      <c r="AC1446" s="26">
        <f t="shared" si="33"/>
        <v>123.32600000000001</v>
      </c>
    </row>
    <row r="1447" spans="1:29" x14ac:dyDescent="0.35">
      <c r="A1447" s="15">
        <v>13</v>
      </c>
      <c r="B1447" s="16" t="str">
        <f>[1]ภดส3!B2157</f>
        <v>โฉนด</v>
      </c>
      <c r="C1447" s="16">
        <f>[1]ภดส3!E2157</f>
        <v>2418</v>
      </c>
      <c r="D1447" s="17">
        <f>[1]ภดส3!C2157</f>
        <v>5297</v>
      </c>
      <c r="E1447" s="17" t="str">
        <f>[1]ภดส3!F2157</f>
        <v>ม.2 ต.นาบอน</v>
      </c>
      <c r="F1447" s="18" t="s">
        <v>47</v>
      </c>
      <c r="G1447" s="16">
        <f>[1]ภดส3!G2157</f>
        <v>0</v>
      </c>
      <c r="H1447" s="16">
        <f>[1]ภดส3!H2157</f>
        <v>0</v>
      </c>
      <c r="I1447" s="16">
        <f>[1]ภดส3!I2157</f>
        <v>23</v>
      </c>
      <c r="J1447" s="19">
        <f>[1]ภดส3!J2157</f>
        <v>23</v>
      </c>
      <c r="K1447" s="20">
        <v>3050</v>
      </c>
      <c r="L1447" s="19">
        <f t="shared" si="28"/>
        <v>70150</v>
      </c>
      <c r="M1447" s="21">
        <v>13</v>
      </c>
      <c r="N1447" s="21" t="s">
        <v>108</v>
      </c>
      <c r="O1447" s="21" t="s">
        <v>49</v>
      </c>
      <c r="P1447" s="21">
        <v>3</v>
      </c>
      <c r="Q1447" s="22">
        <v>90</v>
      </c>
      <c r="R1447" s="23">
        <v>100</v>
      </c>
      <c r="S1447" s="22">
        <v>6600</v>
      </c>
      <c r="T1447" s="22">
        <f t="shared" si="29"/>
        <v>594000</v>
      </c>
      <c r="U1447" s="21">
        <v>8</v>
      </c>
      <c r="V1447" s="21">
        <v>8</v>
      </c>
      <c r="W1447" s="23">
        <f t="shared" si="34"/>
        <v>546480</v>
      </c>
      <c r="X1447" s="22">
        <f t="shared" si="30"/>
        <v>616630</v>
      </c>
      <c r="Y1447" s="23">
        <f t="shared" si="31"/>
        <v>616630</v>
      </c>
      <c r="Z1447" s="22">
        <v>0</v>
      </c>
      <c r="AA1447" s="24">
        <f t="shared" si="32"/>
        <v>616630</v>
      </c>
      <c r="AB1447" s="25">
        <v>0.02</v>
      </c>
      <c r="AC1447" s="26">
        <f t="shared" si="33"/>
        <v>123.32600000000001</v>
      </c>
    </row>
    <row r="1448" spans="1:29" x14ac:dyDescent="0.35">
      <c r="A1448" s="15">
        <v>14</v>
      </c>
      <c r="B1448" s="16" t="str">
        <f>[1]ภดส3!B2178</f>
        <v>โฉนด</v>
      </c>
      <c r="C1448" s="16">
        <f>[1]ภดส3!E2178</f>
        <v>2419</v>
      </c>
      <c r="D1448" s="17">
        <f>[1]ภดส3!C2178</f>
        <v>5298</v>
      </c>
      <c r="E1448" s="17" t="str">
        <f>[1]ภดส3!F2178</f>
        <v>ม.2 ต.นาบอน</v>
      </c>
      <c r="F1448" s="18" t="s">
        <v>47</v>
      </c>
      <c r="G1448" s="16">
        <f>[1]ภดส3!G2178</f>
        <v>0</v>
      </c>
      <c r="H1448" s="16">
        <f>[1]ภดส3!H2178</f>
        <v>0</v>
      </c>
      <c r="I1448" s="16">
        <f>[1]ภดส3!I2178</f>
        <v>23</v>
      </c>
      <c r="J1448" s="19">
        <f>[1]ภดส3!J2178</f>
        <v>23</v>
      </c>
      <c r="K1448" s="20">
        <v>3050</v>
      </c>
      <c r="L1448" s="19">
        <f t="shared" si="28"/>
        <v>70150</v>
      </c>
      <c r="M1448" s="21">
        <v>14</v>
      </c>
      <c r="N1448" s="21" t="s">
        <v>108</v>
      </c>
      <c r="O1448" s="21" t="s">
        <v>49</v>
      </c>
      <c r="P1448" s="21">
        <v>3</v>
      </c>
      <c r="Q1448" s="22">
        <v>90</v>
      </c>
      <c r="R1448" s="23">
        <v>100</v>
      </c>
      <c r="S1448" s="22">
        <v>6600</v>
      </c>
      <c r="T1448" s="22">
        <f t="shared" si="29"/>
        <v>594000</v>
      </c>
      <c r="U1448" s="21">
        <v>8</v>
      </c>
      <c r="V1448" s="21">
        <v>8</v>
      </c>
      <c r="W1448" s="23">
        <f>T1448-T1448*8/100</f>
        <v>546480</v>
      </c>
      <c r="X1448" s="22">
        <f t="shared" si="30"/>
        <v>616630</v>
      </c>
      <c r="Y1448" s="23">
        <f t="shared" si="31"/>
        <v>616630</v>
      </c>
      <c r="Z1448" s="22">
        <v>0</v>
      </c>
      <c r="AA1448" s="24">
        <f t="shared" si="32"/>
        <v>616630</v>
      </c>
      <c r="AB1448" s="25">
        <v>0.02</v>
      </c>
      <c r="AC1448" s="26">
        <f t="shared" si="33"/>
        <v>123.32600000000001</v>
      </c>
    </row>
    <row r="1449" spans="1:29" x14ac:dyDescent="0.35">
      <c r="A1449" s="15">
        <v>15</v>
      </c>
      <c r="B1449" s="16" t="str">
        <f>[1]ภดส3!B2179</f>
        <v>โฉนด</v>
      </c>
      <c r="C1449" s="16">
        <f>[1]ภดส3!E2179</f>
        <v>2422</v>
      </c>
      <c r="D1449" s="17">
        <f>[1]ภดส3!C2179</f>
        <v>5301</v>
      </c>
      <c r="E1449" s="17" t="str">
        <f>[1]ภดส3!F2179</f>
        <v>ม.2 ต.นาบอน</v>
      </c>
      <c r="F1449" s="18" t="s">
        <v>47</v>
      </c>
      <c r="G1449" s="16">
        <f>[1]ภดส3!G2179</f>
        <v>0</v>
      </c>
      <c r="H1449" s="16">
        <f>[1]ภดส3!H2179</f>
        <v>0</v>
      </c>
      <c r="I1449" s="16">
        <f>[1]ภดส3!I2179</f>
        <v>23</v>
      </c>
      <c r="J1449" s="19">
        <f>[1]ภดส3!J2179</f>
        <v>23</v>
      </c>
      <c r="K1449" s="20">
        <v>3050</v>
      </c>
      <c r="L1449" s="19">
        <f t="shared" si="28"/>
        <v>70150</v>
      </c>
      <c r="M1449" s="21">
        <v>15</v>
      </c>
      <c r="N1449" s="21" t="s">
        <v>108</v>
      </c>
      <c r="O1449" s="21" t="s">
        <v>49</v>
      </c>
      <c r="P1449" s="21">
        <v>3</v>
      </c>
      <c r="Q1449" s="22">
        <v>60</v>
      </c>
      <c r="R1449" s="23">
        <v>100</v>
      </c>
      <c r="S1449" s="22">
        <v>6600</v>
      </c>
      <c r="T1449" s="22">
        <f t="shared" si="29"/>
        <v>396000</v>
      </c>
      <c r="U1449" s="21">
        <v>2</v>
      </c>
      <c r="V1449" s="21">
        <v>2</v>
      </c>
      <c r="W1449" s="23">
        <f>T1449-T1449*2/100</f>
        <v>388080</v>
      </c>
      <c r="X1449" s="22">
        <f t="shared" si="30"/>
        <v>458230</v>
      </c>
      <c r="Y1449" s="23">
        <f t="shared" si="31"/>
        <v>458230</v>
      </c>
      <c r="Z1449" s="22">
        <v>0</v>
      </c>
      <c r="AA1449" s="24">
        <f t="shared" si="32"/>
        <v>458230</v>
      </c>
      <c r="AB1449" s="25">
        <v>0.02</v>
      </c>
      <c r="AC1449" s="26">
        <f t="shared" si="33"/>
        <v>91.646000000000001</v>
      </c>
    </row>
    <row r="1450" spans="1:29" x14ac:dyDescent="0.35">
      <c r="A1450" s="15">
        <v>16</v>
      </c>
      <c r="B1450" s="16" t="str">
        <f>[1]ภดส3!B2180</f>
        <v>โฉนด</v>
      </c>
      <c r="C1450" s="16">
        <f>[1]ภดส3!E2180</f>
        <v>2421</v>
      </c>
      <c r="D1450" s="17">
        <f>[1]ภดส3!C2180</f>
        <v>4300</v>
      </c>
      <c r="E1450" s="17" t="str">
        <f>[1]ภดส3!F2180</f>
        <v>ม.2 ต.นาบอน</v>
      </c>
      <c r="F1450" s="18" t="s">
        <v>47</v>
      </c>
      <c r="G1450" s="16">
        <f>[1]ภดส3!G2180</f>
        <v>0</v>
      </c>
      <c r="H1450" s="16">
        <f>[1]ภดส3!H2180</f>
        <v>0</v>
      </c>
      <c r="I1450" s="16">
        <f>[1]ภดส3!I2180</f>
        <v>23</v>
      </c>
      <c r="J1450" s="19">
        <f>[1]ภดส3!J2180</f>
        <v>23</v>
      </c>
      <c r="K1450" s="20">
        <v>3050</v>
      </c>
      <c r="L1450" s="19">
        <f t="shared" si="28"/>
        <v>70150</v>
      </c>
      <c r="M1450" s="21">
        <v>16</v>
      </c>
      <c r="N1450" s="21" t="s">
        <v>108</v>
      </c>
      <c r="O1450" s="21" t="s">
        <v>49</v>
      </c>
      <c r="P1450" s="21">
        <v>3</v>
      </c>
      <c r="Q1450" s="22">
        <v>60</v>
      </c>
      <c r="R1450" s="23">
        <v>100</v>
      </c>
      <c r="S1450" s="22">
        <v>6600</v>
      </c>
      <c r="T1450" s="22">
        <f t="shared" si="29"/>
        <v>396000</v>
      </c>
      <c r="U1450" s="21">
        <v>2</v>
      </c>
      <c r="V1450" s="21">
        <v>2</v>
      </c>
      <c r="W1450" s="23">
        <f t="shared" ref="W1450:W1456" si="35">T1450-T1450*2/100</f>
        <v>388080</v>
      </c>
      <c r="X1450" s="22">
        <f t="shared" si="30"/>
        <v>458230</v>
      </c>
      <c r="Y1450" s="23">
        <f t="shared" si="31"/>
        <v>458230</v>
      </c>
      <c r="Z1450" s="22">
        <v>0</v>
      </c>
      <c r="AA1450" s="24">
        <f t="shared" si="32"/>
        <v>458230</v>
      </c>
      <c r="AB1450" s="25">
        <v>0.02</v>
      </c>
      <c r="AC1450" s="26">
        <f t="shared" si="33"/>
        <v>91.646000000000001</v>
      </c>
    </row>
    <row r="1451" spans="1:29" x14ac:dyDescent="0.35">
      <c r="A1451" s="15">
        <v>17</v>
      </c>
      <c r="B1451" s="16" t="str">
        <f>[1]ภดส3!B2181</f>
        <v>โฉนด</v>
      </c>
      <c r="C1451" s="16">
        <f>[1]ภดส3!E2181</f>
        <v>2420</v>
      </c>
      <c r="D1451" s="17">
        <f>[1]ภดส3!C2181</f>
        <v>5299</v>
      </c>
      <c r="E1451" s="17" t="str">
        <f>[1]ภดส3!F2181</f>
        <v>ม.2 ต.นาบอน</v>
      </c>
      <c r="F1451" s="18" t="s">
        <v>47</v>
      </c>
      <c r="G1451" s="16">
        <f>[1]ภดส3!G2181</f>
        <v>0</v>
      </c>
      <c r="H1451" s="16">
        <f>[1]ภดส3!H2181</f>
        <v>0</v>
      </c>
      <c r="I1451" s="16">
        <f>[1]ภดส3!I2181</f>
        <v>23</v>
      </c>
      <c r="J1451" s="19">
        <f>[1]ภดส3!J2181</f>
        <v>23</v>
      </c>
      <c r="K1451" s="20">
        <v>3050</v>
      </c>
      <c r="L1451" s="19">
        <f t="shared" si="28"/>
        <v>70150</v>
      </c>
      <c r="M1451" s="21">
        <v>17</v>
      </c>
      <c r="N1451" s="21" t="s">
        <v>108</v>
      </c>
      <c r="O1451" s="21" t="s">
        <v>49</v>
      </c>
      <c r="P1451" s="21">
        <v>3</v>
      </c>
      <c r="Q1451" s="22">
        <v>60</v>
      </c>
      <c r="R1451" s="23">
        <v>100</v>
      </c>
      <c r="S1451" s="22">
        <v>6600</v>
      </c>
      <c r="T1451" s="22">
        <f t="shared" si="29"/>
        <v>396000</v>
      </c>
      <c r="U1451" s="21">
        <v>2</v>
      </c>
      <c r="V1451" s="21">
        <v>2</v>
      </c>
      <c r="W1451" s="23">
        <f t="shared" si="35"/>
        <v>388080</v>
      </c>
      <c r="X1451" s="22">
        <f t="shared" si="30"/>
        <v>458230</v>
      </c>
      <c r="Y1451" s="23">
        <f t="shared" si="31"/>
        <v>458230</v>
      </c>
      <c r="Z1451" s="22">
        <v>0</v>
      </c>
      <c r="AA1451" s="24">
        <f t="shared" si="32"/>
        <v>458230</v>
      </c>
      <c r="AB1451" s="25">
        <v>0.02</v>
      </c>
      <c r="AC1451" s="26">
        <f t="shared" si="33"/>
        <v>91.646000000000001</v>
      </c>
    </row>
    <row r="1452" spans="1:29" x14ac:dyDescent="0.35">
      <c r="A1452" s="15">
        <v>18</v>
      </c>
      <c r="B1452" s="16" t="str">
        <f>[1]ภดส3!B2183</f>
        <v>โฉนด</v>
      </c>
      <c r="C1452" s="16">
        <f>[1]ภดส3!E2183</f>
        <v>2439</v>
      </c>
      <c r="D1452" s="17">
        <f>[1]ภดส3!C2183</f>
        <v>5318</v>
      </c>
      <c r="E1452" s="17" t="str">
        <f>[1]ภดส3!F2183</f>
        <v>ม.2 ต.นาบอน</v>
      </c>
      <c r="F1452" s="18" t="s">
        <v>47</v>
      </c>
      <c r="G1452" s="16">
        <f>[1]ภดส3!G2183</f>
        <v>0</v>
      </c>
      <c r="H1452" s="16">
        <f>[1]ภดส3!H2183</f>
        <v>0</v>
      </c>
      <c r="I1452" s="16">
        <f>[1]ภดส3!I2183</f>
        <v>25</v>
      </c>
      <c r="J1452" s="19">
        <f>[1]ภดส3!J2183</f>
        <v>25</v>
      </c>
      <c r="K1452" s="20">
        <v>3050</v>
      </c>
      <c r="L1452" s="19">
        <f t="shared" si="28"/>
        <v>76250</v>
      </c>
      <c r="M1452" s="21">
        <v>18</v>
      </c>
      <c r="N1452" s="21" t="s">
        <v>108</v>
      </c>
      <c r="O1452" s="21" t="s">
        <v>49</v>
      </c>
      <c r="P1452" s="21">
        <v>3</v>
      </c>
      <c r="Q1452" s="22">
        <v>60</v>
      </c>
      <c r="R1452" s="23">
        <v>100</v>
      </c>
      <c r="S1452" s="22">
        <v>6600</v>
      </c>
      <c r="T1452" s="22">
        <f t="shared" si="29"/>
        <v>396000</v>
      </c>
      <c r="U1452" s="21">
        <v>2</v>
      </c>
      <c r="V1452" s="21">
        <v>2</v>
      </c>
      <c r="W1452" s="23">
        <f t="shared" si="35"/>
        <v>388080</v>
      </c>
      <c r="X1452" s="22">
        <f t="shared" si="30"/>
        <v>464330</v>
      </c>
      <c r="Y1452" s="23">
        <f t="shared" si="31"/>
        <v>464330</v>
      </c>
      <c r="Z1452" s="22">
        <v>0</v>
      </c>
      <c r="AA1452" s="24">
        <f t="shared" si="32"/>
        <v>464330</v>
      </c>
      <c r="AB1452" s="25">
        <v>0.02</v>
      </c>
      <c r="AC1452" s="26">
        <f t="shared" si="33"/>
        <v>92.866</v>
      </c>
    </row>
    <row r="1453" spans="1:29" x14ac:dyDescent="0.35">
      <c r="A1453" s="15">
        <v>19</v>
      </c>
      <c r="B1453" s="16" t="str">
        <f>[1]ภดส3!B2205</f>
        <v>โฉนด</v>
      </c>
      <c r="C1453" s="16">
        <f>[1]ภดส3!E2205</f>
        <v>2440</v>
      </c>
      <c r="D1453" s="17">
        <f>[1]ภดส3!C2205</f>
        <v>5319</v>
      </c>
      <c r="E1453" s="17" t="str">
        <f>[1]ภดส3!F2205</f>
        <v>ม.2 ต.นาบอน</v>
      </c>
      <c r="F1453" s="18" t="s">
        <v>47</v>
      </c>
      <c r="G1453" s="16">
        <f>[1]ภดส3!G2205</f>
        <v>0</v>
      </c>
      <c r="H1453" s="16">
        <f>[1]ภดส3!H2205</f>
        <v>0</v>
      </c>
      <c r="I1453" s="16">
        <f>[1]ภดส3!I2205</f>
        <v>25</v>
      </c>
      <c r="J1453" s="19">
        <f>[1]ภดส3!J2205</f>
        <v>25</v>
      </c>
      <c r="K1453" s="20">
        <v>3050</v>
      </c>
      <c r="L1453" s="19">
        <f t="shared" si="28"/>
        <v>76250</v>
      </c>
      <c r="M1453" s="21">
        <v>19</v>
      </c>
      <c r="N1453" s="21" t="s">
        <v>108</v>
      </c>
      <c r="O1453" s="21" t="s">
        <v>49</v>
      </c>
      <c r="P1453" s="21">
        <v>3</v>
      </c>
      <c r="Q1453" s="22">
        <v>60</v>
      </c>
      <c r="R1453" s="23">
        <v>100</v>
      </c>
      <c r="S1453" s="22">
        <v>6600</v>
      </c>
      <c r="T1453" s="22">
        <f t="shared" si="29"/>
        <v>396000</v>
      </c>
      <c r="U1453" s="21">
        <v>2</v>
      </c>
      <c r="V1453" s="21">
        <v>2</v>
      </c>
      <c r="W1453" s="23">
        <f t="shared" si="35"/>
        <v>388080</v>
      </c>
      <c r="X1453" s="22">
        <f t="shared" si="30"/>
        <v>464330</v>
      </c>
      <c r="Y1453" s="23">
        <f t="shared" si="31"/>
        <v>464330</v>
      </c>
      <c r="Z1453" s="22">
        <v>0</v>
      </c>
      <c r="AA1453" s="24">
        <f t="shared" si="32"/>
        <v>464330</v>
      </c>
      <c r="AB1453" s="25">
        <v>0.02</v>
      </c>
      <c r="AC1453" s="26">
        <f t="shared" si="33"/>
        <v>92.866</v>
      </c>
    </row>
    <row r="1454" spans="1:29" x14ac:dyDescent="0.35">
      <c r="A1454" s="15"/>
      <c r="B1454" s="16"/>
      <c r="C1454" s="16"/>
      <c r="D1454" s="17"/>
      <c r="E1454" s="17"/>
      <c r="F1454" s="18"/>
      <c r="G1454" s="16"/>
      <c r="H1454" s="16"/>
      <c r="I1454" s="16"/>
      <c r="J1454" s="19"/>
      <c r="K1454" s="20"/>
      <c r="L1454" s="19"/>
      <c r="M1454" s="21">
        <v>20</v>
      </c>
      <c r="N1454" s="21" t="s">
        <v>108</v>
      </c>
      <c r="O1454" s="21" t="s">
        <v>49</v>
      </c>
      <c r="P1454" s="21">
        <v>3</v>
      </c>
      <c r="Q1454" s="22">
        <v>60</v>
      </c>
      <c r="R1454" s="23">
        <v>100</v>
      </c>
      <c r="S1454" s="22">
        <v>6600</v>
      </c>
      <c r="T1454" s="22">
        <f t="shared" si="29"/>
        <v>396000</v>
      </c>
      <c r="U1454" s="21">
        <v>2</v>
      </c>
      <c r="V1454" s="21">
        <v>2</v>
      </c>
      <c r="W1454" s="23">
        <f t="shared" si="35"/>
        <v>388080</v>
      </c>
      <c r="X1454" s="22">
        <f t="shared" si="30"/>
        <v>388080</v>
      </c>
      <c r="Y1454" s="23">
        <f t="shared" si="31"/>
        <v>388080</v>
      </c>
      <c r="Z1454" s="22">
        <v>1</v>
      </c>
      <c r="AA1454" s="24">
        <f t="shared" si="32"/>
        <v>388079</v>
      </c>
      <c r="AB1454" s="25">
        <v>0.02</v>
      </c>
      <c r="AC1454" s="26">
        <f t="shared" si="33"/>
        <v>77.615799999999993</v>
      </c>
    </row>
    <row r="1455" spans="1:29" x14ac:dyDescent="0.35">
      <c r="A1455" s="15"/>
      <c r="B1455" s="16"/>
      <c r="C1455" s="16"/>
      <c r="D1455" s="17"/>
      <c r="E1455" s="17"/>
      <c r="F1455" s="18"/>
      <c r="G1455" s="16"/>
      <c r="H1455" s="16"/>
      <c r="I1455" s="16"/>
      <c r="J1455" s="19"/>
      <c r="K1455" s="20"/>
      <c r="L1455" s="19"/>
      <c r="M1455" s="21">
        <v>21</v>
      </c>
      <c r="N1455" s="21" t="s">
        <v>108</v>
      </c>
      <c r="O1455" s="21" t="s">
        <v>49</v>
      </c>
      <c r="P1455" s="21">
        <v>3</v>
      </c>
      <c r="Q1455" s="22">
        <v>60</v>
      </c>
      <c r="R1455" s="23">
        <v>100</v>
      </c>
      <c r="S1455" s="22">
        <v>6600</v>
      </c>
      <c r="T1455" s="22">
        <f t="shared" si="29"/>
        <v>396000</v>
      </c>
      <c r="U1455" s="21">
        <v>2</v>
      </c>
      <c r="V1455" s="21">
        <v>2</v>
      </c>
      <c r="W1455" s="23">
        <f t="shared" si="35"/>
        <v>388080</v>
      </c>
      <c r="X1455" s="22">
        <f t="shared" si="30"/>
        <v>388080</v>
      </c>
      <c r="Y1455" s="23">
        <f t="shared" si="31"/>
        <v>388080</v>
      </c>
      <c r="Z1455" s="22">
        <v>2</v>
      </c>
      <c r="AA1455" s="24">
        <f t="shared" si="32"/>
        <v>388078</v>
      </c>
      <c r="AB1455" s="25">
        <v>0.02</v>
      </c>
      <c r="AC1455" s="26">
        <f t="shared" si="33"/>
        <v>77.615600000000001</v>
      </c>
    </row>
    <row r="1456" spans="1:29" x14ac:dyDescent="0.35">
      <c r="A1456" s="15"/>
      <c r="B1456" s="16"/>
      <c r="C1456" s="16"/>
      <c r="D1456" s="17"/>
      <c r="E1456" s="17"/>
      <c r="F1456" s="28"/>
      <c r="G1456" s="16"/>
      <c r="H1456" s="16"/>
      <c r="I1456" s="16"/>
      <c r="J1456" s="45"/>
      <c r="K1456" s="29"/>
      <c r="L1456" s="19"/>
      <c r="M1456" s="21">
        <v>22</v>
      </c>
      <c r="N1456" s="21" t="s">
        <v>108</v>
      </c>
      <c r="O1456" s="21" t="s">
        <v>49</v>
      </c>
      <c r="P1456" s="21">
        <v>3</v>
      </c>
      <c r="Q1456" s="22">
        <v>60</v>
      </c>
      <c r="R1456" s="23">
        <v>100</v>
      </c>
      <c r="S1456" s="22">
        <v>6600</v>
      </c>
      <c r="T1456" s="22">
        <f t="shared" si="29"/>
        <v>396000</v>
      </c>
      <c r="U1456" s="21">
        <v>2</v>
      </c>
      <c r="V1456" s="21">
        <v>2</v>
      </c>
      <c r="W1456" s="23">
        <f t="shared" si="35"/>
        <v>388080</v>
      </c>
      <c r="X1456" s="22">
        <f t="shared" si="30"/>
        <v>388080</v>
      </c>
      <c r="Y1456" s="23">
        <f t="shared" si="31"/>
        <v>388080</v>
      </c>
      <c r="Z1456" s="22">
        <v>3</v>
      </c>
      <c r="AA1456" s="24">
        <f t="shared" si="32"/>
        <v>388077</v>
      </c>
      <c r="AB1456" s="25">
        <v>0.02</v>
      </c>
      <c r="AC1456" s="26">
        <f t="shared" si="33"/>
        <v>77.615399999999994</v>
      </c>
    </row>
    <row r="1457" spans="1:29" x14ac:dyDescent="0.35">
      <c r="A1457" s="201"/>
      <c r="B1457" s="202"/>
      <c r="C1457" s="202"/>
      <c r="D1457" s="77"/>
      <c r="E1457" s="77"/>
      <c r="F1457" s="130"/>
      <c r="G1457" s="202"/>
      <c r="H1457" s="202"/>
      <c r="I1457" s="202"/>
      <c r="J1457" s="196"/>
      <c r="K1457" s="197"/>
      <c r="L1457" s="203"/>
      <c r="M1457" s="132"/>
      <c r="N1457" s="204"/>
      <c r="O1457" s="204"/>
      <c r="P1457" s="204"/>
      <c r="Q1457" s="183"/>
      <c r="R1457" s="206"/>
      <c r="S1457" s="183"/>
      <c r="T1457" s="207"/>
      <c r="U1457" s="204"/>
      <c r="V1457" s="204"/>
      <c r="W1457" s="206"/>
      <c r="X1457" s="207"/>
      <c r="Y1457" s="206"/>
      <c r="Z1457" s="207"/>
      <c r="AA1457" s="208"/>
      <c r="AB1457" s="198"/>
      <c r="AC1457" s="188">
        <f>SUM(AC1435:AC1456)</f>
        <v>2418.2508000000003</v>
      </c>
    </row>
    <row r="1458" spans="1:29" x14ac:dyDescent="0.35">
      <c r="A1458" s="1"/>
      <c r="B1458" s="1"/>
      <c r="C1458" s="1"/>
      <c r="D1458" s="2"/>
      <c r="E1458" s="2"/>
      <c r="F1458" s="2"/>
      <c r="G1458" s="1"/>
      <c r="H1458" s="1"/>
      <c r="I1458" s="1"/>
      <c r="J1458" s="3"/>
      <c r="K1458" s="4"/>
      <c r="M1458" s="6"/>
      <c r="N1458" s="1"/>
      <c r="O1458" s="1"/>
      <c r="P1458" s="1"/>
      <c r="Q1458" s="3"/>
      <c r="R1458" s="4"/>
      <c r="S1458" s="3"/>
      <c r="T1458" s="3"/>
      <c r="U1458" s="1"/>
      <c r="V1458" s="1"/>
      <c r="W1458" s="4"/>
      <c r="X1458" s="3"/>
      <c r="Y1458" s="4"/>
      <c r="Z1458" s="3"/>
      <c r="AA1458" s="4"/>
      <c r="AB1458" s="55"/>
    </row>
    <row r="1459" spans="1:29" x14ac:dyDescent="0.35">
      <c r="A1459" s="8"/>
      <c r="B1459" s="8" t="s">
        <v>37</v>
      </c>
      <c r="C1459" s="8"/>
      <c r="D1459" s="9" t="s">
        <v>38</v>
      </c>
      <c r="E1459" s="9"/>
      <c r="F1459" s="9"/>
      <c r="G1459" s="56"/>
      <c r="H1459" s="8" t="s">
        <v>39</v>
      </c>
      <c r="I1459" s="8"/>
      <c r="J1459" s="57"/>
      <c r="K1459" s="10"/>
      <c r="L1459" s="8"/>
      <c r="M1459" s="13"/>
      <c r="N1459" s="1"/>
      <c r="O1459" s="1"/>
      <c r="P1459" s="1"/>
      <c r="Q1459" s="3"/>
      <c r="R1459" s="4"/>
      <c r="S1459" s="3"/>
      <c r="T1459" s="3"/>
      <c r="U1459" s="1"/>
      <c r="V1459" s="1"/>
      <c r="W1459" s="4"/>
      <c r="X1459" s="3"/>
      <c r="Y1459" s="4"/>
      <c r="Z1459" s="3"/>
      <c r="AA1459" s="4"/>
      <c r="AB1459" s="55"/>
    </row>
    <row r="1460" spans="1:29" x14ac:dyDescent="0.35">
      <c r="A1460" s="8"/>
      <c r="B1460" s="8"/>
      <c r="C1460" s="8"/>
      <c r="D1460" s="9"/>
      <c r="E1460" s="9"/>
      <c r="F1460" s="9"/>
      <c r="G1460" s="56"/>
      <c r="H1460" s="8" t="s">
        <v>40</v>
      </c>
      <c r="I1460" s="8"/>
      <c r="J1460" s="57"/>
      <c r="K1460" s="10"/>
      <c r="L1460" s="8"/>
      <c r="M1460" s="13"/>
      <c r="N1460" s="1"/>
      <c r="O1460" s="1"/>
      <c r="P1460" s="1"/>
      <c r="Q1460" s="3"/>
      <c r="R1460" s="4"/>
      <c r="S1460" s="3"/>
      <c r="T1460" s="3"/>
      <c r="U1460" s="1"/>
      <c r="V1460" s="1"/>
      <c r="W1460" s="4"/>
      <c r="X1460" s="3"/>
      <c r="Y1460" s="4"/>
      <c r="Z1460" s="3"/>
      <c r="AA1460" s="4"/>
      <c r="AB1460" s="55"/>
    </row>
    <row r="1461" spans="1:29" x14ac:dyDescent="0.35">
      <c r="A1461" s="8"/>
      <c r="B1461" s="8"/>
      <c r="C1461" s="8"/>
      <c r="D1461" s="9"/>
      <c r="E1461" s="9"/>
      <c r="F1461" s="9"/>
      <c r="G1461" s="56"/>
      <c r="H1461" s="8" t="s">
        <v>41</v>
      </c>
      <c r="I1461" s="8"/>
      <c r="J1461" s="57"/>
      <c r="K1461" s="10"/>
      <c r="L1461" s="8"/>
      <c r="M1461" s="13"/>
      <c r="N1461" s="1"/>
      <c r="O1461" s="1"/>
      <c r="P1461" s="8"/>
      <c r="Q1461" s="3"/>
      <c r="R1461" s="4"/>
      <c r="S1461" s="3"/>
      <c r="T1461" s="3"/>
      <c r="U1461" s="1"/>
      <c r="V1461" s="1"/>
      <c r="W1461" s="4"/>
      <c r="X1461" s="3"/>
      <c r="Y1461" s="11"/>
      <c r="Z1461" s="10"/>
      <c r="AA1461" s="11"/>
      <c r="AB1461" s="14"/>
    </row>
    <row r="1462" spans="1:29" x14ac:dyDescent="0.35">
      <c r="A1462" s="8"/>
      <c r="B1462" s="8"/>
      <c r="C1462" s="8"/>
      <c r="D1462" s="9"/>
      <c r="E1462" s="9"/>
      <c r="F1462" s="9"/>
      <c r="G1462" s="56"/>
      <c r="H1462" s="8" t="s">
        <v>42</v>
      </c>
      <c r="I1462" s="58"/>
      <c r="J1462" s="59"/>
      <c r="K1462" s="12"/>
      <c r="L1462" s="58"/>
      <c r="M1462" s="60"/>
      <c r="N1462" s="1"/>
      <c r="O1462" s="1"/>
      <c r="P1462" s="8"/>
      <c r="Q1462" s="3"/>
      <c r="R1462" s="4"/>
      <c r="S1462" s="3"/>
      <c r="T1462" s="3"/>
      <c r="U1462" s="1"/>
      <c r="V1462" s="1"/>
      <c r="W1462" s="4"/>
      <c r="X1462" s="3"/>
      <c r="Y1462" s="11"/>
      <c r="Z1462" s="10"/>
      <c r="AA1462" s="11"/>
      <c r="AB1462" s="14"/>
    </row>
    <row r="1463" spans="1:29" x14ac:dyDescent="0.35">
      <c r="A1463" s="58"/>
      <c r="B1463" s="58"/>
      <c r="C1463" s="58"/>
      <c r="D1463" s="61"/>
      <c r="E1463" s="61"/>
      <c r="F1463" s="61"/>
      <c r="G1463" s="58"/>
      <c r="H1463" s="58" t="s">
        <v>43</v>
      </c>
      <c r="I1463" s="58"/>
      <c r="J1463" s="59"/>
      <c r="K1463" s="12"/>
      <c r="L1463" s="58"/>
      <c r="M1463" s="60"/>
    </row>
    <row r="1464" spans="1:29" x14ac:dyDescent="0.35">
      <c r="A1464" s="1"/>
      <c r="B1464" s="1"/>
      <c r="C1464" s="1"/>
      <c r="D1464" s="2"/>
      <c r="E1464" s="2"/>
      <c r="F1464" s="2"/>
      <c r="G1464" s="1"/>
      <c r="H1464" s="1"/>
      <c r="I1464" s="1"/>
      <c r="J1464" s="3"/>
      <c r="K1464" s="4"/>
      <c r="M1464" s="6"/>
      <c r="N1464" s="1"/>
      <c r="O1464" s="1"/>
      <c r="P1464" s="1"/>
      <c r="Q1464" s="3"/>
      <c r="R1464" s="4"/>
      <c r="S1464" s="3"/>
      <c r="T1464" s="3"/>
      <c r="U1464" s="1"/>
      <c r="V1464" s="1"/>
      <c r="W1464" s="4"/>
      <c r="X1464" s="3"/>
      <c r="Y1464" s="4"/>
      <c r="Z1464" s="3"/>
      <c r="AA1464" s="314" t="s">
        <v>0</v>
      </c>
      <c r="AB1464" s="314"/>
    </row>
    <row r="1465" spans="1:29" x14ac:dyDescent="0.35">
      <c r="A1465" s="315" t="s">
        <v>1</v>
      </c>
      <c r="B1465" s="315"/>
      <c r="C1465" s="315"/>
      <c r="D1465" s="315"/>
      <c r="E1465" s="315"/>
      <c r="F1465" s="315"/>
      <c r="G1465" s="315"/>
      <c r="H1465" s="315"/>
      <c r="I1465" s="315"/>
      <c r="J1465" s="315"/>
      <c r="K1465" s="315"/>
      <c r="L1465" s="315"/>
      <c r="M1465" s="315"/>
      <c r="N1465" s="315"/>
      <c r="O1465" s="315"/>
      <c r="P1465" s="315"/>
      <c r="Q1465" s="315"/>
      <c r="R1465" s="315"/>
      <c r="S1465" s="315"/>
      <c r="T1465" s="315"/>
      <c r="U1465" s="315"/>
      <c r="V1465" s="315"/>
      <c r="W1465" s="315"/>
      <c r="X1465" s="315"/>
      <c r="Y1465" s="315"/>
      <c r="Z1465" s="315"/>
      <c r="AA1465" s="315"/>
      <c r="AB1465" s="315"/>
    </row>
    <row r="1466" spans="1:29" x14ac:dyDescent="0.35">
      <c r="A1466" s="315" t="str">
        <f>A1427</f>
        <v>เทศบาลตำบลนาบอน</v>
      </c>
      <c r="B1466" s="315"/>
      <c r="C1466" s="315"/>
      <c r="D1466" s="315"/>
      <c r="E1466" s="315"/>
      <c r="F1466" s="315"/>
      <c r="G1466" s="315"/>
      <c r="H1466" s="315"/>
      <c r="I1466" s="315"/>
      <c r="J1466" s="315"/>
      <c r="K1466" s="315"/>
      <c r="L1466" s="315"/>
      <c r="M1466" s="315"/>
      <c r="N1466" s="315"/>
      <c r="O1466" s="315"/>
      <c r="P1466" s="315"/>
      <c r="Q1466" s="315"/>
      <c r="R1466" s="315"/>
      <c r="S1466" s="315"/>
      <c r="T1466" s="315"/>
      <c r="U1466" s="315"/>
      <c r="V1466" s="315"/>
      <c r="W1466" s="315"/>
      <c r="X1466" s="315"/>
      <c r="Y1466" s="315"/>
      <c r="Z1466" s="315"/>
      <c r="AA1466" s="315"/>
      <c r="AB1466" s="315"/>
    </row>
    <row r="1467" spans="1:29" x14ac:dyDescent="0.35">
      <c r="A1467" s="8" t="s">
        <v>162</v>
      </c>
      <c r="B1467" s="8"/>
      <c r="C1467" s="8"/>
      <c r="D1467" s="9"/>
      <c r="E1467" s="9"/>
      <c r="F1467" s="9"/>
      <c r="G1467" s="8"/>
      <c r="H1467" s="8"/>
      <c r="I1467" s="8"/>
      <c r="J1467" s="10"/>
      <c r="K1467" s="11"/>
      <c r="L1467" s="12"/>
      <c r="M1467" s="13"/>
      <c r="N1467" s="8"/>
      <c r="O1467" s="8"/>
      <c r="P1467" s="8"/>
      <c r="Q1467" s="10"/>
      <c r="R1467" s="11"/>
      <c r="S1467" s="10"/>
      <c r="T1467" s="10"/>
      <c r="U1467" s="8"/>
      <c r="V1467" s="8"/>
      <c r="W1467" s="11"/>
      <c r="X1467" s="10"/>
      <c r="Y1467" s="11"/>
      <c r="Z1467" s="10"/>
      <c r="AA1467" s="11"/>
      <c r="AB1467" s="14"/>
    </row>
    <row r="1468" spans="1:29" x14ac:dyDescent="0.35">
      <c r="A1468" s="288" t="s">
        <v>4</v>
      </c>
      <c r="B1468" s="316"/>
      <c r="C1468" s="316"/>
      <c r="D1468" s="316"/>
      <c r="E1468" s="316"/>
      <c r="F1468" s="316"/>
      <c r="G1468" s="316"/>
      <c r="H1468" s="316"/>
      <c r="I1468" s="316"/>
      <c r="J1468" s="316"/>
      <c r="K1468" s="316"/>
      <c r="L1468" s="289"/>
      <c r="M1468" s="288" t="s">
        <v>5</v>
      </c>
      <c r="N1468" s="316"/>
      <c r="O1468" s="316"/>
      <c r="P1468" s="316"/>
      <c r="Q1468" s="316"/>
      <c r="R1468" s="316"/>
      <c r="S1468" s="316"/>
      <c r="T1468" s="316"/>
      <c r="U1468" s="316"/>
      <c r="V1468" s="316"/>
      <c r="W1468" s="289"/>
      <c r="X1468" s="290" t="s">
        <v>6</v>
      </c>
      <c r="Y1468" s="290" t="s">
        <v>7</v>
      </c>
      <c r="Z1468" s="290" t="s">
        <v>8</v>
      </c>
      <c r="AA1468" s="290" t="s">
        <v>9</v>
      </c>
      <c r="AB1468" s="317" t="s">
        <v>10</v>
      </c>
    </row>
    <row r="1469" spans="1:29" x14ac:dyDescent="0.35">
      <c r="A1469" s="299" t="s">
        <v>11</v>
      </c>
      <c r="B1469" s="293" t="s">
        <v>12</v>
      </c>
      <c r="C1469" s="293" t="s">
        <v>13</v>
      </c>
      <c r="D1469" s="311" t="s">
        <v>14</v>
      </c>
      <c r="E1469" s="311" t="s">
        <v>15</v>
      </c>
      <c r="F1469" s="312" t="s">
        <v>16</v>
      </c>
      <c r="G1469" s="302" t="s">
        <v>17</v>
      </c>
      <c r="H1469" s="303"/>
      <c r="I1469" s="304"/>
      <c r="J1469" s="290" t="s">
        <v>18</v>
      </c>
      <c r="K1469" s="290" t="s">
        <v>19</v>
      </c>
      <c r="L1469" s="308" t="s">
        <v>20</v>
      </c>
      <c r="M1469" s="299" t="s">
        <v>11</v>
      </c>
      <c r="N1469" s="293" t="s">
        <v>21</v>
      </c>
      <c r="O1469" s="293" t="s">
        <v>22</v>
      </c>
      <c r="P1469" s="293" t="s">
        <v>16</v>
      </c>
      <c r="Q1469" s="290" t="s">
        <v>23</v>
      </c>
      <c r="R1469" s="290" t="s">
        <v>24</v>
      </c>
      <c r="S1469" s="290" t="s">
        <v>25</v>
      </c>
      <c r="T1469" s="290" t="s">
        <v>26</v>
      </c>
      <c r="U1469" s="288" t="s">
        <v>27</v>
      </c>
      <c r="V1469" s="289"/>
      <c r="W1469" s="290" t="s">
        <v>28</v>
      </c>
      <c r="X1469" s="291"/>
      <c r="Y1469" s="291"/>
      <c r="Z1469" s="291"/>
      <c r="AA1469" s="291"/>
      <c r="AB1469" s="318"/>
    </row>
    <row r="1470" spans="1:29" x14ac:dyDescent="0.35">
      <c r="A1470" s="300"/>
      <c r="B1470" s="294"/>
      <c r="C1470" s="294"/>
      <c r="D1470" s="312"/>
      <c r="E1470" s="312"/>
      <c r="F1470" s="312"/>
      <c r="G1470" s="305"/>
      <c r="H1470" s="306"/>
      <c r="I1470" s="307"/>
      <c r="J1470" s="291"/>
      <c r="K1470" s="291"/>
      <c r="L1470" s="309"/>
      <c r="M1470" s="300"/>
      <c r="N1470" s="294"/>
      <c r="O1470" s="294"/>
      <c r="P1470" s="294"/>
      <c r="Q1470" s="291"/>
      <c r="R1470" s="291"/>
      <c r="S1470" s="291"/>
      <c r="T1470" s="291"/>
      <c r="U1470" s="293" t="s">
        <v>29</v>
      </c>
      <c r="V1470" s="296" t="s">
        <v>30</v>
      </c>
      <c r="W1470" s="291"/>
      <c r="X1470" s="291"/>
      <c r="Y1470" s="291"/>
      <c r="Z1470" s="291"/>
      <c r="AA1470" s="291"/>
      <c r="AB1470" s="318"/>
    </row>
    <row r="1471" spans="1:29" x14ac:dyDescent="0.35">
      <c r="A1471" s="300"/>
      <c r="B1471" s="294"/>
      <c r="C1471" s="294"/>
      <c r="D1471" s="312"/>
      <c r="E1471" s="312"/>
      <c r="F1471" s="312"/>
      <c r="G1471" s="299" t="s">
        <v>31</v>
      </c>
      <c r="H1471" s="299" t="s">
        <v>32</v>
      </c>
      <c r="I1471" s="299" t="s">
        <v>33</v>
      </c>
      <c r="J1471" s="291"/>
      <c r="K1471" s="291"/>
      <c r="L1471" s="309"/>
      <c r="M1471" s="300"/>
      <c r="N1471" s="294"/>
      <c r="O1471" s="294"/>
      <c r="P1471" s="294"/>
      <c r="Q1471" s="291"/>
      <c r="R1471" s="291"/>
      <c r="S1471" s="291"/>
      <c r="T1471" s="291"/>
      <c r="U1471" s="294"/>
      <c r="V1471" s="297"/>
      <c r="W1471" s="291"/>
      <c r="X1471" s="291"/>
      <c r="Y1471" s="291"/>
      <c r="Z1471" s="291"/>
      <c r="AA1471" s="291"/>
      <c r="AB1471" s="318"/>
    </row>
    <row r="1472" spans="1:29" x14ac:dyDescent="0.35">
      <c r="A1472" s="300"/>
      <c r="B1472" s="294"/>
      <c r="C1472" s="294"/>
      <c r="D1472" s="312"/>
      <c r="E1472" s="312"/>
      <c r="F1472" s="312"/>
      <c r="G1472" s="300"/>
      <c r="H1472" s="300"/>
      <c r="I1472" s="300"/>
      <c r="J1472" s="291"/>
      <c r="K1472" s="291"/>
      <c r="L1472" s="309"/>
      <c r="M1472" s="300"/>
      <c r="N1472" s="294"/>
      <c r="O1472" s="294"/>
      <c r="P1472" s="294"/>
      <c r="Q1472" s="291"/>
      <c r="R1472" s="291"/>
      <c r="S1472" s="291"/>
      <c r="T1472" s="291"/>
      <c r="U1472" s="294"/>
      <c r="V1472" s="297"/>
      <c r="W1472" s="291"/>
      <c r="X1472" s="291"/>
      <c r="Y1472" s="291"/>
      <c r="Z1472" s="291"/>
      <c r="AA1472" s="291"/>
      <c r="AB1472" s="318"/>
    </row>
    <row r="1473" spans="1:29" x14ac:dyDescent="0.35">
      <c r="A1473" s="301"/>
      <c r="B1473" s="295"/>
      <c r="C1473" s="295"/>
      <c r="D1473" s="313"/>
      <c r="E1473" s="313"/>
      <c r="F1473" s="313"/>
      <c r="G1473" s="301"/>
      <c r="H1473" s="301"/>
      <c r="I1473" s="301"/>
      <c r="J1473" s="292"/>
      <c r="K1473" s="292"/>
      <c r="L1473" s="310"/>
      <c r="M1473" s="301"/>
      <c r="N1473" s="295"/>
      <c r="O1473" s="295"/>
      <c r="P1473" s="295"/>
      <c r="Q1473" s="292"/>
      <c r="R1473" s="292"/>
      <c r="S1473" s="292"/>
      <c r="T1473" s="292"/>
      <c r="U1473" s="295"/>
      <c r="V1473" s="298"/>
      <c r="W1473" s="292"/>
      <c r="X1473" s="292"/>
      <c r="Y1473" s="292"/>
      <c r="Z1473" s="292"/>
      <c r="AA1473" s="292"/>
      <c r="AB1473" s="319"/>
    </row>
    <row r="1474" spans="1:29" x14ac:dyDescent="0.35">
      <c r="A1474" s="15">
        <v>1</v>
      </c>
      <c r="B1474" s="16" t="str">
        <f>[1]ภดส3!B2232</f>
        <v>โฉนด</v>
      </c>
      <c r="C1474" s="16">
        <f>[1]ภดส3!E2232</f>
        <v>3786</v>
      </c>
      <c r="D1474" s="17">
        <f>[1]ภดส3!C2232</f>
        <v>7730</v>
      </c>
      <c r="E1474" s="17" t="str">
        <f>[1]ภดส3!F2232</f>
        <v>ม.11 ต.นาบอน</v>
      </c>
      <c r="F1474" s="18" t="s">
        <v>47</v>
      </c>
      <c r="G1474" s="16">
        <f>[1]ภดส3!G2232</f>
        <v>1</v>
      </c>
      <c r="H1474" s="16">
        <f>[1]ภดส3!H2232</f>
        <v>0</v>
      </c>
      <c r="I1474" s="16">
        <f>[1]ภดส3!I2232</f>
        <v>60.8</v>
      </c>
      <c r="J1474" s="19">
        <f>[1]ภดส3!J2232</f>
        <v>460.8</v>
      </c>
      <c r="K1474" s="20">
        <v>2650</v>
      </c>
      <c r="L1474" s="19">
        <f t="shared" ref="L1474:L1481" si="36">J1474*K1474</f>
        <v>1221120</v>
      </c>
      <c r="M1474" s="21"/>
      <c r="N1474" s="21"/>
      <c r="O1474" s="21"/>
      <c r="P1474" s="21"/>
      <c r="Q1474" s="22"/>
      <c r="R1474" s="23"/>
      <c r="S1474" s="22"/>
      <c r="T1474" s="22"/>
      <c r="U1474" s="21"/>
      <c r="V1474" s="21"/>
      <c r="W1474" s="23"/>
      <c r="X1474" s="22">
        <f>L1474-L1475-L1476-L1477-L1478-L1479-L1481-L1480</f>
        <v>763995</v>
      </c>
      <c r="Y1474" s="23">
        <f>X1474*100/100</f>
        <v>763995</v>
      </c>
      <c r="Z1474" s="22">
        <v>0</v>
      </c>
      <c r="AA1474" s="24">
        <f>Y1474-Z1474</f>
        <v>763995</v>
      </c>
      <c r="AB1474" s="25">
        <v>0.3</v>
      </c>
      <c r="AC1474" s="26">
        <f t="shared" ref="AC1474:AC1482" si="37">AA1474*AB1474/100</f>
        <v>2291.9850000000001</v>
      </c>
    </row>
    <row r="1475" spans="1:29" x14ac:dyDescent="0.35">
      <c r="A1475" s="15"/>
      <c r="B1475" s="16"/>
      <c r="C1475" s="16"/>
      <c r="D1475" s="17"/>
      <c r="E1475" s="17"/>
      <c r="F1475" s="18"/>
      <c r="G1475" s="16"/>
      <c r="H1475" s="16"/>
      <c r="I1475" s="16"/>
      <c r="J1475" s="19">
        <v>20</v>
      </c>
      <c r="K1475" s="20">
        <v>2650</v>
      </c>
      <c r="L1475" s="19">
        <f t="shared" si="36"/>
        <v>53000</v>
      </c>
      <c r="M1475" s="21">
        <v>1</v>
      </c>
      <c r="N1475" s="21" t="s">
        <v>141</v>
      </c>
      <c r="O1475" s="21" t="s">
        <v>49</v>
      </c>
      <c r="P1475" s="21">
        <v>2</v>
      </c>
      <c r="Q1475" s="22">
        <v>160</v>
      </c>
      <c r="R1475" s="23">
        <v>100</v>
      </c>
      <c r="S1475" s="22">
        <v>6750</v>
      </c>
      <c r="T1475" s="22">
        <f t="shared" ref="T1475:T1481" si="38">Q1475*S1475</f>
        <v>1080000</v>
      </c>
      <c r="U1475" s="21">
        <v>28</v>
      </c>
      <c r="V1475" s="21">
        <v>46</v>
      </c>
      <c r="W1475" s="23">
        <f t="shared" ref="W1475:W1480" si="39">T1475-T1475*46/100</f>
        <v>583200</v>
      </c>
      <c r="X1475" s="22">
        <f t="shared" ref="X1475:X1481" si="40">L1475+W1475</f>
        <v>636200</v>
      </c>
      <c r="Y1475" s="23">
        <f t="shared" ref="Y1475:Y1481" si="41">X1475*R1475/100</f>
        <v>636200</v>
      </c>
      <c r="Z1475" s="22">
        <v>50000000</v>
      </c>
      <c r="AA1475" s="24">
        <v>0</v>
      </c>
      <c r="AB1475" s="25">
        <v>0.02</v>
      </c>
      <c r="AC1475" s="26">
        <f t="shared" si="37"/>
        <v>0</v>
      </c>
    </row>
    <row r="1476" spans="1:29" x14ac:dyDescent="0.35">
      <c r="A1476" s="15"/>
      <c r="B1476" s="16"/>
      <c r="C1476" s="16"/>
      <c r="D1476" s="17"/>
      <c r="E1476" s="17"/>
      <c r="F1476" s="18"/>
      <c r="G1476" s="16"/>
      <c r="H1476" s="16"/>
      <c r="I1476" s="16"/>
      <c r="J1476" s="19">
        <v>12.5</v>
      </c>
      <c r="K1476" s="20">
        <v>2650</v>
      </c>
      <c r="L1476" s="19">
        <f t="shared" si="36"/>
        <v>33125</v>
      </c>
      <c r="M1476" s="21">
        <v>2</v>
      </c>
      <c r="N1476" s="21" t="s">
        <v>163</v>
      </c>
      <c r="O1476" s="21"/>
      <c r="P1476" s="21">
        <v>3</v>
      </c>
      <c r="Q1476" s="22">
        <v>50</v>
      </c>
      <c r="R1476" s="23">
        <v>100</v>
      </c>
      <c r="S1476" s="22">
        <v>5500</v>
      </c>
      <c r="T1476" s="22">
        <f t="shared" si="38"/>
        <v>275000</v>
      </c>
      <c r="U1476" s="21">
        <v>28</v>
      </c>
      <c r="V1476" s="21">
        <v>46</v>
      </c>
      <c r="W1476" s="23">
        <f t="shared" si="39"/>
        <v>148500</v>
      </c>
      <c r="X1476" s="22">
        <f t="shared" si="40"/>
        <v>181625</v>
      </c>
      <c r="Y1476" s="23">
        <f t="shared" si="41"/>
        <v>181625</v>
      </c>
      <c r="Z1476" s="22">
        <v>0</v>
      </c>
      <c r="AA1476" s="24">
        <f t="shared" ref="AA1476:AA1499" si="42">Y1476-Z1476</f>
        <v>181625</v>
      </c>
      <c r="AB1476" s="25">
        <v>0.3</v>
      </c>
      <c r="AC1476" s="26">
        <f t="shared" si="37"/>
        <v>544.875</v>
      </c>
    </row>
    <row r="1477" spans="1:29" x14ac:dyDescent="0.35">
      <c r="A1477" s="15"/>
      <c r="B1477" s="16"/>
      <c r="C1477" s="16"/>
      <c r="D1477" s="17"/>
      <c r="E1477" s="17"/>
      <c r="F1477" s="18"/>
      <c r="G1477" s="16"/>
      <c r="H1477" s="16"/>
      <c r="I1477" s="16"/>
      <c r="J1477" s="19">
        <v>25</v>
      </c>
      <c r="K1477" s="20">
        <v>2650</v>
      </c>
      <c r="L1477" s="19">
        <f t="shared" si="36"/>
        <v>66250</v>
      </c>
      <c r="M1477" s="21">
        <v>3</v>
      </c>
      <c r="N1477" s="21" t="s">
        <v>164</v>
      </c>
      <c r="O1477" s="21" t="s">
        <v>49</v>
      </c>
      <c r="P1477" s="21">
        <v>3</v>
      </c>
      <c r="Q1477" s="22">
        <v>100</v>
      </c>
      <c r="R1477" s="23">
        <v>100</v>
      </c>
      <c r="S1477" s="22">
        <v>6750</v>
      </c>
      <c r="T1477" s="22">
        <f t="shared" si="38"/>
        <v>675000</v>
      </c>
      <c r="U1477" s="21">
        <v>28</v>
      </c>
      <c r="V1477" s="21">
        <v>46</v>
      </c>
      <c r="W1477" s="23">
        <f t="shared" si="39"/>
        <v>364500</v>
      </c>
      <c r="X1477" s="22">
        <f t="shared" si="40"/>
        <v>430750</v>
      </c>
      <c r="Y1477" s="23">
        <f t="shared" si="41"/>
        <v>430750</v>
      </c>
      <c r="Z1477" s="22">
        <v>0</v>
      </c>
      <c r="AA1477" s="24">
        <f t="shared" si="42"/>
        <v>430750</v>
      </c>
      <c r="AB1477" s="25">
        <v>0.3</v>
      </c>
      <c r="AC1477" s="26">
        <f t="shared" si="37"/>
        <v>1292.25</v>
      </c>
    </row>
    <row r="1478" spans="1:29" x14ac:dyDescent="0.35">
      <c r="A1478" s="15"/>
      <c r="B1478" s="16"/>
      <c r="C1478" s="16"/>
      <c r="D1478" s="17"/>
      <c r="E1478" s="17"/>
      <c r="F1478" s="28"/>
      <c r="G1478" s="16"/>
      <c r="H1478" s="16"/>
      <c r="I1478" s="16"/>
      <c r="J1478" s="45">
        <v>50</v>
      </c>
      <c r="K1478" s="177">
        <v>2650</v>
      </c>
      <c r="L1478" s="19">
        <f t="shared" si="36"/>
        <v>132500</v>
      </c>
      <c r="M1478" s="31">
        <v>4</v>
      </c>
      <c r="N1478" s="30" t="s">
        <v>79</v>
      </c>
      <c r="O1478" s="31" t="s">
        <v>49</v>
      </c>
      <c r="P1478" s="31">
        <v>2</v>
      </c>
      <c r="Q1478" s="32">
        <v>200</v>
      </c>
      <c r="R1478" s="23">
        <v>100</v>
      </c>
      <c r="S1478" s="42">
        <v>6750</v>
      </c>
      <c r="T1478" s="22">
        <f t="shared" si="38"/>
        <v>1350000</v>
      </c>
      <c r="U1478" s="31">
        <v>28</v>
      </c>
      <c r="V1478" s="31">
        <v>46</v>
      </c>
      <c r="W1478" s="23">
        <f t="shared" si="39"/>
        <v>729000</v>
      </c>
      <c r="X1478" s="22">
        <f t="shared" si="40"/>
        <v>861500</v>
      </c>
      <c r="Y1478" s="23">
        <f t="shared" si="41"/>
        <v>861500</v>
      </c>
      <c r="Z1478" s="22">
        <v>0</v>
      </c>
      <c r="AA1478" s="24">
        <f t="shared" si="42"/>
        <v>861500</v>
      </c>
      <c r="AB1478" s="25">
        <v>0.02</v>
      </c>
      <c r="AC1478" s="26">
        <f t="shared" si="37"/>
        <v>172.3</v>
      </c>
    </row>
    <row r="1479" spans="1:29" x14ac:dyDescent="0.35">
      <c r="A1479" s="15"/>
      <c r="B1479" s="16"/>
      <c r="C1479" s="16"/>
      <c r="D1479" s="17"/>
      <c r="E1479" s="17"/>
      <c r="F1479" s="28"/>
      <c r="G1479" s="16"/>
      <c r="H1479" s="16"/>
      <c r="I1479" s="16"/>
      <c r="J1479" s="45">
        <v>10</v>
      </c>
      <c r="K1479" s="29">
        <v>2650</v>
      </c>
      <c r="L1479" s="19">
        <f t="shared" si="36"/>
        <v>26500</v>
      </c>
      <c r="M1479" s="31">
        <v>5</v>
      </c>
      <c r="N1479" s="33" t="s">
        <v>90</v>
      </c>
      <c r="O1479" s="33"/>
      <c r="P1479" s="67">
        <v>3</v>
      </c>
      <c r="Q1479" s="34">
        <v>40</v>
      </c>
      <c r="R1479" s="23">
        <v>100</v>
      </c>
      <c r="S1479" s="35">
        <v>5700</v>
      </c>
      <c r="T1479" s="22">
        <f t="shared" si="38"/>
        <v>228000</v>
      </c>
      <c r="U1479" s="67">
        <v>28</v>
      </c>
      <c r="V1479" s="67">
        <v>46</v>
      </c>
      <c r="W1479" s="23">
        <f t="shared" si="39"/>
        <v>123120</v>
      </c>
      <c r="X1479" s="22">
        <f t="shared" si="40"/>
        <v>149620</v>
      </c>
      <c r="Y1479" s="23">
        <f t="shared" si="41"/>
        <v>149620</v>
      </c>
      <c r="Z1479" s="22">
        <v>0</v>
      </c>
      <c r="AA1479" s="24">
        <f t="shared" si="42"/>
        <v>149620</v>
      </c>
      <c r="AB1479" s="25">
        <v>0.3</v>
      </c>
      <c r="AC1479" s="26">
        <f t="shared" si="37"/>
        <v>448.86</v>
      </c>
    </row>
    <row r="1480" spans="1:29" x14ac:dyDescent="0.35">
      <c r="A1480" s="15"/>
      <c r="B1480" s="16"/>
      <c r="C1480" s="16"/>
      <c r="D1480" s="17"/>
      <c r="E1480" s="17"/>
      <c r="F1480" s="28"/>
      <c r="G1480" s="16"/>
      <c r="H1480" s="16"/>
      <c r="I1480" s="16"/>
      <c r="J1480" s="45">
        <v>15</v>
      </c>
      <c r="K1480" s="69">
        <v>2650</v>
      </c>
      <c r="L1480" s="19">
        <f t="shared" si="36"/>
        <v>39750</v>
      </c>
      <c r="M1480" s="31">
        <v>6</v>
      </c>
      <c r="N1480" s="33" t="s">
        <v>90</v>
      </c>
      <c r="O1480" s="72"/>
      <c r="P1480" s="67">
        <v>3</v>
      </c>
      <c r="Q1480" s="34">
        <v>60</v>
      </c>
      <c r="R1480" s="23">
        <v>100</v>
      </c>
      <c r="S1480" s="35">
        <v>5700</v>
      </c>
      <c r="T1480" s="22">
        <f t="shared" si="38"/>
        <v>342000</v>
      </c>
      <c r="U1480" s="67">
        <v>2</v>
      </c>
      <c r="V1480" s="67">
        <v>2</v>
      </c>
      <c r="W1480" s="23">
        <f t="shared" si="39"/>
        <v>184680</v>
      </c>
      <c r="X1480" s="22">
        <f t="shared" si="40"/>
        <v>224430</v>
      </c>
      <c r="Y1480" s="23">
        <f t="shared" si="41"/>
        <v>224430</v>
      </c>
      <c r="Z1480" s="22">
        <v>0</v>
      </c>
      <c r="AA1480" s="24">
        <f t="shared" si="42"/>
        <v>224430</v>
      </c>
      <c r="AB1480" s="25">
        <v>0.3</v>
      </c>
      <c r="AC1480" s="26">
        <f t="shared" si="37"/>
        <v>673.29</v>
      </c>
    </row>
    <row r="1481" spans="1:29" x14ac:dyDescent="0.35">
      <c r="A1481" s="15"/>
      <c r="B1481" s="16"/>
      <c r="C1481" s="16"/>
      <c r="D1481" s="17"/>
      <c r="E1481" s="17"/>
      <c r="F1481" s="28"/>
      <c r="G1481" s="16"/>
      <c r="H1481" s="16"/>
      <c r="I1481" s="16"/>
      <c r="J1481" s="45">
        <v>40</v>
      </c>
      <c r="K1481" s="69">
        <v>2650</v>
      </c>
      <c r="L1481" s="19">
        <f t="shared" si="36"/>
        <v>106000</v>
      </c>
      <c r="M1481" s="31">
        <v>7</v>
      </c>
      <c r="N1481" s="67" t="s">
        <v>165</v>
      </c>
      <c r="O1481" s="72"/>
      <c r="P1481" s="67">
        <v>3</v>
      </c>
      <c r="Q1481" s="34">
        <v>160</v>
      </c>
      <c r="R1481" s="23">
        <v>100</v>
      </c>
      <c r="S1481" s="35">
        <v>6200</v>
      </c>
      <c r="T1481" s="22">
        <f t="shared" si="38"/>
        <v>992000</v>
      </c>
      <c r="U1481" s="67">
        <v>5</v>
      </c>
      <c r="V1481" s="67">
        <v>5</v>
      </c>
      <c r="W1481" s="23">
        <f>T1481-T1481*5/100</f>
        <v>942400</v>
      </c>
      <c r="X1481" s="22">
        <f t="shared" si="40"/>
        <v>1048400</v>
      </c>
      <c r="Y1481" s="23">
        <f t="shared" si="41"/>
        <v>1048400</v>
      </c>
      <c r="Z1481" s="22">
        <v>0</v>
      </c>
      <c r="AA1481" s="24">
        <f t="shared" si="42"/>
        <v>1048400</v>
      </c>
      <c r="AB1481" s="25">
        <v>0.3</v>
      </c>
      <c r="AC1481" s="5">
        <f t="shared" si="37"/>
        <v>3145.2</v>
      </c>
    </row>
    <row r="1482" spans="1:29" x14ac:dyDescent="0.35">
      <c r="A1482" s="15">
        <v>2</v>
      </c>
      <c r="B1482" s="16" t="str">
        <f>[1]ภดส3!B2238</f>
        <v>โฉนด</v>
      </c>
      <c r="C1482" s="16">
        <f>[1]ภดส3!E2238</f>
        <v>4920</v>
      </c>
      <c r="D1482" s="17">
        <f>[1]ภดส3!C2238</f>
        <v>10627</v>
      </c>
      <c r="E1482" s="17" t="str">
        <f>[1]ภดส3!F2238</f>
        <v>ม.11 ต.นาบอน</v>
      </c>
      <c r="F1482" s="28" t="s">
        <v>47</v>
      </c>
      <c r="G1482" s="16">
        <f>[1]ภดส3!G2238</f>
        <v>1</v>
      </c>
      <c r="H1482" s="16">
        <f>[1]ภดส3!H2238</f>
        <v>1</v>
      </c>
      <c r="I1482" s="16">
        <f>[1]ภดส3!I2238</f>
        <v>99.3</v>
      </c>
      <c r="J1482" s="45">
        <f>[1]ภดส3!J2238</f>
        <v>599.29999999999995</v>
      </c>
      <c r="K1482" s="69">
        <v>2650</v>
      </c>
      <c r="L1482" s="19">
        <f>J1482*K1482</f>
        <v>1588144.9999999998</v>
      </c>
      <c r="M1482" s="30"/>
      <c r="N1482" s="67"/>
      <c r="O1482" s="72"/>
      <c r="P1482" s="67"/>
      <c r="Q1482" s="34"/>
      <c r="R1482" s="23"/>
      <c r="S1482" s="35"/>
      <c r="T1482" s="22"/>
      <c r="U1482" s="67"/>
      <c r="V1482" s="67"/>
      <c r="W1482" s="23"/>
      <c r="X1482" s="22">
        <f>L1482-L1483-L1484-L1485-L1486-L1487-L1488-L1489-L1490-L1491-L1492-L1493-L1494-L1495-L1496-L1497-L1498-L1499</f>
        <v>687074.99999999977</v>
      </c>
      <c r="Y1482" s="23">
        <f>X1482*100/100</f>
        <v>687074.99999999965</v>
      </c>
      <c r="Z1482" s="22">
        <v>0</v>
      </c>
      <c r="AA1482" s="24">
        <f t="shared" si="42"/>
        <v>687074.99999999965</v>
      </c>
      <c r="AB1482" s="25">
        <v>0.3</v>
      </c>
      <c r="AC1482" s="5">
        <f t="shared" si="37"/>
        <v>2061.224999999999</v>
      </c>
    </row>
    <row r="1483" spans="1:29" x14ac:dyDescent="0.35">
      <c r="A1483" s="15"/>
      <c r="B1483" s="16"/>
      <c r="C1483" s="16"/>
      <c r="D1483" s="17"/>
      <c r="E1483" s="17"/>
      <c r="F1483" s="28"/>
      <c r="G1483" s="16"/>
      <c r="H1483" s="16"/>
      <c r="I1483" s="16"/>
      <c r="J1483" s="45">
        <v>20</v>
      </c>
      <c r="K1483" s="69">
        <v>2650</v>
      </c>
      <c r="L1483" s="19">
        <f>J1483*K1483</f>
        <v>53000</v>
      </c>
      <c r="M1483" s="31">
        <v>8</v>
      </c>
      <c r="N1483" s="67" t="s">
        <v>108</v>
      </c>
      <c r="O1483" s="71" t="s">
        <v>49</v>
      </c>
      <c r="P1483" s="67">
        <v>3</v>
      </c>
      <c r="Q1483" s="34">
        <v>80</v>
      </c>
      <c r="R1483" s="23">
        <v>100</v>
      </c>
      <c r="S1483" s="35">
        <v>6600</v>
      </c>
      <c r="T1483" s="22">
        <f>Q1483*S1483</f>
        <v>528000</v>
      </c>
      <c r="U1483" s="67">
        <v>15</v>
      </c>
      <c r="V1483" s="67">
        <v>20</v>
      </c>
      <c r="W1483" s="23">
        <f>T1483-T1483*20/100</f>
        <v>422400</v>
      </c>
      <c r="X1483" s="22">
        <f>L1483+W1483</f>
        <v>475400</v>
      </c>
      <c r="Y1483" s="23">
        <f>X1483*R1483/100</f>
        <v>475400</v>
      </c>
      <c r="Z1483" s="22">
        <v>0</v>
      </c>
      <c r="AA1483" s="24">
        <f t="shared" si="42"/>
        <v>475400</v>
      </c>
      <c r="AB1483" s="25">
        <v>0.02</v>
      </c>
      <c r="AC1483" s="5">
        <f>AA1483*AB1483/100</f>
        <v>95.08</v>
      </c>
    </row>
    <row r="1484" spans="1:29" x14ac:dyDescent="0.35">
      <c r="A1484" s="15"/>
      <c r="B1484" s="16"/>
      <c r="C1484" s="16"/>
      <c r="D1484" s="17"/>
      <c r="E1484" s="17"/>
      <c r="F1484" s="28"/>
      <c r="G1484" s="16"/>
      <c r="H1484" s="16"/>
      <c r="I1484" s="16"/>
      <c r="J1484" s="45">
        <v>20</v>
      </c>
      <c r="K1484" s="69">
        <v>2650</v>
      </c>
      <c r="L1484" s="19">
        <f t="shared" ref="L1484:L1499" si="43">J1484*K1484</f>
        <v>53000</v>
      </c>
      <c r="M1484" s="31">
        <v>9</v>
      </c>
      <c r="N1484" s="67" t="s">
        <v>108</v>
      </c>
      <c r="O1484" s="71" t="s">
        <v>49</v>
      </c>
      <c r="P1484" s="67">
        <v>3</v>
      </c>
      <c r="Q1484" s="34">
        <v>80</v>
      </c>
      <c r="R1484" s="23">
        <v>100</v>
      </c>
      <c r="S1484" s="35">
        <v>6600</v>
      </c>
      <c r="T1484" s="22">
        <f t="shared" ref="T1484:T1499" si="44">Q1484*S1484</f>
        <v>528000</v>
      </c>
      <c r="U1484" s="67">
        <v>15</v>
      </c>
      <c r="V1484" s="67">
        <v>20</v>
      </c>
      <c r="W1484" s="23">
        <f t="shared" ref="W1484:W1499" si="45">T1484-T1484*20/100</f>
        <v>422400</v>
      </c>
      <c r="X1484" s="22">
        <f t="shared" ref="X1484:X1499" si="46">L1484+W1484</f>
        <v>475400</v>
      </c>
      <c r="Y1484" s="23">
        <f t="shared" ref="Y1484:Y1499" si="47">X1484*R1484/100</f>
        <v>475400</v>
      </c>
      <c r="Z1484" s="22">
        <v>0</v>
      </c>
      <c r="AA1484" s="24">
        <f t="shared" si="42"/>
        <v>475400</v>
      </c>
      <c r="AB1484" s="25">
        <v>0.02</v>
      </c>
      <c r="AC1484" s="5">
        <f t="shared" ref="AC1484:AC1499" si="48">AA1484*AB1484/100</f>
        <v>95.08</v>
      </c>
    </row>
    <row r="1485" spans="1:29" x14ac:dyDescent="0.35">
      <c r="A1485" s="15"/>
      <c r="B1485" s="16"/>
      <c r="C1485" s="16"/>
      <c r="D1485" s="17"/>
      <c r="E1485" s="17"/>
      <c r="F1485" s="28"/>
      <c r="G1485" s="16"/>
      <c r="H1485" s="16"/>
      <c r="I1485" s="16"/>
      <c r="J1485" s="45">
        <v>20</v>
      </c>
      <c r="K1485" s="69">
        <v>2650</v>
      </c>
      <c r="L1485" s="19">
        <f t="shared" si="43"/>
        <v>53000</v>
      </c>
      <c r="M1485" s="31">
        <v>10</v>
      </c>
      <c r="N1485" s="67" t="s">
        <v>108</v>
      </c>
      <c r="O1485" s="71" t="s">
        <v>49</v>
      </c>
      <c r="P1485" s="67">
        <v>3</v>
      </c>
      <c r="Q1485" s="34">
        <v>80</v>
      </c>
      <c r="R1485" s="23">
        <v>100</v>
      </c>
      <c r="S1485" s="35">
        <v>6600</v>
      </c>
      <c r="T1485" s="22">
        <f t="shared" si="44"/>
        <v>528000</v>
      </c>
      <c r="U1485" s="67">
        <v>15</v>
      </c>
      <c r="V1485" s="67">
        <v>20</v>
      </c>
      <c r="W1485" s="23">
        <f t="shared" si="45"/>
        <v>422400</v>
      </c>
      <c r="X1485" s="22">
        <f t="shared" si="46"/>
        <v>475400</v>
      </c>
      <c r="Y1485" s="23">
        <f t="shared" si="47"/>
        <v>475400</v>
      </c>
      <c r="Z1485" s="22">
        <v>0</v>
      </c>
      <c r="AA1485" s="24">
        <f t="shared" si="42"/>
        <v>475400</v>
      </c>
      <c r="AB1485" s="25">
        <v>0.02</v>
      </c>
      <c r="AC1485" s="5">
        <f t="shared" si="48"/>
        <v>95.08</v>
      </c>
    </row>
    <row r="1486" spans="1:29" x14ac:dyDescent="0.35">
      <c r="A1486" s="15"/>
      <c r="B1486" s="16"/>
      <c r="C1486" s="16"/>
      <c r="D1486" s="17"/>
      <c r="E1486" s="17"/>
      <c r="F1486" s="28"/>
      <c r="G1486" s="16"/>
      <c r="H1486" s="16"/>
      <c r="I1486" s="16"/>
      <c r="J1486" s="45">
        <v>20</v>
      </c>
      <c r="K1486" s="69">
        <v>2650</v>
      </c>
      <c r="L1486" s="19">
        <f t="shared" si="43"/>
        <v>53000</v>
      </c>
      <c r="M1486" s="31">
        <v>11</v>
      </c>
      <c r="N1486" s="67" t="s">
        <v>108</v>
      </c>
      <c r="O1486" s="71" t="s">
        <v>49</v>
      </c>
      <c r="P1486" s="67">
        <v>3</v>
      </c>
      <c r="Q1486" s="34">
        <v>80</v>
      </c>
      <c r="R1486" s="23">
        <v>100</v>
      </c>
      <c r="S1486" s="35">
        <v>6600</v>
      </c>
      <c r="T1486" s="22">
        <f t="shared" si="44"/>
        <v>528000</v>
      </c>
      <c r="U1486" s="67">
        <v>15</v>
      </c>
      <c r="V1486" s="67">
        <v>20</v>
      </c>
      <c r="W1486" s="23">
        <f t="shared" si="45"/>
        <v>422400</v>
      </c>
      <c r="X1486" s="22">
        <f t="shared" si="46"/>
        <v>475400</v>
      </c>
      <c r="Y1486" s="23">
        <f t="shared" si="47"/>
        <v>475400</v>
      </c>
      <c r="Z1486" s="22">
        <v>0</v>
      </c>
      <c r="AA1486" s="24">
        <f t="shared" si="42"/>
        <v>475400</v>
      </c>
      <c r="AB1486" s="25">
        <v>0.02</v>
      </c>
      <c r="AC1486" s="5">
        <f t="shared" si="48"/>
        <v>95.08</v>
      </c>
    </row>
    <row r="1487" spans="1:29" x14ac:dyDescent="0.35">
      <c r="A1487" s="15"/>
      <c r="B1487" s="16"/>
      <c r="C1487" s="16"/>
      <c r="D1487" s="17"/>
      <c r="E1487" s="17"/>
      <c r="F1487" s="28"/>
      <c r="G1487" s="16"/>
      <c r="H1487" s="16"/>
      <c r="I1487" s="16"/>
      <c r="J1487" s="45">
        <v>20</v>
      </c>
      <c r="K1487" s="69">
        <v>2650</v>
      </c>
      <c r="L1487" s="19">
        <f t="shared" si="43"/>
        <v>53000</v>
      </c>
      <c r="M1487" s="31">
        <v>12</v>
      </c>
      <c r="N1487" s="67" t="s">
        <v>108</v>
      </c>
      <c r="O1487" s="71" t="s">
        <v>49</v>
      </c>
      <c r="P1487" s="67">
        <v>3</v>
      </c>
      <c r="Q1487" s="34">
        <v>80</v>
      </c>
      <c r="R1487" s="23">
        <v>100</v>
      </c>
      <c r="S1487" s="35">
        <v>6600</v>
      </c>
      <c r="T1487" s="22">
        <f t="shared" si="44"/>
        <v>528000</v>
      </c>
      <c r="U1487" s="67">
        <v>15</v>
      </c>
      <c r="V1487" s="67">
        <v>20</v>
      </c>
      <c r="W1487" s="23">
        <f t="shared" si="45"/>
        <v>422400</v>
      </c>
      <c r="X1487" s="22">
        <f t="shared" si="46"/>
        <v>475400</v>
      </c>
      <c r="Y1487" s="23">
        <f t="shared" si="47"/>
        <v>475400</v>
      </c>
      <c r="Z1487" s="22">
        <v>0</v>
      </c>
      <c r="AA1487" s="24">
        <f t="shared" si="42"/>
        <v>475400</v>
      </c>
      <c r="AB1487" s="25">
        <v>0.02</v>
      </c>
      <c r="AC1487" s="5">
        <f t="shared" si="48"/>
        <v>95.08</v>
      </c>
    </row>
    <row r="1488" spans="1:29" x14ac:dyDescent="0.35">
      <c r="A1488" s="15"/>
      <c r="B1488" s="16"/>
      <c r="C1488" s="16"/>
      <c r="D1488" s="17"/>
      <c r="E1488" s="17"/>
      <c r="F1488" s="28"/>
      <c r="G1488" s="16"/>
      <c r="H1488" s="16"/>
      <c r="I1488" s="16"/>
      <c r="J1488" s="45">
        <v>20</v>
      </c>
      <c r="K1488" s="69">
        <v>2650</v>
      </c>
      <c r="L1488" s="19">
        <f t="shared" si="43"/>
        <v>53000</v>
      </c>
      <c r="M1488" s="31">
        <v>13</v>
      </c>
      <c r="N1488" s="67" t="s">
        <v>108</v>
      </c>
      <c r="O1488" s="71" t="s">
        <v>49</v>
      </c>
      <c r="P1488" s="67">
        <v>3</v>
      </c>
      <c r="Q1488" s="34">
        <v>80</v>
      </c>
      <c r="R1488" s="23">
        <v>100</v>
      </c>
      <c r="S1488" s="35">
        <v>6600</v>
      </c>
      <c r="T1488" s="22">
        <f t="shared" si="44"/>
        <v>528000</v>
      </c>
      <c r="U1488" s="67">
        <v>15</v>
      </c>
      <c r="V1488" s="67">
        <v>20</v>
      </c>
      <c r="W1488" s="23">
        <f t="shared" si="45"/>
        <v>422400</v>
      </c>
      <c r="X1488" s="22">
        <f t="shared" si="46"/>
        <v>475400</v>
      </c>
      <c r="Y1488" s="23">
        <f t="shared" si="47"/>
        <v>475400</v>
      </c>
      <c r="Z1488" s="22">
        <v>0</v>
      </c>
      <c r="AA1488" s="24">
        <f t="shared" si="42"/>
        <v>475400</v>
      </c>
      <c r="AB1488" s="25">
        <v>0.02</v>
      </c>
      <c r="AC1488" s="5">
        <f t="shared" si="48"/>
        <v>95.08</v>
      </c>
    </row>
    <row r="1489" spans="1:29" x14ac:dyDescent="0.35">
      <c r="A1489" s="15"/>
      <c r="B1489" s="16"/>
      <c r="C1489" s="16"/>
      <c r="D1489" s="17"/>
      <c r="E1489" s="17"/>
      <c r="F1489" s="28"/>
      <c r="G1489" s="16"/>
      <c r="H1489" s="16"/>
      <c r="I1489" s="16"/>
      <c r="J1489" s="45">
        <v>20</v>
      </c>
      <c r="K1489" s="69">
        <v>2650</v>
      </c>
      <c r="L1489" s="19">
        <f t="shared" si="43"/>
        <v>53000</v>
      </c>
      <c r="M1489" s="31">
        <v>14</v>
      </c>
      <c r="N1489" s="67" t="s">
        <v>108</v>
      </c>
      <c r="O1489" s="71" t="s">
        <v>49</v>
      </c>
      <c r="P1489" s="67">
        <v>3</v>
      </c>
      <c r="Q1489" s="34">
        <v>80</v>
      </c>
      <c r="R1489" s="23">
        <v>100</v>
      </c>
      <c r="S1489" s="35">
        <v>6600</v>
      </c>
      <c r="T1489" s="22">
        <f t="shared" si="44"/>
        <v>528000</v>
      </c>
      <c r="U1489" s="67">
        <v>15</v>
      </c>
      <c r="V1489" s="67">
        <v>20</v>
      </c>
      <c r="W1489" s="23">
        <f t="shared" si="45"/>
        <v>422400</v>
      </c>
      <c r="X1489" s="22">
        <f t="shared" si="46"/>
        <v>475400</v>
      </c>
      <c r="Y1489" s="23">
        <f t="shared" si="47"/>
        <v>475400</v>
      </c>
      <c r="Z1489" s="22">
        <v>0</v>
      </c>
      <c r="AA1489" s="24">
        <f t="shared" si="42"/>
        <v>475400</v>
      </c>
      <c r="AB1489" s="25">
        <v>0.02</v>
      </c>
      <c r="AC1489" s="5">
        <f t="shared" si="48"/>
        <v>95.08</v>
      </c>
    </row>
    <row r="1490" spans="1:29" x14ac:dyDescent="0.35">
      <c r="A1490" s="36"/>
      <c r="B1490" s="30"/>
      <c r="C1490" s="30"/>
      <c r="D1490" s="37"/>
      <c r="E1490" s="37"/>
      <c r="F1490" s="37"/>
      <c r="G1490" s="38"/>
      <c r="H1490" s="38"/>
      <c r="I1490" s="38"/>
      <c r="J1490" s="45">
        <v>20</v>
      </c>
      <c r="K1490" s="69">
        <v>2650</v>
      </c>
      <c r="L1490" s="19">
        <f t="shared" si="43"/>
        <v>53000</v>
      </c>
      <c r="M1490" s="31">
        <v>15</v>
      </c>
      <c r="N1490" s="67" t="s">
        <v>108</v>
      </c>
      <c r="O1490" s="71" t="s">
        <v>49</v>
      </c>
      <c r="P1490" s="67">
        <v>3</v>
      </c>
      <c r="Q1490" s="34">
        <v>80</v>
      </c>
      <c r="R1490" s="23">
        <v>100</v>
      </c>
      <c r="S1490" s="35">
        <v>6600</v>
      </c>
      <c r="T1490" s="22">
        <f t="shared" si="44"/>
        <v>528000</v>
      </c>
      <c r="U1490" s="67">
        <v>15</v>
      </c>
      <c r="V1490" s="67">
        <v>20</v>
      </c>
      <c r="W1490" s="23">
        <f t="shared" si="45"/>
        <v>422400</v>
      </c>
      <c r="X1490" s="22">
        <f t="shared" si="46"/>
        <v>475400</v>
      </c>
      <c r="Y1490" s="23">
        <f t="shared" si="47"/>
        <v>475400</v>
      </c>
      <c r="Z1490" s="22">
        <v>0</v>
      </c>
      <c r="AA1490" s="24">
        <f t="shared" si="42"/>
        <v>475400</v>
      </c>
      <c r="AB1490" s="25">
        <v>0.02</v>
      </c>
      <c r="AC1490" s="5">
        <f t="shared" si="48"/>
        <v>95.08</v>
      </c>
    </row>
    <row r="1491" spans="1:29" x14ac:dyDescent="0.35">
      <c r="A1491" s="103"/>
      <c r="B1491" s="40"/>
      <c r="C1491" s="40"/>
      <c r="D1491" s="104"/>
      <c r="E1491" s="104"/>
      <c r="F1491" s="104"/>
      <c r="G1491" s="106"/>
      <c r="H1491" s="106"/>
      <c r="I1491" s="106"/>
      <c r="J1491" s="45">
        <v>20</v>
      </c>
      <c r="K1491" s="69">
        <v>2650</v>
      </c>
      <c r="L1491" s="19">
        <f t="shared" si="43"/>
        <v>53000</v>
      </c>
      <c r="M1491" s="31">
        <v>16</v>
      </c>
      <c r="N1491" s="67" t="s">
        <v>108</v>
      </c>
      <c r="O1491" s="71" t="s">
        <v>49</v>
      </c>
      <c r="P1491" s="67">
        <v>3</v>
      </c>
      <c r="Q1491" s="34">
        <v>80</v>
      </c>
      <c r="R1491" s="23">
        <v>100</v>
      </c>
      <c r="S1491" s="35">
        <v>6600</v>
      </c>
      <c r="T1491" s="22">
        <f t="shared" si="44"/>
        <v>528000</v>
      </c>
      <c r="U1491" s="67">
        <v>15</v>
      </c>
      <c r="V1491" s="67">
        <v>20</v>
      </c>
      <c r="W1491" s="23">
        <f t="shared" si="45"/>
        <v>422400</v>
      </c>
      <c r="X1491" s="22">
        <f t="shared" si="46"/>
        <v>475400</v>
      </c>
      <c r="Y1491" s="23">
        <f t="shared" si="47"/>
        <v>475400</v>
      </c>
      <c r="Z1491" s="22">
        <v>0</v>
      </c>
      <c r="AA1491" s="24">
        <f t="shared" si="42"/>
        <v>475400</v>
      </c>
      <c r="AB1491" s="25">
        <v>0.02</v>
      </c>
      <c r="AC1491" s="5">
        <f t="shared" si="48"/>
        <v>95.08</v>
      </c>
    </row>
    <row r="1492" spans="1:29" x14ac:dyDescent="0.35">
      <c r="A1492" s="103"/>
      <c r="B1492" s="40"/>
      <c r="C1492" s="40"/>
      <c r="D1492" s="104"/>
      <c r="E1492" s="104"/>
      <c r="F1492" s="104"/>
      <c r="G1492" s="106"/>
      <c r="H1492" s="106"/>
      <c r="I1492" s="106"/>
      <c r="J1492" s="45">
        <v>20</v>
      </c>
      <c r="K1492" s="69">
        <v>2650</v>
      </c>
      <c r="L1492" s="19">
        <f t="shared" si="43"/>
        <v>53000</v>
      </c>
      <c r="M1492" s="31">
        <v>17</v>
      </c>
      <c r="N1492" s="67" t="s">
        <v>108</v>
      </c>
      <c r="O1492" s="71" t="s">
        <v>49</v>
      </c>
      <c r="P1492" s="67">
        <v>3</v>
      </c>
      <c r="Q1492" s="34">
        <v>80</v>
      </c>
      <c r="R1492" s="23">
        <v>100</v>
      </c>
      <c r="S1492" s="35">
        <v>6600</v>
      </c>
      <c r="T1492" s="22">
        <f t="shared" si="44"/>
        <v>528000</v>
      </c>
      <c r="U1492" s="67">
        <v>15</v>
      </c>
      <c r="V1492" s="67">
        <v>20</v>
      </c>
      <c r="W1492" s="23">
        <f t="shared" si="45"/>
        <v>422400</v>
      </c>
      <c r="X1492" s="22">
        <f t="shared" si="46"/>
        <v>475400</v>
      </c>
      <c r="Y1492" s="23">
        <f t="shared" si="47"/>
        <v>475400</v>
      </c>
      <c r="Z1492" s="22">
        <v>0</v>
      </c>
      <c r="AA1492" s="24">
        <f t="shared" si="42"/>
        <v>475400</v>
      </c>
      <c r="AB1492" s="25">
        <v>0.02</v>
      </c>
      <c r="AC1492" s="5">
        <f t="shared" si="48"/>
        <v>95.08</v>
      </c>
    </row>
    <row r="1493" spans="1:29" x14ac:dyDescent="0.35">
      <c r="A1493" s="103"/>
      <c r="B1493" s="40"/>
      <c r="C1493" s="40"/>
      <c r="D1493" s="104"/>
      <c r="E1493" s="104"/>
      <c r="F1493" s="104"/>
      <c r="G1493" s="106"/>
      <c r="H1493" s="106"/>
      <c r="I1493" s="106"/>
      <c r="J1493" s="45">
        <v>20</v>
      </c>
      <c r="K1493" s="69">
        <v>2650</v>
      </c>
      <c r="L1493" s="19">
        <f t="shared" si="43"/>
        <v>53000</v>
      </c>
      <c r="M1493" s="31">
        <v>18</v>
      </c>
      <c r="N1493" s="67" t="s">
        <v>108</v>
      </c>
      <c r="O1493" s="71" t="s">
        <v>49</v>
      </c>
      <c r="P1493" s="67">
        <v>3</v>
      </c>
      <c r="Q1493" s="34">
        <v>80</v>
      </c>
      <c r="R1493" s="23">
        <v>100</v>
      </c>
      <c r="S1493" s="35">
        <v>6600</v>
      </c>
      <c r="T1493" s="22">
        <f t="shared" si="44"/>
        <v>528000</v>
      </c>
      <c r="U1493" s="67">
        <v>15</v>
      </c>
      <c r="V1493" s="67">
        <v>20</v>
      </c>
      <c r="W1493" s="23">
        <f t="shared" si="45"/>
        <v>422400</v>
      </c>
      <c r="X1493" s="22">
        <f t="shared" si="46"/>
        <v>475400</v>
      </c>
      <c r="Y1493" s="23">
        <f t="shared" si="47"/>
        <v>475400</v>
      </c>
      <c r="Z1493" s="22">
        <v>0</v>
      </c>
      <c r="AA1493" s="24">
        <f t="shared" si="42"/>
        <v>475400</v>
      </c>
      <c r="AB1493" s="25">
        <v>0.02</v>
      </c>
      <c r="AC1493" s="5">
        <f t="shared" si="48"/>
        <v>95.08</v>
      </c>
    </row>
    <row r="1494" spans="1:29" x14ac:dyDescent="0.35">
      <c r="A1494" s="103"/>
      <c r="B1494" s="40"/>
      <c r="C1494" s="40"/>
      <c r="D1494" s="104"/>
      <c r="E1494" s="104"/>
      <c r="F1494" s="104"/>
      <c r="G1494" s="106"/>
      <c r="H1494" s="106"/>
      <c r="I1494" s="106"/>
      <c r="J1494" s="45">
        <v>20</v>
      </c>
      <c r="K1494" s="69">
        <v>2650</v>
      </c>
      <c r="L1494" s="19">
        <f t="shared" si="43"/>
        <v>53000</v>
      </c>
      <c r="M1494" s="31">
        <v>19</v>
      </c>
      <c r="N1494" s="67" t="s">
        <v>108</v>
      </c>
      <c r="O1494" s="71" t="s">
        <v>49</v>
      </c>
      <c r="P1494" s="67">
        <v>3</v>
      </c>
      <c r="Q1494" s="34">
        <v>80</v>
      </c>
      <c r="R1494" s="23">
        <v>100</v>
      </c>
      <c r="S1494" s="35">
        <v>6600</v>
      </c>
      <c r="T1494" s="22">
        <f t="shared" si="44"/>
        <v>528000</v>
      </c>
      <c r="U1494" s="67">
        <v>15</v>
      </c>
      <c r="V1494" s="67">
        <v>20</v>
      </c>
      <c r="W1494" s="23">
        <f t="shared" si="45"/>
        <v>422400</v>
      </c>
      <c r="X1494" s="22">
        <f t="shared" si="46"/>
        <v>475400</v>
      </c>
      <c r="Y1494" s="23">
        <f t="shared" si="47"/>
        <v>475400</v>
      </c>
      <c r="Z1494" s="22">
        <v>0</v>
      </c>
      <c r="AA1494" s="24">
        <f t="shared" si="42"/>
        <v>475400</v>
      </c>
      <c r="AB1494" s="25">
        <v>0.02</v>
      </c>
      <c r="AC1494" s="5">
        <f t="shared" si="48"/>
        <v>95.08</v>
      </c>
    </row>
    <row r="1495" spans="1:29" x14ac:dyDescent="0.35">
      <c r="A1495" s="103"/>
      <c r="B1495" s="40"/>
      <c r="C1495" s="40"/>
      <c r="D1495" s="104"/>
      <c r="E1495" s="104"/>
      <c r="F1495" s="104"/>
      <c r="G1495" s="106"/>
      <c r="H1495" s="106"/>
      <c r="I1495" s="106"/>
      <c r="J1495" s="45">
        <v>20</v>
      </c>
      <c r="K1495" s="69">
        <v>2650</v>
      </c>
      <c r="L1495" s="19">
        <f t="shared" si="43"/>
        <v>53000</v>
      </c>
      <c r="M1495" s="31">
        <v>20</v>
      </c>
      <c r="N1495" s="67" t="s">
        <v>108</v>
      </c>
      <c r="O1495" s="71" t="s">
        <v>49</v>
      </c>
      <c r="P1495" s="67">
        <v>3</v>
      </c>
      <c r="Q1495" s="34">
        <v>80</v>
      </c>
      <c r="R1495" s="23">
        <v>100</v>
      </c>
      <c r="S1495" s="35">
        <v>6600</v>
      </c>
      <c r="T1495" s="22">
        <f t="shared" si="44"/>
        <v>528000</v>
      </c>
      <c r="U1495" s="67">
        <v>15</v>
      </c>
      <c r="V1495" s="67">
        <v>20</v>
      </c>
      <c r="W1495" s="23">
        <f t="shared" si="45"/>
        <v>422400</v>
      </c>
      <c r="X1495" s="22">
        <f t="shared" si="46"/>
        <v>475400</v>
      </c>
      <c r="Y1495" s="23">
        <f t="shared" si="47"/>
        <v>475400</v>
      </c>
      <c r="Z1495" s="22">
        <v>0</v>
      </c>
      <c r="AA1495" s="24">
        <f t="shared" si="42"/>
        <v>475400</v>
      </c>
      <c r="AB1495" s="25">
        <v>0.02</v>
      </c>
      <c r="AC1495" s="5">
        <f t="shared" si="48"/>
        <v>95.08</v>
      </c>
    </row>
    <row r="1496" spans="1:29" x14ac:dyDescent="0.35">
      <c r="A1496" s="103"/>
      <c r="B1496" s="40"/>
      <c r="C1496" s="40"/>
      <c r="D1496" s="104"/>
      <c r="E1496" s="104"/>
      <c r="F1496" s="104"/>
      <c r="G1496" s="106"/>
      <c r="H1496" s="106"/>
      <c r="I1496" s="106"/>
      <c r="J1496" s="45">
        <v>20</v>
      </c>
      <c r="K1496" s="69">
        <v>2650</v>
      </c>
      <c r="L1496" s="19">
        <f t="shared" si="43"/>
        <v>53000</v>
      </c>
      <c r="M1496" s="31">
        <v>21</v>
      </c>
      <c r="N1496" s="67" t="s">
        <v>108</v>
      </c>
      <c r="O1496" s="71" t="s">
        <v>49</v>
      </c>
      <c r="P1496" s="67">
        <v>3</v>
      </c>
      <c r="Q1496" s="34">
        <v>80</v>
      </c>
      <c r="R1496" s="23">
        <v>100</v>
      </c>
      <c r="S1496" s="35">
        <v>6600</v>
      </c>
      <c r="T1496" s="22">
        <f t="shared" si="44"/>
        <v>528000</v>
      </c>
      <c r="U1496" s="67">
        <v>15</v>
      </c>
      <c r="V1496" s="67">
        <v>20</v>
      </c>
      <c r="W1496" s="23">
        <f t="shared" si="45"/>
        <v>422400</v>
      </c>
      <c r="X1496" s="22">
        <f t="shared" si="46"/>
        <v>475400</v>
      </c>
      <c r="Y1496" s="23">
        <f t="shared" si="47"/>
        <v>475400</v>
      </c>
      <c r="Z1496" s="22">
        <v>0</v>
      </c>
      <c r="AA1496" s="24">
        <f t="shared" si="42"/>
        <v>475400</v>
      </c>
      <c r="AB1496" s="25">
        <v>0.02</v>
      </c>
      <c r="AC1496" s="5">
        <f t="shared" si="48"/>
        <v>95.08</v>
      </c>
    </row>
    <row r="1497" spans="1:29" x14ac:dyDescent="0.35">
      <c r="A1497" s="103"/>
      <c r="B1497" s="40"/>
      <c r="C1497" s="40"/>
      <c r="D1497" s="104"/>
      <c r="E1497" s="104"/>
      <c r="F1497" s="104"/>
      <c r="G1497" s="106"/>
      <c r="H1497" s="106"/>
      <c r="I1497" s="106"/>
      <c r="J1497" s="45">
        <v>20</v>
      </c>
      <c r="K1497" s="69">
        <v>2650</v>
      </c>
      <c r="L1497" s="19">
        <f t="shared" si="43"/>
        <v>53000</v>
      </c>
      <c r="M1497" s="31">
        <v>22</v>
      </c>
      <c r="N1497" s="67" t="s">
        <v>108</v>
      </c>
      <c r="O1497" s="71" t="s">
        <v>49</v>
      </c>
      <c r="P1497" s="67">
        <v>3</v>
      </c>
      <c r="Q1497" s="34">
        <v>80</v>
      </c>
      <c r="R1497" s="23">
        <v>100</v>
      </c>
      <c r="S1497" s="35">
        <v>6600</v>
      </c>
      <c r="T1497" s="22">
        <f t="shared" si="44"/>
        <v>528000</v>
      </c>
      <c r="U1497" s="67">
        <v>15</v>
      </c>
      <c r="V1497" s="67">
        <v>20</v>
      </c>
      <c r="W1497" s="23">
        <f t="shared" si="45"/>
        <v>422400</v>
      </c>
      <c r="X1497" s="22">
        <f t="shared" si="46"/>
        <v>475400</v>
      </c>
      <c r="Y1497" s="23">
        <f t="shared" si="47"/>
        <v>475400</v>
      </c>
      <c r="Z1497" s="22">
        <v>0</v>
      </c>
      <c r="AA1497" s="24">
        <f t="shared" si="42"/>
        <v>475400</v>
      </c>
      <c r="AB1497" s="25">
        <v>0.02</v>
      </c>
      <c r="AC1497" s="5">
        <f t="shared" si="48"/>
        <v>95.08</v>
      </c>
    </row>
    <row r="1498" spans="1:29" x14ac:dyDescent="0.35">
      <c r="A1498" s="103"/>
      <c r="B1498" s="40"/>
      <c r="C1498" s="40"/>
      <c r="D1498" s="104"/>
      <c r="E1498" s="104"/>
      <c r="F1498" s="104"/>
      <c r="G1498" s="106"/>
      <c r="H1498" s="106"/>
      <c r="I1498" s="106"/>
      <c r="J1498" s="114">
        <v>10</v>
      </c>
      <c r="K1498" s="69">
        <v>2651</v>
      </c>
      <c r="L1498" s="19">
        <f t="shared" si="43"/>
        <v>26510</v>
      </c>
      <c r="M1498" s="31">
        <v>23</v>
      </c>
      <c r="N1498" s="67" t="s">
        <v>108</v>
      </c>
      <c r="O1498" s="71" t="s">
        <v>49</v>
      </c>
      <c r="P1498" s="67">
        <v>3</v>
      </c>
      <c r="Q1498" s="134">
        <v>40</v>
      </c>
      <c r="R1498" s="23">
        <v>100</v>
      </c>
      <c r="S1498" s="35">
        <v>6600</v>
      </c>
      <c r="T1498" s="22">
        <f t="shared" si="44"/>
        <v>264000</v>
      </c>
      <c r="U1498" s="67">
        <v>15</v>
      </c>
      <c r="V1498" s="67">
        <v>20</v>
      </c>
      <c r="W1498" s="23">
        <f t="shared" si="45"/>
        <v>211200</v>
      </c>
      <c r="X1498" s="22">
        <f t="shared" si="46"/>
        <v>237710</v>
      </c>
      <c r="Y1498" s="23">
        <f t="shared" si="47"/>
        <v>237710</v>
      </c>
      <c r="Z1498" s="22">
        <v>0</v>
      </c>
      <c r="AA1498" s="24">
        <f t="shared" si="42"/>
        <v>237710</v>
      </c>
      <c r="AB1498" s="25">
        <v>0.02</v>
      </c>
      <c r="AC1498" s="5">
        <f t="shared" si="48"/>
        <v>47.542000000000002</v>
      </c>
    </row>
    <row r="1499" spans="1:29" x14ac:dyDescent="0.35">
      <c r="A1499" s="103"/>
      <c r="B1499" s="40"/>
      <c r="C1499" s="40"/>
      <c r="D1499" s="104"/>
      <c r="E1499" s="104"/>
      <c r="F1499" s="104"/>
      <c r="G1499" s="106"/>
      <c r="H1499" s="106"/>
      <c r="I1499" s="106"/>
      <c r="J1499" s="114">
        <v>30</v>
      </c>
      <c r="K1499" s="69">
        <v>2652</v>
      </c>
      <c r="L1499" s="19">
        <f t="shared" si="43"/>
        <v>79560</v>
      </c>
      <c r="M1499" s="31">
        <v>24</v>
      </c>
      <c r="N1499" s="67" t="s">
        <v>108</v>
      </c>
      <c r="O1499" s="71" t="s">
        <v>49</v>
      </c>
      <c r="P1499" s="67">
        <v>3</v>
      </c>
      <c r="Q1499" s="134">
        <v>120</v>
      </c>
      <c r="R1499" s="23">
        <v>100</v>
      </c>
      <c r="S1499" s="35">
        <v>6600</v>
      </c>
      <c r="T1499" s="22">
        <f t="shared" si="44"/>
        <v>792000</v>
      </c>
      <c r="U1499" s="67">
        <v>15</v>
      </c>
      <c r="V1499" s="67">
        <v>20</v>
      </c>
      <c r="W1499" s="23">
        <f t="shared" si="45"/>
        <v>633600</v>
      </c>
      <c r="X1499" s="22">
        <f t="shared" si="46"/>
        <v>713160</v>
      </c>
      <c r="Y1499" s="23">
        <f t="shared" si="47"/>
        <v>713160</v>
      </c>
      <c r="Z1499" s="22">
        <v>0</v>
      </c>
      <c r="AA1499" s="24">
        <f t="shared" si="42"/>
        <v>713160</v>
      </c>
      <c r="AB1499" s="25">
        <v>0.02</v>
      </c>
      <c r="AC1499" s="5">
        <f t="shared" si="48"/>
        <v>142.63200000000001</v>
      </c>
    </row>
    <row r="1500" spans="1:29" x14ac:dyDescent="0.35">
      <c r="A1500" s="179"/>
      <c r="B1500" s="132"/>
      <c r="C1500" s="132"/>
      <c r="D1500" s="180"/>
      <c r="E1500" s="180"/>
      <c r="F1500" s="180"/>
      <c r="G1500" s="181"/>
      <c r="H1500" s="181"/>
      <c r="I1500" s="181"/>
      <c r="J1500" s="51"/>
      <c r="K1500" s="208"/>
      <c r="L1500" s="183"/>
      <c r="M1500" s="132"/>
      <c r="N1500" s="184"/>
      <c r="O1500" s="132"/>
      <c r="P1500" s="132"/>
      <c r="Q1500" s="185"/>
      <c r="R1500" s="186"/>
      <c r="S1500" s="51"/>
      <c r="T1500" s="185"/>
      <c r="U1500" s="154"/>
      <c r="V1500" s="154"/>
      <c r="W1500" s="133"/>
      <c r="X1500" s="51"/>
      <c r="Y1500" s="133"/>
      <c r="Z1500" s="51"/>
      <c r="AA1500" s="133"/>
      <c r="AB1500" s="187"/>
      <c r="AC1500" s="188">
        <f>SUM(AC1474:AC1499)</f>
        <v>12246.358999999997</v>
      </c>
    </row>
    <row r="1501" spans="1:29" x14ac:dyDescent="0.35">
      <c r="A1501" s="1"/>
      <c r="B1501" s="1"/>
      <c r="C1501" s="1"/>
      <c r="D1501" s="2"/>
      <c r="E1501" s="2"/>
      <c r="F1501" s="2"/>
      <c r="G1501" s="1"/>
      <c r="H1501" s="1"/>
      <c r="I1501" s="1"/>
      <c r="J1501" s="3"/>
      <c r="K1501" s="4"/>
      <c r="M1501" s="6"/>
      <c r="N1501" s="1"/>
      <c r="O1501" s="1"/>
      <c r="P1501" s="1"/>
      <c r="Q1501" s="3"/>
      <c r="R1501" s="4"/>
      <c r="S1501" s="3"/>
      <c r="T1501" s="3"/>
      <c r="U1501" s="1"/>
      <c r="V1501" s="1"/>
      <c r="W1501" s="4"/>
      <c r="X1501" s="3"/>
      <c r="Y1501" s="4"/>
      <c r="Z1501" s="3"/>
      <c r="AA1501" s="4"/>
      <c r="AB1501" s="55"/>
    </row>
    <row r="1502" spans="1:29" x14ac:dyDescent="0.35">
      <c r="A1502" s="8"/>
      <c r="B1502" s="8" t="s">
        <v>37</v>
      </c>
      <c r="C1502" s="8"/>
      <c r="D1502" s="9" t="s">
        <v>38</v>
      </c>
      <c r="E1502" s="9"/>
      <c r="F1502" s="9"/>
      <c r="G1502" s="56"/>
      <c r="H1502" s="8" t="s">
        <v>39</v>
      </c>
      <c r="I1502" s="8"/>
      <c r="J1502" s="57"/>
      <c r="K1502" s="10"/>
      <c r="L1502" s="8"/>
      <c r="M1502" s="13"/>
      <c r="N1502" s="1"/>
      <c r="O1502" s="1"/>
      <c r="P1502" s="1"/>
      <c r="Q1502" s="3"/>
      <c r="R1502" s="4"/>
      <c r="S1502" s="3"/>
      <c r="T1502" s="3"/>
      <c r="U1502" s="1"/>
      <c r="V1502" s="1"/>
      <c r="W1502" s="4"/>
      <c r="X1502" s="3"/>
      <c r="Y1502" s="4"/>
      <c r="Z1502" s="3"/>
      <c r="AA1502" s="4"/>
      <c r="AB1502" s="55"/>
    </row>
    <row r="1503" spans="1:29" x14ac:dyDescent="0.35">
      <c r="A1503" s="8"/>
      <c r="B1503" s="8"/>
      <c r="C1503" s="8"/>
      <c r="D1503" s="9"/>
      <c r="E1503" s="9"/>
      <c r="F1503" s="9"/>
      <c r="G1503" s="56"/>
      <c r="H1503" s="8" t="s">
        <v>40</v>
      </c>
      <c r="I1503" s="8"/>
      <c r="J1503" s="57"/>
      <c r="K1503" s="10"/>
      <c r="L1503" s="8"/>
      <c r="M1503" s="13"/>
      <c r="N1503" s="1"/>
      <c r="O1503" s="1"/>
      <c r="P1503" s="1"/>
      <c r="Q1503" s="3"/>
      <c r="R1503" s="4"/>
      <c r="S1503" s="3"/>
      <c r="T1503" s="3"/>
      <c r="U1503" s="1"/>
      <c r="V1503" s="1"/>
      <c r="W1503" s="4"/>
      <c r="X1503" s="3"/>
      <c r="Y1503" s="4"/>
      <c r="Z1503" s="3"/>
      <c r="AA1503" s="4"/>
      <c r="AB1503" s="55"/>
    </row>
    <row r="1504" spans="1:29" x14ac:dyDescent="0.35">
      <c r="A1504" s="8"/>
      <c r="B1504" s="8"/>
      <c r="C1504" s="8"/>
      <c r="D1504" s="9"/>
      <c r="E1504" s="9"/>
      <c r="F1504" s="9"/>
      <c r="G1504" s="56"/>
      <c r="H1504" s="8" t="s">
        <v>41</v>
      </c>
      <c r="I1504" s="8"/>
      <c r="J1504" s="57"/>
      <c r="K1504" s="10"/>
      <c r="L1504" s="8"/>
      <c r="M1504" s="13"/>
      <c r="N1504" s="1"/>
      <c r="O1504" s="1"/>
      <c r="P1504" s="8"/>
      <c r="Q1504" s="3"/>
      <c r="R1504" s="4"/>
      <c r="S1504" s="3"/>
      <c r="T1504" s="3"/>
      <c r="U1504" s="1"/>
      <c r="V1504" s="1"/>
      <c r="W1504" s="4"/>
      <c r="X1504" s="3"/>
      <c r="Y1504" s="11"/>
      <c r="Z1504" s="10"/>
      <c r="AA1504" s="11"/>
      <c r="AB1504" s="14"/>
    </row>
    <row r="1505" spans="1:29" x14ac:dyDescent="0.35">
      <c r="A1505" s="8"/>
      <c r="B1505" s="8"/>
      <c r="C1505" s="8"/>
      <c r="D1505" s="9"/>
      <c r="E1505" s="9"/>
      <c r="F1505" s="9"/>
      <c r="G1505" s="56"/>
      <c r="H1505" s="8" t="s">
        <v>42</v>
      </c>
      <c r="I1505" s="58"/>
      <c r="J1505" s="59"/>
      <c r="K1505" s="12"/>
      <c r="L1505" s="58"/>
      <c r="M1505" s="60"/>
      <c r="N1505" s="1"/>
      <c r="O1505" s="1"/>
      <c r="P1505" s="8"/>
      <c r="Q1505" s="3"/>
      <c r="R1505" s="4"/>
      <c r="S1505" s="3"/>
      <c r="T1505" s="3"/>
      <c r="U1505" s="1"/>
      <c r="V1505" s="1"/>
      <c r="W1505" s="4"/>
      <c r="X1505" s="3"/>
      <c r="Y1505" s="11"/>
      <c r="Z1505" s="10"/>
      <c r="AA1505" s="11"/>
      <c r="AB1505" s="14"/>
    </row>
    <row r="1506" spans="1:29" x14ac:dyDescent="0.35">
      <c r="A1506" s="58"/>
      <c r="B1506" s="58"/>
      <c r="C1506" s="58"/>
      <c r="D1506" s="61"/>
      <c r="E1506" s="61"/>
      <c r="F1506" s="61"/>
      <c r="G1506" s="58"/>
      <c r="H1506" s="58" t="s">
        <v>43</v>
      </c>
      <c r="I1506" s="58"/>
      <c r="J1506" s="59"/>
      <c r="K1506" s="12"/>
      <c r="L1506" s="58"/>
      <c r="M1506" s="60"/>
    </row>
    <row r="1507" spans="1:29" x14ac:dyDescent="0.35">
      <c r="A1507" s="1"/>
      <c r="B1507" s="1"/>
      <c r="C1507" s="1"/>
      <c r="D1507" s="2"/>
      <c r="E1507" s="2"/>
      <c r="F1507" s="2"/>
      <c r="G1507" s="1"/>
      <c r="H1507" s="1"/>
      <c r="I1507" s="1"/>
      <c r="J1507" s="3"/>
      <c r="K1507" s="4"/>
      <c r="M1507" s="6"/>
      <c r="N1507" s="1"/>
      <c r="O1507" s="1"/>
      <c r="P1507" s="1"/>
      <c r="Q1507" s="3"/>
      <c r="R1507" s="4"/>
      <c r="S1507" s="3"/>
      <c r="T1507" s="3"/>
      <c r="U1507" s="1"/>
      <c r="V1507" s="1"/>
      <c r="W1507" s="4"/>
      <c r="X1507" s="3"/>
      <c r="Y1507" s="4"/>
      <c r="Z1507" s="3"/>
      <c r="AA1507" s="314" t="s">
        <v>0</v>
      </c>
      <c r="AB1507" s="314"/>
    </row>
    <row r="1508" spans="1:29" x14ac:dyDescent="0.35">
      <c r="A1508" s="315" t="s">
        <v>1</v>
      </c>
      <c r="B1508" s="315"/>
      <c r="C1508" s="315"/>
      <c r="D1508" s="315"/>
      <c r="E1508" s="315"/>
      <c r="F1508" s="315"/>
      <c r="G1508" s="315"/>
      <c r="H1508" s="315"/>
      <c r="I1508" s="315"/>
      <c r="J1508" s="315"/>
      <c r="K1508" s="315"/>
      <c r="L1508" s="315"/>
      <c r="M1508" s="315"/>
      <c r="N1508" s="315"/>
      <c r="O1508" s="315"/>
      <c r="P1508" s="315"/>
      <c r="Q1508" s="315"/>
      <c r="R1508" s="315"/>
      <c r="S1508" s="315"/>
      <c r="T1508" s="315"/>
      <c r="U1508" s="315"/>
      <c r="V1508" s="315"/>
      <c r="W1508" s="315"/>
      <c r="X1508" s="315"/>
      <c r="Y1508" s="315"/>
      <c r="Z1508" s="315"/>
      <c r="AA1508" s="315"/>
      <c r="AB1508" s="315"/>
    </row>
    <row r="1509" spans="1:29" x14ac:dyDescent="0.35">
      <c r="A1509" s="315" t="str">
        <f>A1466</f>
        <v>เทศบาลตำบลนาบอน</v>
      </c>
      <c r="B1509" s="315"/>
      <c r="C1509" s="315"/>
      <c r="D1509" s="315"/>
      <c r="E1509" s="315"/>
      <c r="F1509" s="315"/>
      <c r="G1509" s="315"/>
      <c r="H1509" s="315"/>
      <c r="I1509" s="315"/>
      <c r="J1509" s="315"/>
      <c r="K1509" s="315"/>
      <c r="L1509" s="315"/>
      <c r="M1509" s="315"/>
      <c r="N1509" s="315"/>
      <c r="O1509" s="315"/>
      <c r="P1509" s="315"/>
      <c r="Q1509" s="315"/>
      <c r="R1509" s="315"/>
      <c r="S1509" s="315"/>
      <c r="T1509" s="315"/>
      <c r="U1509" s="315"/>
      <c r="V1509" s="315"/>
      <c r="W1509" s="315"/>
      <c r="X1509" s="315"/>
      <c r="Y1509" s="315"/>
      <c r="Z1509" s="315"/>
      <c r="AA1509" s="315"/>
      <c r="AB1509" s="315"/>
    </row>
    <row r="1510" spans="1:29" x14ac:dyDescent="0.35">
      <c r="A1510" s="8" t="s">
        <v>166</v>
      </c>
      <c r="B1510" s="8"/>
      <c r="C1510" s="8"/>
      <c r="D1510" s="9"/>
      <c r="E1510" s="9"/>
      <c r="F1510" s="9"/>
      <c r="G1510" s="8"/>
      <c r="H1510" s="8"/>
      <c r="I1510" s="8"/>
      <c r="J1510" s="10"/>
      <c r="K1510" s="11"/>
      <c r="L1510" s="12"/>
      <c r="M1510" s="13"/>
      <c r="N1510" s="8"/>
      <c r="O1510" s="8"/>
      <c r="P1510" s="8"/>
      <c r="Q1510" s="10"/>
      <c r="R1510" s="11"/>
      <c r="S1510" s="10"/>
      <c r="T1510" s="10"/>
      <c r="U1510" s="8"/>
      <c r="V1510" s="8"/>
      <c r="W1510" s="11"/>
      <c r="X1510" s="10"/>
      <c r="Y1510" s="11"/>
      <c r="Z1510" s="10"/>
      <c r="AA1510" s="11"/>
      <c r="AB1510" s="14"/>
    </row>
    <row r="1511" spans="1:29" x14ac:dyDescent="0.35">
      <c r="A1511" s="288" t="s">
        <v>4</v>
      </c>
      <c r="B1511" s="316"/>
      <c r="C1511" s="316"/>
      <c r="D1511" s="316"/>
      <c r="E1511" s="316"/>
      <c r="F1511" s="316"/>
      <c r="G1511" s="316"/>
      <c r="H1511" s="316"/>
      <c r="I1511" s="316"/>
      <c r="J1511" s="316"/>
      <c r="K1511" s="316"/>
      <c r="L1511" s="289"/>
      <c r="M1511" s="288" t="s">
        <v>5</v>
      </c>
      <c r="N1511" s="316"/>
      <c r="O1511" s="316"/>
      <c r="P1511" s="316"/>
      <c r="Q1511" s="316"/>
      <c r="R1511" s="316"/>
      <c r="S1511" s="316"/>
      <c r="T1511" s="316"/>
      <c r="U1511" s="316"/>
      <c r="V1511" s="316"/>
      <c r="W1511" s="289"/>
      <c r="X1511" s="290" t="s">
        <v>6</v>
      </c>
      <c r="Y1511" s="290" t="s">
        <v>7</v>
      </c>
      <c r="Z1511" s="290" t="s">
        <v>8</v>
      </c>
      <c r="AA1511" s="290" t="s">
        <v>9</v>
      </c>
      <c r="AB1511" s="317" t="s">
        <v>10</v>
      </c>
    </row>
    <row r="1512" spans="1:29" x14ac:dyDescent="0.35">
      <c r="A1512" s="299" t="s">
        <v>11</v>
      </c>
      <c r="B1512" s="293" t="s">
        <v>12</v>
      </c>
      <c r="C1512" s="293" t="s">
        <v>13</v>
      </c>
      <c r="D1512" s="311" t="s">
        <v>14</v>
      </c>
      <c r="E1512" s="311" t="s">
        <v>15</v>
      </c>
      <c r="F1512" s="312" t="s">
        <v>16</v>
      </c>
      <c r="G1512" s="302" t="s">
        <v>17</v>
      </c>
      <c r="H1512" s="303"/>
      <c r="I1512" s="304"/>
      <c r="J1512" s="290" t="s">
        <v>18</v>
      </c>
      <c r="K1512" s="290" t="s">
        <v>19</v>
      </c>
      <c r="L1512" s="308" t="s">
        <v>20</v>
      </c>
      <c r="M1512" s="299" t="s">
        <v>11</v>
      </c>
      <c r="N1512" s="293" t="s">
        <v>21</v>
      </c>
      <c r="O1512" s="293" t="s">
        <v>22</v>
      </c>
      <c r="P1512" s="293" t="s">
        <v>16</v>
      </c>
      <c r="Q1512" s="290" t="s">
        <v>23</v>
      </c>
      <c r="R1512" s="290" t="s">
        <v>24</v>
      </c>
      <c r="S1512" s="290" t="s">
        <v>25</v>
      </c>
      <c r="T1512" s="290" t="s">
        <v>26</v>
      </c>
      <c r="U1512" s="288" t="s">
        <v>27</v>
      </c>
      <c r="V1512" s="289"/>
      <c r="W1512" s="290" t="s">
        <v>28</v>
      </c>
      <c r="X1512" s="291"/>
      <c r="Y1512" s="291"/>
      <c r="Z1512" s="291"/>
      <c r="AA1512" s="291"/>
      <c r="AB1512" s="318"/>
    </row>
    <row r="1513" spans="1:29" x14ac:dyDescent="0.35">
      <c r="A1513" s="300"/>
      <c r="B1513" s="294"/>
      <c r="C1513" s="294"/>
      <c r="D1513" s="312"/>
      <c r="E1513" s="312"/>
      <c r="F1513" s="312"/>
      <c r="G1513" s="305"/>
      <c r="H1513" s="306"/>
      <c r="I1513" s="307"/>
      <c r="J1513" s="291"/>
      <c r="K1513" s="291"/>
      <c r="L1513" s="309"/>
      <c r="M1513" s="300"/>
      <c r="N1513" s="294"/>
      <c r="O1513" s="294"/>
      <c r="P1513" s="294"/>
      <c r="Q1513" s="291"/>
      <c r="R1513" s="291"/>
      <c r="S1513" s="291"/>
      <c r="T1513" s="291"/>
      <c r="U1513" s="293" t="s">
        <v>29</v>
      </c>
      <c r="V1513" s="296" t="s">
        <v>30</v>
      </c>
      <c r="W1513" s="291"/>
      <c r="X1513" s="291"/>
      <c r="Y1513" s="291"/>
      <c r="Z1513" s="291"/>
      <c r="AA1513" s="291"/>
      <c r="AB1513" s="318"/>
    </row>
    <row r="1514" spans="1:29" x14ac:dyDescent="0.35">
      <c r="A1514" s="300"/>
      <c r="B1514" s="294"/>
      <c r="C1514" s="294"/>
      <c r="D1514" s="312"/>
      <c r="E1514" s="312"/>
      <c r="F1514" s="312"/>
      <c r="G1514" s="299" t="s">
        <v>31</v>
      </c>
      <c r="H1514" s="299" t="s">
        <v>32</v>
      </c>
      <c r="I1514" s="299" t="s">
        <v>33</v>
      </c>
      <c r="J1514" s="291"/>
      <c r="K1514" s="291"/>
      <c r="L1514" s="309"/>
      <c r="M1514" s="300"/>
      <c r="N1514" s="294"/>
      <c r="O1514" s="294"/>
      <c r="P1514" s="294"/>
      <c r="Q1514" s="291"/>
      <c r="R1514" s="291"/>
      <c r="S1514" s="291"/>
      <c r="T1514" s="291"/>
      <c r="U1514" s="294"/>
      <c r="V1514" s="297"/>
      <c r="W1514" s="291"/>
      <c r="X1514" s="291"/>
      <c r="Y1514" s="291"/>
      <c r="Z1514" s="291"/>
      <c r="AA1514" s="291"/>
      <c r="AB1514" s="318"/>
    </row>
    <row r="1515" spans="1:29" x14ac:dyDescent="0.35">
      <c r="A1515" s="300"/>
      <c r="B1515" s="294"/>
      <c r="C1515" s="294"/>
      <c r="D1515" s="312"/>
      <c r="E1515" s="312"/>
      <c r="F1515" s="312"/>
      <c r="G1515" s="300"/>
      <c r="H1515" s="300"/>
      <c r="I1515" s="300"/>
      <c r="J1515" s="291"/>
      <c r="K1515" s="291"/>
      <c r="L1515" s="309"/>
      <c r="M1515" s="300"/>
      <c r="N1515" s="294"/>
      <c r="O1515" s="294"/>
      <c r="P1515" s="294"/>
      <c r="Q1515" s="291"/>
      <c r="R1515" s="291"/>
      <c r="S1515" s="291"/>
      <c r="T1515" s="291"/>
      <c r="U1515" s="294"/>
      <c r="V1515" s="297"/>
      <c r="W1515" s="291"/>
      <c r="X1515" s="291"/>
      <c r="Y1515" s="291"/>
      <c r="Z1515" s="291"/>
      <c r="AA1515" s="291"/>
      <c r="AB1515" s="318"/>
    </row>
    <row r="1516" spans="1:29" x14ac:dyDescent="0.35">
      <c r="A1516" s="301"/>
      <c r="B1516" s="295"/>
      <c r="C1516" s="295"/>
      <c r="D1516" s="313"/>
      <c r="E1516" s="313"/>
      <c r="F1516" s="313"/>
      <c r="G1516" s="301"/>
      <c r="H1516" s="301"/>
      <c r="I1516" s="301"/>
      <c r="J1516" s="292"/>
      <c r="K1516" s="292"/>
      <c r="L1516" s="310"/>
      <c r="M1516" s="301"/>
      <c r="N1516" s="295"/>
      <c r="O1516" s="295"/>
      <c r="P1516" s="295"/>
      <c r="Q1516" s="292"/>
      <c r="R1516" s="292"/>
      <c r="S1516" s="292"/>
      <c r="T1516" s="292"/>
      <c r="U1516" s="295"/>
      <c r="V1516" s="298"/>
      <c r="W1516" s="292"/>
      <c r="X1516" s="292"/>
      <c r="Y1516" s="292"/>
      <c r="Z1516" s="292"/>
      <c r="AA1516" s="292"/>
      <c r="AB1516" s="319"/>
    </row>
    <row r="1517" spans="1:29" x14ac:dyDescent="0.35">
      <c r="A1517" s="15">
        <v>1</v>
      </c>
      <c r="B1517" s="16" t="str">
        <f>[1]ภดส3!B2258</f>
        <v>โฉนด</v>
      </c>
      <c r="C1517" s="16">
        <f>[1]ภดส3!E2258</f>
        <v>4600</v>
      </c>
      <c r="D1517" s="17">
        <f>[1]ภดส3!C2258</f>
        <v>10025</v>
      </c>
      <c r="E1517" s="17" t="str">
        <f>[1]ภดส3!F2258</f>
        <v>ม.2 ต.นาบอน</v>
      </c>
      <c r="F1517" s="18" t="s">
        <v>47</v>
      </c>
      <c r="G1517" s="16">
        <f>[1]ภดส3!G2258</f>
        <v>0</v>
      </c>
      <c r="H1517" s="16">
        <f>[1]ภดส3!H2258</f>
        <v>0</v>
      </c>
      <c r="I1517" s="16">
        <f>[1]ภดส3!I2258</f>
        <v>24.9</v>
      </c>
      <c r="J1517" s="19">
        <f>[1]ภดส3!J2258</f>
        <v>24.9</v>
      </c>
      <c r="K1517" s="20">
        <v>3050</v>
      </c>
      <c r="L1517" s="19">
        <f>J1517*K1517</f>
        <v>75945</v>
      </c>
      <c r="M1517" s="21">
        <v>1</v>
      </c>
      <c r="N1517" s="21" t="s">
        <v>118</v>
      </c>
      <c r="O1517" s="21"/>
      <c r="P1517" s="21">
        <v>3</v>
      </c>
      <c r="Q1517" s="22">
        <v>100</v>
      </c>
      <c r="R1517" s="23">
        <v>100</v>
      </c>
      <c r="S1517" s="22">
        <v>5500</v>
      </c>
      <c r="T1517" s="22">
        <f>Q1517*S1517</f>
        <v>550000</v>
      </c>
      <c r="U1517" s="21">
        <v>20</v>
      </c>
      <c r="V1517" s="21">
        <v>30</v>
      </c>
      <c r="W1517" s="23">
        <f>T1517-T1517*30/100</f>
        <v>385000</v>
      </c>
      <c r="X1517" s="22">
        <f>L1517+W1517</f>
        <v>460945</v>
      </c>
      <c r="Y1517" s="23">
        <f>X1517*R1517/100</f>
        <v>460945</v>
      </c>
      <c r="Z1517" s="22">
        <v>0</v>
      </c>
      <c r="AA1517" s="24">
        <f>Y1517-Z1517</f>
        <v>460945</v>
      </c>
      <c r="AB1517" s="25">
        <v>0.3</v>
      </c>
      <c r="AC1517" s="26">
        <f>AA1517*AB1517/100</f>
        <v>1382.835</v>
      </c>
    </row>
    <row r="1518" spans="1:29" x14ac:dyDescent="0.35">
      <c r="A1518" s="15">
        <v>2</v>
      </c>
      <c r="B1518" s="16" t="str">
        <f>[1]ภดส3!B2259</f>
        <v>โฉนด</v>
      </c>
      <c r="C1518" s="16">
        <f>[1]ภดส3!E2259</f>
        <v>4599</v>
      </c>
      <c r="D1518" s="17">
        <f>[1]ภดส3!C2259</f>
        <v>10024</v>
      </c>
      <c r="E1518" s="17" t="str">
        <f>[1]ภดส3!F2259</f>
        <v>ม.2 ต.นาบอน</v>
      </c>
      <c r="F1518" s="28" t="s">
        <v>47</v>
      </c>
      <c r="G1518" s="16">
        <f>[1]ภดส3!G2259</f>
        <v>0</v>
      </c>
      <c r="H1518" s="16">
        <f>[1]ภดส3!H2259</f>
        <v>0</v>
      </c>
      <c r="I1518" s="16">
        <f>[1]ภดส3!I2259</f>
        <v>25.1</v>
      </c>
      <c r="J1518" s="45">
        <f>[1]ภดส3!J2259</f>
        <v>25.1</v>
      </c>
      <c r="K1518" s="29">
        <v>3050</v>
      </c>
      <c r="L1518" s="19">
        <f>J1518*K1518</f>
        <v>76555</v>
      </c>
      <c r="M1518" s="31">
        <v>2</v>
      </c>
      <c r="N1518" s="30" t="s">
        <v>118</v>
      </c>
      <c r="O1518" s="30"/>
      <c r="P1518" s="31">
        <v>3</v>
      </c>
      <c r="Q1518" s="32">
        <v>100</v>
      </c>
      <c r="R1518" s="23">
        <v>100</v>
      </c>
      <c r="S1518" s="32">
        <v>5500</v>
      </c>
      <c r="T1518" s="22">
        <f>Q1518*S1518</f>
        <v>550000</v>
      </c>
      <c r="U1518" s="31">
        <v>20</v>
      </c>
      <c r="V1518" s="31">
        <v>30</v>
      </c>
      <c r="W1518" s="23">
        <f>T1518-T1518*30/100</f>
        <v>385000</v>
      </c>
      <c r="X1518" s="22">
        <f>L1518+W1518</f>
        <v>461555</v>
      </c>
      <c r="Y1518" s="23">
        <f>X1518*R1518/100</f>
        <v>461555</v>
      </c>
      <c r="Z1518" s="22">
        <v>0</v>
      </c>
      <c r="AA1518" s="24">
        <f>Y1518-Z1518</f>
        <v>461555</v>
      </c>
      <c r="AB1518" s="25">
        <v>0.3</v>
      </c>
      <c r="AC1518" s="26">
        <f>AA1518*AB1518/100</f>
        <v>1384.665</v>
      </c>
    </row>
    <row r="1519" spans="1:29" x14ac:dyDescent="0.35">
      <c r="A1519" s="15"/>
      <c r="B1519" s="16"/>
      <c r="C1519" s="16"/>
      <c r="D1519" s="17"/>
      <c r="E1519" s="17"/>
      <c r="F1519" s="28"/>
      <c r="G1519" s="16"/>
      <c r="H1519" s="16"/>
      <c r="I1519" s="16"/>
      <c r="J1519" s="45"/>
      <c r="K1519" s="29"/>
      <c r="L1519" s="19"/>
      <c r="M1519" s="31">
        <v>3</v>
      </c>
      <c r="N1519" s="67" t="s">
        <v>167</v>
      </c>
      <c r="O1519" s="67" t="s">
        <v>49</v>
      </c>
      <c r="P1519" s="67">
        <v>3</v>
      </c>
      <c r="Q1519" s="34">
        <v>800</v>
      </c>
      <c r="R1519" s="23">
        <v>100</v>
      </c>
      <c r="S1519" s="34">
        <v>6800</v>
      </c>
      <c r="T1519" s="22">
        <f>Q1519*S1519</f>
        <v>5440000</v>
      </c>
      <c r="U1519" s="67">
        <v>20</v>
      </c>
      <c r="V1519" s="67">
        <v>30</v>
      </c>
      <c r="W1519" s="23">
        <f>T1519-T1519*30/100</f>
        <v>3808000</v>
      </c>
      <c r="X1519" s="22">
        <f>L1519+W1519</f>
        <v>3808000</v>
      </c>
      <c r="Y1519" s="23">
        <f>X1519*R1519/100</f>
        <v>3808000</v>
      </c>
      <c r="Z1519" s="22">
        <v>0</v>
      </c>
      <c r="AA1519" s="24">
        <f>Y1519-Z1519</f>
        <v>3808000</v>
      </c>
      <c r="AB1519" s="25">
        <v>0.3</v>
      </c>
      <c r="AC1519" s="26">
        <f>AA1519*AB1519/100</f>
        <v>11424</v>
      </c>
    </row>
    <row r="1520" spans="1:29" x14ac:dyDescent="0.35">
      <c r="A1520" s="92">
        <v>3</v>
      </c>
      <c r="B1520" s="93" t="s">
        <v>168</v>
      </c>
      <c r="C1520" s="93"/>
      <c r="D1520" s="17">
        <v>2212</v>
      </c>
      <c r="E1520" s="17" t="s">
        <v>59</v>
      </c>
      <c r="F1520" s="105" t="s">
        <v>47</v>
      </c>
      <c r="G1520" s="93">
        <v>0</v>
      </c>
      <c r="H1520" s="93">
        <v>0</v>
      </c>
      <c r="I1520" s="93">
        <v>50</v>
      </c>
      <c r="J1520" s="114">
        <v>50</v>
      </c>
      <c r="K1520" s="218">
        <v>3050</v>
      </c>
      <c r="L1520" s="95">
        <f>J1520*K1520</f>
        <v>152500</v>
      </c>
      <c r="M1520" s="91"/>
      <c r="N1520" s="71"/>
      <c r="O1520" s="71"/>
      <c r="P1520" s="71"/>
      <c r="Q1520" s="134"/>
      <c r="R1520" s="98"/>
      <c r="S1520" s="134"/>
      <c r="T1520" s="97"/>
      <c r="U1520" s="71"/>
      <c r="V1520" s="71"/>
      <c r="W1520" s="98"/>
      <c r="X1520" s="97">
        <f>L1520</f>
        <v>152500</v>
      </c>
      <c r="Y1520" s="98">
        <f>X1520*100/100</f>
        <v>152500</v>
      </c>
      <c r="Z1520" s="97">
        <v>0</v>
      </c>
      <c r="AA1520" s="99">
        <f>Y1520-Z1520</f>
        <v>152500</v>
      </c>
      <c r="AB1520" s="100">
        <v>0.3</v>
      </c>
      <c r="AC1520" s="26">
        <f>AA1520*AB1520/100</f>
        <v>457.5</v>
      </c>
    </row>
    <row r="1521" spans="1:29" x14ac:dyDescent="0.35">
      <c r="A1521" s="179"/>
      <c r="B1521" s="132"/>
      <c r="C1521" s="132"/>
      <c r="D1521" s="180"/>
      <c r="E1521" s="180"/>
      <c r="F1521" s="130"/>
      <c r="G1521" s="181"/>
      <c r="H1521" s="181"/>
      <c r="I1521" s="79"/>
      <c r="J1521" s="217"/>
      <c r="K1521" s="182"/>
      <c r="L1521" s="183"/>
      <c r="M1521" s="132"/>
      <c r="N1521" s="204"/>
      <c r="O1521" s="132"/>
      <c r="P1521" s="132"/>
      <c r="Q1521" s="185"/>
      <c r="R1521" s="186"/>
      <c r="S1521" s="51"/>
      <c r="T1521" s="185"/>
      <c r="U1521" s="154"/>
      <c r="V1521" s="154"/>
      <c r="W1521" s="133"/>
      <c r="X1521" s="51"/>
      <c r="Y1521" s="133"/>
      <c r="Z1521" s="51"/>
      <c r="AA1521" s="133"/>
      <c r="AB1521" s="187"/>
      <c r="AC1521" s="188">
        <f>SUM(AC1517:AC1520)</f>
        <v>14649</v>
      </c>
    </row>
    <row r="1522" spans="1:29" x14ac:dyDescent="0.35">
      <c r="A1522" s="1"/>
      <c r="B1522" s="1"/>
      <c r="C1522" s="1"/>
      <c r="D1522" s="2"/>
      <c r="E1522" s="2"/>
      <c r="F1522" s="2"/>
      <c r="G1522" s="1"/>
      <c r="H1522" s="1"/>
      <c r="I1522" s="1"/>
      <c r="J1522" s="3"/>
      <c r="K1522" s="4"/>
      <c r="M1522" s="6"/>
      <c r="N1522" s="1"/>
      <c r="O1522" s="1"/>
      <c r="P1522" s="1"/>
      <c r="Q1522" s="3"/>
      <c r="R1522" s="4"/>
      <c r="S1522" s="3"/>
      <c r="T1522" s="3"/>
      <c r="U1522" s="1"/>
      <c r="V1522" s="1"/>
      <c r="W1522" s="4"/>
      <c r="X1522" s="3"/>
      <c r="Y1522" s="4"/>
      <c r="Z1522" s="3"/>
      <c r="AA1522" s="4"/>
      <c r="AB1522" s="55"/>
    </row>
    <row r="1523" spans="1:29" x14ac:dyDescent="0.35">
      <c r="A1523" s="8"/>
      <c r="B1523" s="8" t="s">
        <v>37</v>
      </c>
      <c r="C1523" s="8"/>
      <c r="D1523" s="9" t="s">
        <v>38</v>
      </c>
      <c r="E1523" s="9"/>
      <c r="F1523" s="9"/>
      <c r="G1523" s="56"/>
      <c r="H1523" s="8" t="s">
        <v>39</v>
      </c>
      <c r="I1523" s="8"/>
      <c r="J1523" s="57"/>
      <c r="K1523" s="10"/>
      <c r="L1523" s="8"/>
      <c r="M1523" s="13"/>
      <c r="N1523" s="1"/>
      <c r="O1523" s="1"/>
      <c r="P1523" s="1"/>
      <c r="Q1523" s="3"/>
      <c r="R1523" s="4"/>
      <c r="S1523" s="3"/>
      <c r="T1523" s="3"/>
      <c r="U1523" s="1"/>
      <c r="V1523" s="1"/>
      <c r="W1523" s="4"/>
      <c r="X1523" s="3"/>
      <c r="Y1523" s="4"/>
      <c r="Z1523" s="3"/>
      <c r="AA1523" s="4"/>
      <c r="AB1523" s="55"/>
    </row>
    <row r="1524" spans="1:29" x14ac:dyDescent="0.35">
      <c r="A1524" s="8"/>
      <c r="B1524" s="8"/>
      <c r="C1524" s="8"/>
      <c r="D1524" s="9"/>
      <c r="E1524" s="9"/>
      <c r="F1524" s="9"/>
      <c r="G1524" s="56"/>
      <c r="H1524" s="8" t="s">
        <v>40</v>
      </c>
      <c r="I1524" s="8"/>
      <c r="J1524" s="57"/>
      <c r="K1524" s="10"/>
      <c r="L1524" s="8"/>
      <c r="M1524" s="13"/>
      <c r="N1524" s="1"/>
      <c r="O1524" s="1"/>
      <c r="P1524" s="1"/>
      <c r="Q1524" s="3"/>
      <c r="R1524" s="4"/>
      <c r="S1524" s="3"/>
      <c r="T1524" s="3"/>
      <c r="U1524" s="1"/>
      <c r="V1524" s="1"/>
      <c r="W1524" s="4"/>
      <c r="X1524" s="3"/>
      <c r="Y1524" s="4"/>
      <c r="Z1524" s="3"/>
      <c r="AA1524" s="4"/>
      <c r="AB1524" s="55"/>
    </row>
    <row r="1525" spans="1:29" x14ac:dyDescent="0.35">
      <c r="A1525" s="8"/>
      <c r="B1525" s="8"/>
      <c r="C1525" s="8"/>
      <c r="D1525" s="9"/>
      <c r="E1525" s="9"/>
      <c r="F1525" s="9"/>
      <c r="G1525" s="56"/>
      <c r="H1525" s="8" t="s">
        <v>41</v>
      </c>
      <c r="I1525" s="8"/>
      <c r="J1525" s="57"/>
      <c r="K1525" s="10"/>
      <c r="L1525" s="8"/>
      <c r="M1525" s="13"/>
      <c r="N1525" s="1"/>
      <c r="O1525" s="1"/>
      <c r="P1525" s="8"/>
      <c r="Q1525" s="3"/>
      <c r="R1525" s="4"/>
      <c r="S1525" s="3"/>
      <c r="T1525" s="3"/>
      <c r="U1525" s="1"/>
      <c r="V1525" s="1"/>
      <c r="W1525" s="4"/>
      <c r="X1525" s="3"/>
      <c r="Y1525" s="11"/>
      <c r="Z1525" s="10"/>
      <c r="AA1525" s="11"/>
      <c r="AB1525" s="14"/>
    </row>
    <row r="1526" spans="1:29" x14ac:dyDescent="0.35">
      <c r="A1526" s="8"/>
      <c r="B1526" s="8"/>
      <c r="C1526" s="8"/>
      <c r="D1526" s="9"/>
      <c r="E1526" s="9"/>
      <c r="F1526" s="9"/>
      <c r="G1526" s="56"/>
      <c r="H1526" s="8" t="s">
        <v>42</v>
      </c>
      <c r="I1526" s="58"/>
      <c r="J1526" s="59"/>
      <c r="K1526" s="12"/>
      <c r="L1526" s="58"/>
      <c r="M1526" s="60"/>
      <c r="N1526" s="1"/>
      <c r="O1526" s="1"/>
      <c r="P1526" s="8"/>
      <c r="Q1526" s="3"/>
      <c r="R1526" s="4"/>
      <c r="S1526" s="3"/>
      <c r="T1526" s="3"/>
      <c r="U1526" s="1"/>
      <c r="V1526" s="1"/>
      <c r="W1526" s="4"/>
      <c r="X1526" s="3"/>
      <c r="Y1526" s="11"/>
      <c r="Z1526" s="10"/>
      <c r="AA1526" s="11"/>
      <c r="AB1526" s="14"/>
    </row>
    <row r="1527" spans="1:29" x14ac:dyDescent="0.35">
      <c r="A1527" s="58"/>
      <c r="B1527" s="58"/>
      <c r="C1527" s="58"/>
      <c r="D1527" s="61"/>
      <c r="E1527" s="61"/>
      <c r="F1527" s="61"/>
      <c r="G1527" s="58"/>
      <c r="H1527" s="58" t="s">
        <v>43</v>
      </c>
      <c r="I1527" s="58"/>
      <c r="J1527" s="59"/>
      <c r="K1527" s="12"/>
      <c r="L1527" s="58"/>
      <c r="M1527" s="60"/>
    </row>
    <row r="1528" spans="1:29" x14ac:dyDescent="0.35">
      <c r="A1528" s="1"/>
      <c r="B1528" s="1"/>
      <c r="C1528" s="1"/>
      <c r="D1528" s="2"/>
      <c r="E1528" s="2"/>
      <c r="F1528" s="2"/>
      <c r="G1528" s="1"/>
      <c r="H1528" s="1"/>
      <c r="I1528" s="1"/>
      <c r="J1528" s="3"/>
      <c r="K1528" s="4"/>
      <c r="M1528" s="6"/>
      <c r="N1528" s="1"/>
      <c r="O1528" s="1"/>
      <c r="P1528" s="1"/>
      <c r="Q1528" s="3"/>
      <c r="R1528" s="4"/>
      <c r="S1528" s="3"/>
      <c r="T1528" s="3"/>
      <c r="U1528" s="1"/>
      <c r="V1528" s="1"/>
      <c r="W1528" s="4"/>
      <c r="X1528" s="3"/>
      <c r="Y1528" s="4"/>
      <c r="Z1528" s="3"/>
      <c r="AA1528" s="314" t="s">
        <v>0</v>
      </c>
      <c r="AB1528" s="314"/>
    </row>
    <row r="1529" spans="1:29" x14ac:dyDescent="0.35">
      <c r="A1529" s="315" t="s">
        <v>1</v>
      </c>
      <c r="B1529" s="315"/>
      <c r="C1529" s="315"/>
      <c r="D1529" s="315"/>
      <c r="E1529" s="315"/>
      <c r="F1529" s="315"/>
      <c r="G1529" s="315"/>
      <c r="H1529" s="315"/>
      <c r="I1529" s="315"/>
      <c r="J1529" s="315"/>
      <c r="K1529" s="315"/>
      <c r="L1529" s="315"/>
      <c r="M1529" s="315"/>
      <c r="N1529" s="315"/>
      <c r="O1529" s="315"/>
      <c r="P1529" s="315"/>
      <c r="Q1529" s="315"/>
      <c r="R1529" s="315"/>
      <c r="S1529" s="315"/>
      <c r="T1529" s="315"/>
      <c r="U1529" s="315"/>
      <c r="V1529" s="315"/>
      <c r="W1529" s="315"/>
      <c r="X1529" s="315"/>
      <c r="Y1529" s="315"/>
      <c r="Z1529" s="315"/>
      <c r="AA1529" s="315"/>
      <c r="AB1529" s="315"/>
    </row>
    <row r="1530" spans="1:29" x14ac:dyDescent="0.35">
      <c r="A1530" s="315" t="str">
        <f>A1509</f>
        <v>เทศบาลตำบลนาบอน</v>
      </c>
      <c r="B1530" s="315"/>
      <c r="C1530" s="315"/>
      <c r="D1530" s="315"/>
      <c r="E1530" s="315"/>
      <c r="F1530" s="315"/>
      <c r="G1530" s="315"/>
      <c r="H1530" s="315"/>
      <c r="I1530" s="315"/>
      <c r="J1530" s="315"/>
      <c r="K1530" s="315"/>
      <c r="L1530" s="315"/>
      <c r="M1530" s="315"/>
      <c r="N1530" s="315"/>
      <c r="O1530" s="315"/>
      <c r="P1530" s="315"/>
      <c r="Q1530" s="315"/>
      <c r="R1530" s="315"/>
      <c r="S1530" s="315"/>
      <c r="T1530" s="315"/>
      <c r="U1530" s="315"/>
      <c r="V1530" s="315"/>
      <c r="W1530" s="315"/>
      <c r="X1530" s="315"/>
      <c r="Y1530" s="315"/>
      <c r="Z1530" s="315"/>
      <c r="AA1530" s="315"/>
      <c r="AB1530" s="315"/>
    </row>
    <row r="1531" spans="1:29" x14ac:dyDescent="0.35">
      <c r="A1531" s="8" t="s">
        <v>169</v>
      </c>
      <c r="B1531" s="8"/>
      <c r="C1531" s="8"/>
      <c r="D1531" s="9"/>
      <c r="E1531" s="9"/>
      <c r="F1531" s="9"/>
      <c r="G1531" s="8"/>
      <c r="H1531" s="8"/>
      <c r="I1531" s="8"/>
      <c r="J1531" s="10"/>
      <c r="K1531" s="11"/>
      <c r="L1531" s="12"/>
      <c r="M1531" s="13"/>
      <c r="N1531" s="8"/>
      <c r="O1531" s="8"/>
      <c r="P1531" s="8"/>
      <c r="Q1531" s="10"/>
      <c r="R1531" s="11"/>
      <c r="S1531" s="10"/>
      <c r="T1531" s="10"/>
      <c r="U1531" s="8"/>
      <c r="V1531" s="8"/>
      <c r="W1531" s="11"/>
      <c r="X1531" s="10"/>
      <c r="Y1531" s="11"/>
      <c r="Z1531" s="10"/>
      <c r="AA1531" s="11"/>
      <c r="AB1531" s="14"/>
    </row>
    <row r="1532" spans="1:29" x14ac:dyDescent="0.35">
      <c r="A1532" s="288" t="s">
        <v>4</v>
      </c>
      <c r="B1532" s="316"/>
      <c r="C1532" s="316"/>
      <c r="D1532" s="316"/>
      <c r="E1532" s="316"/>
      <c r="F1532" s="316"/>
      <c r="G1532" s="316"/>
      <c r="H1532" s="316"/>
      <c r="I1532" s="316"/>
      <c r="J1532" s="316"/>
      <c r="K1532" s="316"/>
      <c r="L1532" s="289"/>
      <c r="M1532" s="288" t="s">
        <v>5</v>
      </c>
      <c r="N1532" s="316"/>
      <c r="O1532" s="316"/>
      <c r="P1532" s="316"/>
      <c r="Q1532" s="316"/>
      <c r="R1532" s="316"/>
      <c r="S1532" s="316"/>
      <c r="T1532" s="316"/>
      <c r="U1532" s="316"/>
      <c r="V1532" s="316"/>
      <c r="W1532" s="289"/>
      <c r="X1532" s="290" t="s">
        <v>6</v>
      </c>
      <c r="Y1532" s="290" t="s">
        <v>7</v>
      </c>
      <c r="Z1532" s="290" t="s">
        <v>8</v>
      </c>
      <c r="AA1532" s="290" t="s">
        <v>9</v>
      </c>
      <c r="AB1532" s="317" t="s">
        <v>10</v>
      </c>
    </row>
    <row r="1533" spans="1:29" x14ac:dyDescent="0.35">
      <c r="A1533" s="299" t="s">
        <v>11</v>
      </c>
      <c r="B1533" s="293" t="s">
        <v>12</v>
      </c>
      <c r="C1533" s="293" t="s">
        <v>13</v>
      </c>
      <c r="D1533" s="311" t="s">
        <v>14</v>
      </c>
      <c r="E1533" s="311" t="s">
        <v>15</v>
      </c>
      <c r="F1533" s="312" t="s">
        <v>16</v>
      </c>
      <c r="G1533" s="302" t="s">
        <v>17</v>
      </c>
      <c r="H1533" s="303"/>
      <c r="I1533" s="304"/>
      <c r="J1533" s="290" t="s">
        <v>18</v>
      </c>
      <c r="K1533" s="290" t="s">
        <v>19</v>
      </c>
      <c r="L1533" s="308" t="s">
        <v>20</v>
      </c>
      <c r="M1533" s="299" t="s">
        <v>11</v>
      </c>
      <c r="N1533" s="293" t="s">
        <v>21</v>
      </c>
      <c r="O1533" s="293" t="s">
        <v>22</v>
      </c>
      <c r="P1533" s="293" t="s">
        <v>16</v>
      </c>
      <c r="Q1533" s="290" t="s">
        <v>23</v>
      </c>
      <c r="R1533" s="290" t="s">
        <v>24</v>
      </c>
      <c r="S1533" s="290" t="s">
        <v>25</v>
      </c>
      <c r="T1533" s="290" t="s">
        <v>26</v>
      </c>
      <c r="U1533" s="288" t="s">
        <v>27</v>
      </c>
      <c r="V1533" s="289"/>
      <c r="W1533" s="290" t="s">
        <v>28</v>
      </c>
      <c r="X1533" s="291"/>
      <c r="Y1533" s="291"/>
      <c r="Z1533" s="291"/>
      <c r="AA1533" s="291"/>
      <c r="AB1533" s="318"/>
    </row>
    <row r="1534" spans="1:29" x14ac:dyDescent="0.35">
      <c r="A1534" s="300"/>
      <c r="B1534" s="294"/>
      <c r="C1534" s="294"/>
      <c r="D1534" s="312"/>
      <c r="E1534" s="312"/>
      <c r="F1534" s="312"/>
      <c r="G1534" s="305"/>
      <c r="H1534" s="306"/>
      <c r="I1534" s="307"/>
      <c r="J1534" s="291"/>
      <c r="K1534" s="291"/>
      <c r="L1534" s="309"/>
      <c r="M1534" s="300"/>
      <c r="N1534" s="294"/>
      <c r="O1534" s="294"/>
      <c r="P1534" s="294"/>
      <c r="Q1534" s="291"/>
      <c r="R1534" s="291"/>
      <c r="S1534" s="291"/>
      <c r="T1534" s="291"/>
      <c r="U1534" s="293" t="s">
        <v>29</v>
      </c>
      <c r="V1534" s="296" t="s">
        <v>30</v>
      </c>
      <c r="W1534" s="291"/>
      <c r="X1534" s="291"/>
      <c r="Y1534" s="291"/>
      <c r="Z1534" s="291"/>
      <c r="AA1534" s="291"/>
      <c r="AB1534" s="318"/>
    </row>
    <row r="1535" spans="1:29" x14ac:dyDescent="0.35">
      <c r="A1535" s="300"/>
      <c r="B1535" s="294"/>
      <c r="C1535" s="294"/>
      <c r="D1535" s="312"/>
      <c r="E1535" s="312"/>
      <c r="F1535" s="312"/>
      <c r="G1535" s="299" t="s">
        <v>31</v>
      </c>
      <c r="H1535" s="299" t="s">
        <v>32</v>
      </c>
      <c r="I1535" s="299" t="s">
        <v>33</v>
      </c>
      <c r="J1535" s="291"/>
      <c r="K1535" s="291"/>
      <c r="L1535" s="309"/>
      <c r="M1535" s="300"/>
      <c r="N1535" s="294"/>
      <c r="O1535" s="294"/>
      <c r="P1535" s="294"/>
      <c r="Q1535" s="291"/>
      <c r="R1535" s="291"/>
      <c r="S1535" s="291"/>
      <c r="T1535" s="291"/>
      <c r="U1535" s="294"/>
      <c r="V1535" s="297"/>
      <c r="W1535" s="291"/>
      <c r="X1535" s="291"/>
      <c r="Y1535" s="291"/>
      <c r="Z1535" s="291"/>
      <c r="AA1535" s="291"/>
      <c r="AB1535" s="318"/>
    </row>
    <row r="1536" spans="1:29" x14ac:dyDescent="0.35">
      <c r="A1536" s="300"/>
      <c r="B1536" s="294"/>
      <c r="C1536" s="294"/>
      <c r="D1536" s="312"/>
      <c r="E1536" s="312"/>
      <c r="F1536" s="312"/>
      <c r="G1536" s="300"/>
      <c r="H1536" s="300"/>
      <c r="I1536" s="300"/>
      <c r="J1536" s="291"/>
      <c r="K1536" s="291"/>
      <c r="L1536" s="309"/>
      <c r="M1536" s="300"/>
      <c r="N1536" s="294"/>
      <c r="O1536" s="294"/>
      <c r="P1536" s="294"/>
      <c r="Q1536" s="291"/>
      <c r="R1536" s="291"/>
      <c r="S1536" s="291"/>
      <c r="T1536" s="291"/>
      <c r="U1536" s="294"/>
      <c r="V1536" s="297"/>
      <c r="W1536" s="291"/>
      <c r="X1536" s="291"/>
      <c r="Y1536" s="291"/>
      <c r="Z1536" s="291"/>
      <c r="AA1536" s="291"/>
      <c r="AB1536" s="318"/>
    </row>
    <row r="1537" spans="1:29" x14ac:dyDescent="0.35">
      <c r="A1537" s="301"/>
      <c r="B1537" s="295"/>
      <c r="C1537" s="295"/>
      <c r="D1537" s="313"/>
      <c r="E1537" s="313"/>
      <c r="F1537" s="313"/>
      <c r="G1537" s="301"/>
      <c r="H1537" s="301"/>
      <c r="I1537" s="301"/>
      <c r="J1537" s="292"/>
      <c r="K1537" s="292"/>
      <c r="L1537" s="310"/>
      <c r="M1537" s="301"/>
      <c r="N1537" s="295"/>
      <c r="O1537" s="295"/>
      <c r="P1537" s="295"/>
      <c r="Q1537" s="292"/>
      <c r="R1537" s="292"/>
      <c r="S1537" s="292"/>
      <c r="T1537" s="292"/>
      <c r="U1537" s="295"/>
      <c r="V1537" s="298"/>
      <c r="W1537" s="292"/>
      <c r="X1537" s="292"/>
      <c r="Y1537" s="292"/>
      <c r="Z1537" s="292"/>
      <c r="AA1537" s="292"/>
      <c r="AB1537" s="319"/>
    </row>
    <row r="1538" spans="1:29" x14ac:dyDescent="0.35">
      <c r="A1538" s="15">
        <v>1</v>
      </c>
      <c r="B1538" s="16" t="str">
        <f>[1]ภดส3!B2285</f>
        <v>โฉนด</v>
      </c>
      <c r="C1538" s="16">
        <f>[1]ภดส3!E2285</f>
        <v>2971</v>
      </c>
      <c r="D1538" s="17">
        <f>[1]ภดส3!C2285</f>
        <v>6321</v>
      </c>
      <c r="E1538" s="17" t="str">
        <f>[1]ภดส3!F2285</f>
        <v>ม.2 ต.นาบอน</v>
      </c>
      <c r="F1538" s="18" t="s">
        <v>47</v>
      </c>
      <c r="G1538" s="16">
        <f>[1]ภดส3!G2285</f>
        <v>0</v>
      </c>
      <c r="H1538" s="16">
        <f>[1]ภดส3!H2285</f>
        <v>0</v>
      </c>
      <c r="I1538" s="16">
        <f>[1]ภดส3!I2285</f>
        <v>21</v>
      </c>
      <c r="J1538" s="19">
        <f>[1]ภดส3!J2285</f>
        <v>21</v>
      </c>
      <c r="K1538" s="20">
        <v>300</v>
      </c>
      <c r="L1538" s="19">
        <f t="shared" ref="L1538:L1543" si="49">J1538*K1538</f>
        <v>6300</v>
      </c>
      <c r="M1538" s="21">
        <v>1</v>
      </c>
      <c r="N1538" s="21" t="s">
        <v>108</v>
      </c>
      <c r="O1538" s="21" t="s">
        <v>49</v>
      </c>
      <c r="P1538" s="21">
        <v>3</v>
      </c>
      <c r="Q1538" s="22">
        <v>80</v>
      </c>
      <c r="R1538" s="23">
        <v>100</v>
      </c>
      <c r="S1538" s="22">
        <v>6600</v>
      </c>
      <c r="T1538" s="22">
        <f t="shared" ref="T1538:T1543" si="50">Q1538*S1538</f>
        <v>528000</v>
      </c>
      <c r="U1538" s="21">
        <v>20</v>
      </c>
      <c r="V1538" s="21">
        <v>30</v>
      </c>
      <c r="W1538" s="23">
        <f>T1538-T1538*30/100</f>
        <v>369600</v>
      </c>
      <c r="X1538" s="22">
        <f t="shared" ref="X1538:X1543" si="51">L1538+W1538</f>
        <v>375900</v>
      </c>
      <c r="Y1538" s="23">
        <f t="shared" ref="Y1538:Y1543" si="52">X1538*R1538/100</f>
        <v>375900</v>
      </c>
      <c r="Z1538" s="22">
        <v>0</v>
      </c>
      <c r="AA1538" s="24">
        <f>Y1538-Z1538</f>
        <v>375900</v>
      </c>
      <c r="AB1538" s="25">
        <v>0.02</v>
      </c>
      <c r="AC1538" s="26">
        <f t="shared" ref="AC1538:AC1543" si="53">AA1538*AB1538/100</f>
        <v>75.180000000000007</v>
      </c>
    </row>
    <row r="1539" spans="1:29" x14ac:dyDescent="0.35">
      <c r="A1539" s="15">
        <v>2</v>
      </c>
      <c r="B1539" s="16" t="str">
        <f>[1]ภดส3!B2286</f>
        <v>โฉนด</v>
      </c>
      <c r="C1539" s="16">
        <f>[1]ภดส3!E2286</f>
        <v>3812</v>
      </c>
      <c r="D1539" s="17">
        <f>[1]ภดส3!C2286</f>
        <v>8052</v>
      </c>
      <c r="E1539" s="17" t="str">
        <f>[1]ภดส3!F2286</f>
        <v>ม.2 ต.นาบอน</v>
      </c>
      <c r="F1539" s="18" t="s">
        <v>47</v>
      </c>
      <c r="G1539" s="16">
        <f>[1]ภดส3!G2286</f>
        <v>0</v>
      </c>
      <c r="H1539" s="16">
        <f>[1]ภดส3!H2286</f>
        <v>0</v>
      </c>
      <c r="I1539" s="16">
        <f>[1]ภดส3!I2286</f>
        <v>21</v>
      </c>
      <c r="J1539" s="19">
        <f>[1]ภดส3!J2286</f>
        <v>21</v>
      </c>
      <c r="K1539" s="20">
        <v>300</v>
      </c>
      <c r="L1539" s="19">
        <f t="shared" si="49"/>
        <v>6300</v>
      </c>
      <c r="M1539" s="21">
        <v>2</v>
      </c>
      <c r="N1539" s="21" t="s">
        <v>108</v>
      </c>
      <c r="O1539" s="21" t="s">
        <v>49</v>
      </c>
      <c r="P1539" s="21">
        <v>3</v>
      </c>
      <c r="Q1539" s="22">
        <v>80</v>
      </c>
      <c r="R1539" s="23">
        <v>100</v>
      </c>
      <c r="S1539" s="22">
        <v>6600</v>
      </c>
      <c r="T1539" s="22">
        <f t="shared" si="50"/>
        <v>528000</v>
      </c>
      <c r="U1539" s="21">
        <v>20</v>
      </c>
      <c r="V1539" s="21">
        <v>30</v>
      </c>
      <c r="W1539" s="23">
        <f>T1539-T1539*30/100</f>
        <v>369600</v>
      </c>
      <c r="X1539" s="22">
        <f t="shared" si="51"/>
        <v>375900</v>
      </c>
      <c r="Y1539" s="23">
        <f t="shared" si="52"/>
        <v>375900</v>
      </c>
      <c r="Z1539" s="22">
        <v>0</v>
      </c>
      <c r="AA1539" s="24">
        <f>Y1539-Z1539</f>
        <v>375900</v>
      </c>
      <c r="AB1539" s="25">
        <v>0.02</v>
      </c>
      <c r="AC1539" s="26">
        <f t="shared" si="53"/>
        <v>75.180000000000007</v>
      </c>
    </row>
    <row r="1540" spans="1:29" x14ac:dyDescent="0.35">
      <c r="A1540" s="15">
        <v>3</v>
      </c>
      <c r="B1540" s="16" t="str">
        <f>[1]ภดส3!B2287</f>
        <v>โฉนด</v>
      </c>
      <c r="C1540" s="16">
        <f>[1]ภดส3!E2287</f>
        <v>3102</v>
      </c>
      <c r="D1540" s="17">
        <f>[1]ภดส3!C2287</f>
        <v>6546</v>
      </c>
      <c r="E1540" s="17" t="str">
        <f>[1]ภดส3!F2287</f>
        <v>ม.11 ต.นาบอน</v>
      </c>
      <c r="F1540" s="18" t="s">
        <v>34</v>
      </c>
      <c r="G1540" s="16">
        <f>[1]ภดส3!G2287</f>
        <v>0</v>
      </c>
      <c r="H1540" s="16">
        <f>[1]ภดส3!H2287</f>
        <v>0</v>
      </c>
      <c r="I1540" s="16">
        <f>[1]ภดส3!I2287</f>
        <v>13</v>
      </c>
      <c r="J1540" s="19">
        <f>[1]ภดส3!J2287</f>
        <v>13</v>
      </c>
      <c r="K1540" s="20">
        <v>3050</v>
      </c>
      <c r="L1540" s="19">
        <f t="shared" si="49"/>
        <v>39650</v>
      </c>
      <c r="M1540" s="21">
        <v>3</v>
      </c>
      <c r="N1540" s="21" t="s">
        <v>48</v>
      </c>
      <c r="O1540" s="21" t="s">
        <v>49</v>
      </c>
      <c r="P1540" s="21">
        <v>2</v>
      </c>
      <c r="Q1540" s="22">
        <v>52</v>
      </c>
      <c r="R1540" s="23">
        <v>100</v>
      </c>
      <c r="S1540" s="22">
        <v>7450</v>
      </c>
      <c r="T1540" s="22">
        <f t="shared" si="50"/>
        <v>387400</v>
      </c>
      <c r="U1540" s="21">
        <v>25</v>
      </c>
      <c r="V1540" s="21">
        <v>40</v>
      </c>
      <c r="W1540" s="23">
        <f>T1540-T1540*40/100</f>
        <v>232440</v>
      </c>
      <c r="X1540" s="22">
        <f t="shared" si="51"/>
        <v>272090</v>
      </c>
      <c r="Y1540" s="23">
        <f t="shared" si="52"/>
        <v>272090</v>
      </c>
      <c r="Z1540" s="22">
        <v>50000000</v>
      </c>
      <c r="AA1540" s="24">
        <v>0</v>
      </c>
      <c r="AB1540" s="25">
        <v>0.02</v>
      </c>
      <c r="AC1540" s="26">
        <f t="shared" si="53"/>
        <v>0</v>
      </c>
    </row>
    <row r="1541" spans="1:29" x14ac:dyDescent="0.35">
      <c r="A1541" s="15">
        <v>4</v>
      </c>
      <c r="B1541" s="16" t="str">
        <f>[1]ภดส3!B2288</f>
        <v>โฉนด</v>
      </c>
      <c r="C1541" s="16">
        <f>[1]ภดส3!E2288</f>
        <v>3811</v>
      </c>
      <c r="D1541" s="17">
        <f>[1]ภดส3!C2288</f>
        <v>8051</v>
      </c>
      <c r="E1541" s="17" t="str">
        <f>[1]ภดส3!F2288</f>
        <v>ม.2 ต.นาบอน</v>
      </c>
      <c r="F1541" s="18" t="s">
        <v>47</v>
      </c>
      <c r="G1541" s="16">
        <f>[1]ภดส3!G2288</f>
        <v>0</v>
      </c>
      <c r="H1541" s="16">
        <f>[1]ภดส3!H2288</f>
        <v>0</v>
      </c>
      <c r="I1541" s="16">
        <f>[1]ภดส3!I2288</f>
        <v>21</v>
      </c>
      <c r="J1541" s="19">
        <f>[1]ภดส3!J2288</f>
        <v>21</v>
      </c>
      <c r="K1541" s="20">
        <v>300</v>
      </c>
      <c r="L1541" s="19">
        <f t="shared" si="49"/>
        <v>6300</v>
      </c>
      <c r="M1541" s="21">
        <v>4</v>
      </c>
      <c r="N1541" s="21" t="s">
        <v>108</v>
      </c>
      <c r="O1541" s="21" t="s">
        <v>49</v>
      </c>
      <c r="P1541" s="21">
        <v>3</v>
      </c>
      <c r="Q1541" s="22">
        <v>80</v>
      </c>
      <c r="R1541" s="23">
        <v>100</v>
      </c>
      <c r="S1541" s="22">
        <v>6600</v>
      </c>
      <c r="T1541" s="22">
        <f t="shared" si="50"/>
        <v>528000</v>
      </c>
      <c r="U1541" s="21">
        <v>20</v>
      </c>
      <c r="V1541" s="21">
        <v>30</v>
      </c>
      <c r="W1541" s="23">
        <f>T1541-T1541*30/100</f>
        <v>369600</v>
      </c>
      <c r="X1541" s="22">
        <f t="shared" si="51"/>
        <v>375900</v>
      </c>
      <c r="Y1541" s="23">
        <f t="shared" si="52"/>
        <v>375900</v>
      </c>
      <c r="Z1541" s="22">
        <v>0</v>
      </c>
      <c r="AA1541" s="24">
        <f>Y1541-Z1541</f>
        <v>375900</v>
      </c>
      <c r="AB1541" s="25">
        <v>0.02</v>
      </c>
      <c r="AC1541" s="26">
        <f t="shared" si="53"/>
        <v>75.180000000000007</v>
      </c>
    </row>
    <row r="1542" spans="1:29" x14ac:dyDescent="0.35">
      <c r="A1542" s="15">
        <v>5</v>
      </c>
      <c r="B1542" s="16" t="str">
        <f>[1]ภดส3!B2289</f>
        <v>โฉนด</v>
      </c>
      <c r="C1542" s="16">
        <f>[1]ภดส3!E2289</f>
        <v>2976</v>
      </c>
      <c r="D1542" s="17">
        <f>[1]ภดส3!C2289</f>
        <v>6320</v>
      </c>
      <c r="E1542" s="17" t="str">
        <f>[1]ภดส3!F2289</f>
        <v>ม.2 ต.นาบอน</v>
      </c>
      <c r="F1542" s="18" t="s">
        <v>47</v>
      </c>
      <c r="G1542" s="16">
        <f>[1]ภดส3!G2289</f>
        <v>0</v>
      </c>
      <c r="H1542" s="16">
        <f>[1]ภดส3!H2289</f>
        <v>0</v>
      </c>
      <c r="I1542" s="16">
        <f>[1]ภดส3!I2289</f>
        <v>21</v>
      </c>
      <c r="J1542" s="19">
        <f>[1]ภดส3!J2289</f>
        <v>21</v>
      </c>
      <c r="K1542" s="20">
        <v>300</v>
      </c>
      <c r="L1542" s="19">
        <f t="shared" si="49"/>
        <v>6300</v>
      </c>
      <c r="M1542" s="21">
        <v>5</v>
      </c>
      <c r="N1542" s="21" t="s">
        <v>108</v>
      </c>
      <c r="O1542" s="21" t="s">
        <v>49</v>
      </c>
      <c r="P1542" s="21">
        <v>3</v>
      </c>
      <c r="Q1542" s="22">
        <v>80</v>
      </c>
      <c r="R1542" s="23">
        <v>100</v>
      </c>
      <c r="S1542" s="22">
        <v>6600</v>
      </c>
      <c r="T1542" s="22">
        <f t="shared" si="50"/>
        <v>528000</v>
      </c>
      <c r="U1542" s="21">
        <v>20</v>
      </c>
      <c r="V1542" s="21">
        <v>30</v>
      </c>
      <c r="W1542" s="23">
        <f>T1542-T1542*30/100</f>
        <v>369600</v>
      </c>
      <c r="X1542" s="22">
        <f t="shared" si="51"/>
        <v>375900</v>
      </c>
      <c r="Y1542" s="23">
        <f t="shared" si="52"/>
        <v>375900</v>
      </c>
      <c r="Z1542" s="22">
        <v>0</v>
      </c>
      <c r="AA1542" s="24">
        <f>Y1542-Z1542</f>
        <v>375900</v>
      </c>
      <c r="AB1542" s="25">
        <v>0.02</v>
      </c>
      <c r="AC1542" s="26">
        <f t="shared" si="53"/>
        <v>75.180000000000007</v>
      </c>
    </row>
    <row r="1543" spans="1:29" x14ac:dyDescent="0.35">
      <c r="A1543" s="15">
        <v>6</v>
      </c>
      <c r="B1543" s="16" t="str">
        <f>[1]ภดส3!B2290</f>
        <v>โฉนด</v>
      </c>
      <c r="C1543" s="16">
        <f>[1]ภดส3!E2290</f>
        <v>3810</v>
      </c>
      <c r="D1543" s="17">
        <f>[1]ภดส3!C2290</f>
        <v>8050</v>
      </c>
      <c r="E1543" s="17" t="str">
        <f>[1]ภดส3!F2290</f>
        <v>ม.2 ต.นาบอน</v>
      </c>
      <c r="F1543" s="28" t="s">
        <v>47</v>
      </c>
      <c r="G1543" s="16">
        <f>[1]ภดส3!G2290</f>
        <v>0</v>
      </c>
      <c r="H1543" s="16">
        <f>[1]ภดส3!H2290</f>
        <v>0</v>
      </c>
      <c r="I1543" s="16">
        <f>[1]ภดส3!I2290</f>
        <v>21</v>
      </c>
      <c r="J1543" s="45">
        <f>[1]ภดส3!J2290</f>
        <v>21</v>
      </c>
      <c r="K1543" s="29">
        <v>300</v>
      </c>
      <c r="L1543" s="19">
        <f t="shared" si="49"/>
        <v>6300</v>
      </c>
      <c r="M1543" s="31">
        <v>6</v>
      </c>
      <c r="N1543" s="21" t="s">
        <v>108</v>
      </c>
      <c r="O1543" s="21" t="s">
        <v>49</v>
      </c>
      <c r="P1543" s="21">
        <v>3</v>
      </c>
      <c r="Q1543" s="22">
        <v>80</v>
      </c>
      <c r="R1543" s="23">
        <v>100</v>
      </c>
      <c r="S1543" s="22">
        <v>6600</v>
      </c>
      <c r="T1543" s="22">
        <f t="shared" si="50"/>
        <v>528000</v>
      </c>
      <c r="U1543" s="21">
        <v>20</v>
      </c>
      <c r="V1543" s="21">
        <v>30</v>
      </c>
      <c r="W1543" s="23">
        <f>T1543-T1543*30/100</f>
        <v>369600</v>
      </c>
      <c r="X1543" s="22">
        <f t="shared" si="51"/>
        <v>375900</v>
      </c>
      <c r="Y1543" s="23">
        <f t="shared" si="52"/>
        <v>375900</v>
      </c>
      <c r="Z1543" s="22">
        <v>0</v>
      </c>
      <c r="AA1543" s="24">
        <f>Y1543-Z1543</f>
        <v>375900</v>
      </c>
      <c r="AB1543" s="25">
        <v>0.02</v>
      </c>
      <c r="AC1543" s="26">
        <f t="shared" si="53"/>
        <v>75.180000000000007</v>
      </c>
    </row>
    <row r="1544" spans="1:29" x14ac:dyDescent="0.35">
      <c r="A1544" s="201"/>
      <c r="B1544" s="202"/>
      <c r="C1544" s="202"/>
      <c r="D1544" s="77"/>
      <c r="E1544" s="77"/>
      <c r="F1544" s="130"/>
      <c r="G1544" s="202"/>
      <c r="H1544" s="202"/>
      <c r="I1544" s="202"/>
      <c r="J1544" s="196"/>
      <c r="K1544" s="197"/>
      <c r="L1544" s="203"/>
      <c r="M1544" s="132"/>
      <c r="N1544" s="204"/>
      <c r="O1544" s="204"/>
      <c r="P1544" s="204"/>
      <c r="Q1544" s="183"/>
      <c r="R1544" s="206"/>
      <c r="S1544" s="183"/>
      <c r="T1544" s="207"/>
      <c r="U1544" s="204"/>
      <c r="V1544" s="204"/>
      <c r="W1544" s="206"/>
      <c r="X1544" s="207"/>
      <c r="Y1544" s="206"/>
      <c r="Z1544" s="207"/>
      <c r="AA1544" s="208"/>
      <c r="AB1544" s="198"/>
      <c r="AC1544" s="188">
        <f>SUM(AC1538:AC1543)</f>
        <v>375.90000000000003</v>
      </c>
    </row>
    <row r="1545" spans="1:29" x14ac:dyDescent="0.35">
      <c r="A1545" s="1"/>
      <c r="B1545" s="1"/>
      <c r="C1545" s="1"/>
      <c r="D1545" s="2"/>
      <c r="E1545" s="2"/>
      <c r="F1545" s="2"/>
      <c r="G1545" s="1"/>
      <c r="H1545" s="1"/>
      <c r="I1545" s="1"/>
      <c r="J1545" s="3"/>
      <c r="K1545" s="4"/>
      <c r="M1545" s="6"/>
      <c r="N1545" s="1"/>
      <c r="O1545" s="1"/>
      <c r="P1545" s="1"/>
      <c r="Q1545" s="3"/>
      <c r="R1545" s="4"/>
      <c r="S1545" s="3"/>
      <c r="T1545" s="3"/>
      <c r="U1545" s="1"/>
      <c r="V1545" s="1"/>
      <c r="W1545" s="4"/>
      <c r="X1545" s="3"/>
      <c r="Y1545" s="4"/>
      <c r="Z1545" s="3"/>
      <c r="AA1545" s="4"/>
      <c r="AB1545" s="55"/>
    </row>
    <row r="1546" spans="1:29" x14ac:dyDescent="0.35">
      <c r="A1546" s="8"/>
      <c r="B1546" s="8" t="s">
        <v>37</v>
      </c>
      <c r="C1546" s="8"/>
      <c r="D1546" s="9" t="s">
        <v>38</v>
      </c>
      <c r="E1546" s="9"/>
      <c r="F1546" s="9"/>
      <c r="G1546" s="56"/>
      <c r="H1546" s="8" t="s">
        <v>39</v>
      </c>
      <c r="I1546" s="8"/>
      <c r="J1546" s="57"/>
      <c r="K1546" s="10"/>
      <c r="L1546" s="8"/>
      <c r="M1546" s="13"/>
      <c r="N1546" s="1"/>
      <c r="O1546" s="1"/>
      <c r="P1546" s="1"/>
      <c r="Q1546" s="3"/>
      <c r="R1546" s="4"/>
      <c r="S1546" s="3"/>
      <c r="T1546" s="3"/>
      <c r="U1546" s="1"/>
      <c r="V1546" s="1"/>
      <c r="W1546" s="4"/>
      <c r="X1546" s="3"/>
      <c r="Y1546" s="4"/>
      <c r="Z1546" s="3"/>
      <c r="AA1546" s="4"/>
      <c r="AB1546" s="55"/>
    </row>
    <row r="1547" spans="1:29" x14ac:dyDescent="0.35">
      <c r="A1547" s="8"/>
      <c r="B1547" s="8"/>
      <c r="C1547" s="8"/>
      <c r="D1547" s="9"/>
      <c r="E1547" s="9"/>
      <c r="F1547" s="9"/>
      <c r="G1547" s="56"/>
      <c r="H1547" s="8" t="s">
        <v>40</v>
      </c>
      <c r="I1547" s="8"/>
      <c r="J1547" s="57"/>
      <c r="K1547" s="10"/>
      <c r="L1547" s="8"/>
      <c r="M1547" s="13"/>
      <c r="N1547" s="1"/>
      <c r="O1547" s="1"/>
      <c r="P1547" s="1"/>
      <c r="Q1547" s="3"/>
      <c r="R1547" s="4"/>
      <c r="S1547" s="3"/>
      <c r="T1547" s="3"/>
      <c r="U1547" s="1"/>
      <c r="V1547" s="1"/>
      <c r="W1547" s="4"/>
      <c r="X1547" s="3"/>
      <c r="Y1547" s="4"/>
      <c r="Z1547" s="3"/>
      <c r="AA1547" s="4"/>
      <c r="AB1547" s="55"/>
    </row>
    <row r="1548" spans="1:29" x14ac:dyDescent="0.35">
      <c r="A1548" s="8"/>
      <c r="B1548" s="8"/>
      <c r="C1548" s="8"/>
      <c r="D1548" s="9"/>
      <c r="E1548" s="9"/>
      <c r="F1548" s="9"/>
      <c r="G1548" s="56"/>
      <c r="H1548" s="8" t="s">
        <v>41</v>
      </c>
      <c r="I1548" s="8"/>
      <c r="J1548" s="57"/>
      <c r="K1548" s="10"/>
      <c r="L1548" s="8"/>
      <c r="M1548" s="13"/>
      <c r="N1548" s="1"/>
      <c r="O1548" s="1"/>
      <c r="P1548" s="8"/>
      <c r="Q1548" s="3"/>
      <c r="R1548" s="4"/>
      <c r="S1548" s="3"/>
      <c r="T1548" s="3"/>
      <c r="U1548" s="1"/>
      <c r="V1548" s="1"/>
      <c r="W1548" s="4"/>
      <c r="X1548" s="3"/>
      <c r="Y1548" s="11"/>
      <c r="Z1548" s="10"/>
      <c r="AA1548" s="11"/>
      <c r="AB1548" s="14"/>
    </row>
    <row r="1549" spans="1:29" x14ac:dyDescent="0.35">
      <c r="A1549" s="8"/>
      <c r="B1549" s="8"/>
      <c r="C1549" s="8"/>
      <c r="D1549" s="9"/>
      <c r="E1549" s="9"/>
      <c r="F1549" s="9"/>
      <c r="G1549" s="56"/>
      <c r="H1549" s="8" t="s">
        <v>42</v>
      </c>
      <c r="I1549" s="58"/>
      <c r="J1549" s="59"/>
      <c r="K1549" s="12"/>
      <c r="L1549" s="58"/>
      <c r="M1549" s="60"/>
      <c r="N1549" s="1"/>
      <c r="O1549" s="1"/>
      <c r="P1549" s="8"/>
      <c r="Q1549" s="3"/>
      <c r="R1549" s="4"/>
      <c r="S1549" s="3"/>
      <c r="T1549" s="3"/>
      <c r="U1549" s="1"/>
      <c r="V1549" s="1"/>
      <c r="W1549" s="4"/>
      <c r="X1549" s="3"/>
      <c r="Y1549" s="11"/>
      <c r="Z1549" s="10"/>
      <c r="AA1549" s="11"/>
      <c r="AB1549" s="14"/>
    </row>
    <row r="1550" spans="1:29" x14ac:dyDescent="0.35">
      <c r="A1550" s="58"/>
      <c r="B1550" s="58"/>
      <c r="C1550" s="58"/>
      <c r="D1550" s="61"/>
      <c r="E1550" s="61"/>
      <c r="F1550" s="61"/>
      <c r="G1550" s="58"/>
      <c r="H1550" s="58" t="s">
        <v>43</v>
      </c>
      <c r="I1550" s="58"/>
      <c r="J1550" s="59"/>
      <c r="K1550" s="12"/>
      <c r="L1550" s="58"/>
      <c r="M1550" s="60"/>
    </row>
    <row r="1551" spans="1:29" x14ac:dyDescent="0.35">
      <c r="A1551" s="1"/>
      <c r="B1551" s="1"/>
      <c r="C1551" s="1"/>
      <c r="D1551" s="2"/>
      <c r="E1551" s="2"/>
      <c r="F1551" s="2"/>
      <c r="G1551" s="1"/>
      <c r="H1551" s="1"/>
      <c r="I1551" s="1"/>
      <c r="J1551" s="3"/>
      <c r="K1551" s="4"/>
      <c r="M1551" s="6"/>
      <c r="N1551" s="1"/>
      <c r="O1551" s="1"/>
      <c r="P1551" s="1"/>
      <c r="Q1551" s="3"/>
      <c r="R1551" s="4"/>
      <c r="S1551" s="3"/>
      <c r="T1551" s="3"/>
      <c r="U1551" s="1"/>
      <c r="V1551" s="1"/>
      <c r="W1551" s="4"/>
      <c r="X1551" s="3"/>
      <c r="Y1551" s="4"/>
      <c r="Z1551" s="3"/>
      <c r="AA1551" s="314" t="s">
        <v>0</v>
      </c>
      <c r="AB1551" s="314"/>
    </row>
    <row r="1552" spans="1:29" x14ac:dyDescent="0.35">
      <c r="A1552" s="315" t="s">
        <v>1</v>
      </c>
      <c r="B1552" s="315"/>
      <c r="C1552" s="315"/>
      <c r="D1552" s="315"/>
      <c r="E1552" s="315"/>
      <c r="F1552" s="315"/>
      <c r="G1552" s="315"/>
      <c r="H1552" s="315"/>
      <c r="I1552" s="315"/>
      <c r="J1552" s="315"/>
      <c r="K1552" s="315"/>
      <c r="L1552" s="315"/>
      <c r="M1552" s="315"/>
      <c r="N1552" s="315"/>
      <c r="O1552" s="315"/>
      <c r="P1552" s="315"/>
      <c r="Q1552" s="315"/>
      <c r="R1552" s="315"/>
      <c r="S1552" s="315"/>
      <c r="T1552" s="315"/>
      <c r="U1552" s="315"/>
      <c r="V1552" s="315"/>
      <c r="W1552" s="315"/>
      <c r="X1552" s="315"/>
      <c r="Y1552" s="315"/>
      <c r="Z1552" s="315"/>
      <c r="AA1552" s="315"/>
      <c r="AB1552" s="315"/>
    </row>
    <row r="1553" spans="1:29" x14ac:dyDescent="0.35">
      <c r="A1553" s="315" t="str">
        <f>A1509</f>
        <v>เทศบาลตำบลนาบอน</v>
      </c>
      <c r="B1553" s="315"/>
      <c r="C1553" s="315"/>
      <c r="D1553" s="315"/>
      <c r="E1553" s="315"/>
      <c r="F1553" s="315"/>
      <c r="G1553" s="315"/>
      <c r="H1553" s="315"/>
      <c r="I1553" s="315"/>
      <c r="J1553" s="315"/>
      <c r="K1553" s="315"/>
      <c r="L1553" s="315"/>
      <c r="M1553" s="315"/>
      <c r="N1553" s="315"/>
      <c r="O1553" s="315"/>
      <c r="P1553" s="315"/>
      <c r="Q1553" s="315"/>
      <c r="R1553" s="315"/>
      <c r="S1553" s="315"/>
      <c r="T1553" s="315"/>
      <c r="U1553" s="315"/>
      <c r="V1553" s="315"/>
      <c r="W1553" s="315"/>
      <c r="X1553" s="315"/>
      <c r="Y1553" s="315"/>
      <c r="Z1553" s="315"/>
      <c r="AA1553" s="315"/>
      <c r="AB1553" s="315"/>
    </row>
    <row r="1554" spans="1:29" x14ac:dyDescent="0.35">
      <c r="A1554" s="8" t="s">
        <v>170</v>
      </c>
      <c r="B1554" s="8"/>
      <c r="C1554" s="8"/>
      <c r="D1554" s="9"/>
      <c r="E1554" s="9"/>
      <c r="F1554" s="9"/>
      <c r="G1554" s="8"/>
      <c r="H1554" s="8"/>
      <c r="I1554" s="8"/>
      <c r="J1554" s="10"/>
      <c r="K1554" s="11"/>
      <c r="L1554" s="12"/>
      <c r="M1554" s="13"/>
      <c r="N1554" s="8"/>
      <c r="O1554" s="8"/>
      <c r="P1554" s="8"/>
      <c r="Q1554" s="10"/>
      <c r="R1554" s="11"/>
      <c r="S1554" s="10"/>
      <c r="T1554" s="10"/>
      <c r="U1554" s="8"/>
      <c r="V1554" s="8"/>
      <c r="W1554" s="11"/>
      <c r="X1554" s="10"/>
      <c r="Y1554" s="11"/>
      <c r="Z1554" s="10"/>
      <c r="AA1554" s="11"/>
      <c r="AB1554" s="14"/>
    </row>
    <row r="1555" spans="1:29" x14ac:dyDescent="0.35">
      <c r="A1555" s="288" t="s">
        <v>4</v>
      </c>
      <c r="B1555" s="316"/>
      <c r="C1555" s="316"/>
      <c r="D1555" s="316"/>
      <c r="E1555" s="316"/>
      <c r="F1555" s="316"/>
      <c r="G1555" s="316"/>
      <c r="H1555" s="316"/>
      <c r="I1555" s="316"/>
      <c r="J1555" s="316"/>
      <c r="K1555" s="316"/>
      <c r="L1555" s="289"/>
      <c r="M1555" s="288" t="s">
        <v>5</v>
      </c>
      <c r="N1555" s="316"/>
      <c r="O1555" s="316"/>
      <c r="P1555" s="316"/>
      <c r="Q1555" s="316"/>
      <c r="R1555" s="316"/>
      <c r="S1555" s="316"/>
      <c r="T1555" s="316"/>
      <c r="U1555" s="316"/>
      <c r="V1555" s="316"/>
      <c r="W1555" s="289"/>
      <c r="X1555" s="290" t="s">
        <v>6</v>
      </c>
      <c r="Y1555" s="290" t="s">
        <v>7</v>
      </c>
      <c r="Z1555" s="290" t="s">
        <v>8</v>
      </c>
      <c r="AA1555" s="290" t="s">
        <v>9</v>
      </c>
      <c r="AB1555" s="317" t="s">
        <v>10</v>
      </c>
    </row>
    <row r="1556" spans="1:29" x14ac:dyDescent="0.35">
      <c r="A1556" s="299" t="s">
        <v>11</v>
      </c>
      <c r="B1556" s="293" t="s">
        <v>12</v>
      </c>
      <c r="C1556" s="293" t="s">
        <v>13</v>
      </c>
      <c r="D1556" s="311" t="s">
        <v>14</v>
      </c>
      <c r="E1556" s="311" t="s">
        <v>15</v>
      </c>
      <c r="F1556" s="312" t="s">
        <v>16</v>
      </c>
      <c r="G1556" s="302" t="s">
        <v>17</v>
      </c>
      <c r="H1556" s="303"/>
      <c r="I1556" s="304"/>
      <c r="J1556" s="290" t="s">
        <v>18</v>
      </c>
      <c r="K1556" s="290" t="s">
        <v>19</v>
      </c>
      <c r="L1556" s="308" t="s">
        <v>20</v>
      </c>
      <c r="M1556" s="299" t="s">
        <v>11</v>
      </c>
      <c r="N1556" s="293" t="s">
        <v>21</v>
      </c>
      <c r="O1556" s="293" t="s">
        <v>22</v>
      </c>
      <c r="P1556" s="293" t="s">
        <v>16</v>
      </c>
      <c r="Q1556" s="290" t="s">
        <v>23</v>
      </c>
      <c r="R1556" s="290" t="s">
        <v>24</v>
      </c>
      <c r="S1556" s="290" t="s">
        <v>25</v>
      </c>
      <c r="T1556" s="290" t="s">
        <v>26</v>
      </c>
      <c r="U1556" s="288" t="s">
        <v>27</v>
      </c>
      <c r="V1556" s="289"/>
      <c r="W1556" s="290" t="s">
        <v>28</v>
      </c>
      <c r="X1556" s="291"/>
      <c r="Y1556" s="291"/>
      <c r="Z1556" s="291"/>
      <c r="AA1556" s="291"/>
      <c r="AB1556" s="318"/>
    </row>
    <row r="1557" spans="1:29" x14ac:dyDescent="0.35">
      <c r="A1557" s="300"/>
      <c r="B1557" s="294"/>
      <c r="C1557" s="294"/>
      <c r="D1557" s="312"/>
      <c r="E1557" s="312"/>
      <c r="F1557" s="312"/>
      <c r="G1557" s="305"/>
      <c r="H1557" s="306"/>
      <c r="I1557" s="307"/>
      <c r="J1557" s="291"/>
      <c r="K1557" s="291"/>
      <c r="L1557" s="309"/>
      <c r="M1557" s="300"/>
      <c r="N1557" s="294"/>
      <c r="O1557" s="294"/>
      <c r="P1557" s="294"/>
      <c r="Q1557" s="291"/>
      <c r="R1557" s="291"/>
      <c r="S1557" s="291"/>
      <c r="T1557" s="291"/>
      <c r="U1557" s="293" t="s">
        <v>29</v>
      </c>
      <c r="V1557" s="296" t="s">
        <v>30</v>
      </c>
      <c r="W1557" s="291"/>
      <c r="X1557" s="291"/>
      <c r="Y1557" s="291"/>
      <c r="Z1557" s="291"/>
      <c r="AA1557" s="291"/>
      <c r="AB1557" s="318"/>
    </row>
    <row r="1558" spans="1:29" x14ac:dyDescent="0.35">
      <c r="A1558" s="300"/>
      <c r="B1558" s="294"/>
      <c r="C1558" s="294"/>
      <c r="D1558" s="312"/>
      <c r="E1558" s="312"/>
      <c r="F1558" s="312"/>
      <c r="G1558" s="299" t="s">
        <v>31</v>
      </c>
      <c r="H1558" s="299" t="s">
        <v>32</v>
      </c>
      <c r="I1558" s="299" t="s">
        <v>33</v>
      </c>
      <c r="J1558" s="291"/>
      <c r="K1558" s="291"/>
      <c r="L1558" s="309"/>
      <c r="M1558" s="300"/>
      <c r="N1558" s="294"/>
      <c r="O1558" s="294"/>
      <c r="P1558" s="294"/>
      <c r="Q1558" s="291"/>
      <c r="R1558" s="291"/>
      <c r="S1558" s="291"/>
      <c r="T1558" s="291"/>
      <c r="U1558" s="294"/>
      <c r="V1558" s="297"/>
      <c r="W1558" s="291"/>
      <c r="X1558" s="291"/>
      <c r="Y1558" s="291"/>
      <c r="Z1558" s="291"/>
      <c r="AA1558" s="291"/>
      <c r="AB1558" s="318"/>
    </row>
    <row r="1559" spans="1:29" x14ac:dyDescent="0.35">
      <c r="A1559" s="300"/>
      <c r="B1559" s="294"/>
      <c r="C1559" s="294"/>
      <c r="D1559" s="312"/>
      <c r="E1559" s="312"/>
      <c r="F1559" s="312"/>
      <c r="G1559" s="300"/>
      <c r="H1559" s="300"/>
      <c r="I1559" s="300"/>
      <c r="J1559" s="291"/>
      <c r="K1559" s="291"/>
      <c r="L1559" s="309"/>
      <c r="M1559" s="300"/>
      <c r="N1559" s="294"/>
      <c r="O1559" s="294"/>
      <c r="P1559" s="294"/>
      <c r="Q1559" s="291"/>
      <c r="R1559" s="291"/>
      <c r="S1559" s="291"/>
      <c r="T1559" s="291"/>
      <c r="U1559" s="294"/>
      <c r="V1559" s="297"/>
      <c r="W1559" s="291"/>
      <c r="X1559" s="291"/>
      <c r="Y1559" s="291"/>
      <c r="Z1559" s="291"/>
      <c r="AA1559" s="291"/>
      <c r="AB1559" s="318"/>
    </row>
    <row r="1560" spans="1:29" x14ac:dyDescent="0.35">
      <c r="A1560" s="301"/>
      <c r="B1560" s="295"/>
      <c r="C1560" s="295"/>
      <c r="D1560" s="313"/>
      <c r="E1560" s="313"/>
      <c r="F1560" s="313"/>
      <c r="G1560" s="301"/>
      <c r="H1560" s="301"/>
      <c r="I1560" s="301"/>
      <c r="J1560" s="292"/>
      <c r="K1560" s="292"/>
      <c r="L1560" s="310"/>
      <c r="M1560" s="301"/>
      <c r="N1560" s="295"/>
      <c r="O1560" s="295"/>
      <c r="P1560" s="295"/>
      <c r="Q1560" s="292"/>
      <c r="R1560" s="292"/>
      <c r="S1560" s="292"/>
      <c r="T1560" s="292"/>
      <c r="U1560" s="295"/>
      <c r="V1560" s="298"/>
      <c r="W1560" s="292"/>
      <c r="X1560" s="292"/>
      <c r="Y1560" s="292"/>
      <c r="Z1560" s="292"/>
      <c r="AA1560" s="292"/>
      <c r="AB1560" s="319"/>
    </row>
    <row r="1561" spans="1:29" x14ac:dyDescent="0.35">
      <c r="A1561" s="15">
        <v>1</v>
      </c>
      <c r="B1561" s="16" t="str">
        <f>[1]ภดส3!B2312</f>
        <v>โฉนด</v>
      </c>
      <c r="C1561" s="16">
        <f>[1]ภดส3!E2312</f>
        <v>1904</v>
      </c>
      <c r="D1561" s="17">
        <f>[1]ภดส3!C2312</f>
        <v>4318</v>
      </c>
      <c r="E1561" s="17" t="str">
        <f>[1]ภดส3!F2312</f>
        <v>ม.2 ต.นาบอน</v>
      </c>
      <c r="F1561" s="18" t="s">
        <v>47</v>
      </c>
      <c r="G1561" s="16">
        <f>[1]ภดส3!G2312</f>
        <v>0</v>
      </c>
      <c r="H1561" s="16">
        <f>[1]ภดส3!H2312</f>
        <v>0</v>
      </c>
      <c r="I1561" s="16">
        <f>[1]ภดส3!I2312</f>
        <v>20</v>
      </c>
      <c r="J1561" s="19">
        <f>[1]ภดส3!J2312</f>
        <v>20</v>
      </c>
      <c r="K1561" s="20">
        <v>3050</v>
      </c>
      <c r="L1561" s="19">
        <f>J1561*K1561</f>
        <v>61000</v>
      </c>
      <c r="M1561" s="21">
        <v>1</v>
      </c>
      <c r="N1561" s="21" t="s">
        <v>74</v>
      </c>
      <c r="O1561" s="21" t="s">
        <v>49</v>
      </c>
      <c r="P1561" s="21">
        <v>3</v>
      </c>
      <c r="Q1561" s="22">
        <v>160</v>
      </c>
      <c r="R1561" s="23">
        <v>100</v>
      </c>
      <c r="S1561" s="22">
        <v>7450</v>
      </c>
      <c r="T1561" s="22">
        <f>Q1561*S1561</f>
        <v>1192000</v>
      </c>
      <c r="U1561" s="21">
        <v>20</v>
      </c>
      <c r="V1561" s="21">
        <v>30</v>
      </c>
      <c r="W1561" s="23">
        <f>T1561-T1561*30/100</f>
        <v>834400</v>
      </c>
      <c r="X1561" s="22">
        <f>L1561+W1561</f>
        <v>895400</v>
      </c>
      <c r="Y1561" s="23">
        <f>X1561*100/100</f>
        <v>895400</v>
      </c>
      <c r="Z1561" s="22"/>
      <c r="AA1561" s="24"/>
      <c r="AB1561" s="25"/>
      <c r="AC1561" s="26"/>
    </row>
    <row r="1562" spans="1:29" x14ac:dyDescent="0.35">
      <c r="A1562" s="15"/>
      <c r="B1562" s="16"/>
      <c r="C1562" s="16"/>
      <c r="D1562" s="17"/>
      <c r="E1562" s="17"/>
      <c r="F1562" s="28"/>
      <c r="G1562" s="16"/>
      <c r="H1562" s="16"/>
      <c r="I1562" s="16"/>
      <c r="J1562" s="45"/>
      <c r="K1562" s="29"/>
      <c r="L1562" s="19"/>
      <c r="M1562" s="30"/>
      <c r="N1562" s="30" t="s">
        <v>35</v>
      </c>
      <c r="O1562" s="30"/>
      <c r="P1562" s="31">
        <v>3</v>
      </c>
      <c r="Q1562" s="32">
        <v>20</v>
      </c>
      <c r="R1562" s="23">
        <f>Q1562*100/Q1561</f>
        <v>12.5</v>
      </c>
      <c r="S1562" s="42"/>
      <c r="T1562" s="22"/>
      <c r="U1562" s="30"/>
      <c r="V1562" s="30"/>
      <c r="W1562" s="23"/>
      <c r="X1562" s="22"/>
      <c r="Y1562" s="23">
        <f>Y1561*R1562/100</f>
        <v>111925</v>
      </c>
      <c r="Z1562" s="22">
        <v>0</v>
      </c>
      <c r="AA1562" s="24">
        <f>Y1562-Z1562</f>
        <v>111925</v>
      </c>
      <c r="AB1562" s="219">
        <v>0.3</v>
      </c>
      <c r="AC1562" s="5">
        <f>AA1562*AB1562/100</f>
        <v>335.77499999999998</v>
      </c>
    </row>
    <row r="1563" spans="1:29" x14ac:dyDescent="0.35">
      <c r="A1563" s="15"/>
      <c r="B1563" s="16"/>
      <c r="C1563" s="16"/>
      <c r="D1563" s="17"/>
      <c r="E1563" s="17"/>
      <c r="F1563" s="28"/>
      <c r="G1563" s="16"/>
      <c r="H1563" s="16"/>
      <c r="I1563" s="16"/>
      <c r="J1563" s="45"/>
      <c r="K1563" s="29"/>
      <c r="L1563" s="19"/>
      <c r="M1563" s="30"/>
      <c r="N1563" s="33" t="s">
        <v>35</v>
      </c>
      <c r="O1563" s="33"/>
      <c r="P1563" s="67">
        <v>2</v>
      </c>
      <c r="Q1563" s="34">
        <v>60</v>
      </c>
      <c r="R1563" s="23">
        <f>Q1563*100/Q1561</f>
        <v>37.5</v>
      </c>
      <c r="S1563" s="35"/>
      <c r="T1563" s="22"/>
      <c r="U1563" s="33"/>
      <c r="V1563" s="33"/>
      <c r="W1563" s="23"/>
      <c r="X1563" s="22"/>
      <c r="Y1563" s="23">
        <f>Y1561*R1563/100</f>
        <v>335775</v>
      </c>
      <c r="Z1563" s="22">
        <v>0</v>
      </c>
      <c r="AA1563" s="24">
        <v>0</v>
      </c>
      <c r="AB1563" s="219">
        <v>0.02</v>
      </c>
      <c r="AC1563" s="5">
        <f t="shared" ref="AC1563:AC1564" si="54">AA1563*AB1563/100</f>
        <v>0</v>
      </c>
    </row>
    <row r="1564" spans="1:29" x14ac:dyDescent="0.35">
      <c r="A1564" s="36"/>
      <c r="B1564" s="30"/>
      <c r="C1564" s="30"/>
      <c r="D1564" s="37"/>
      <c r="E1564" s="37"/>
      <c r="F1564" s="37"/>
      <c r="G1564" s="38"/>
      <c r="H1564" s="38"/>
      <c r="I1564" s="38"/>
      <c r="J1564" s="39"/>
      <c r="K1564" s="24"/>
      <c r="L1564" s="35"/>
      <c r="M1564" s="30"/>
      <c r="N1564" s="33" t="s">
        <v>36</v>
      </c>
      <c r="O1564" s="40"/>
      <c r="P1564" s="31">
        <v>2</v>
      </c>
      <c r="Q1564" s="32">
        <v>80</v>
      </c>
      <c r="R1564" s="23">
        <f>Q1564*100/Q1561</f>
        <v>50</v>
      </c>
      <c r="S1564" s="39"/>
      <c r="T1564" s="42"/>
      <c r="U1564" s="43"/>
      <c r="V1564" s="43"/>
      <c r="W1564" s="44"/>
      <c r="X1564" s="39"/>
      <c r="Y1564" s="45">
        <f>Y1561*R1564/100</f>
        <v>447700</v>
      </c>
      <c r="Z1564" s="39">
        <v>50000000</v>
      </c>
      <c r="AA1564" s="44">
        <v>0</v>
      </c>
      <c r="AB1564" s="220">
        <v>0.02</v>
      </c>
      <c r="AC1564" s="5">
        <f t="shared" si="54"/>
        <v>0</v>
      </c>
    </row>
    <row r="1565" spans="1:29" x14ac:dyDescent="0.35">
      <c r="A1565" s="47"/>
      <c r="B1565" s="47"/>
      <c r="C1565" s="47"/>
      <c r="D1565" s="48"/>
      <c r="E1565" s="48"/>
      <c r="F1565" s="48"/>
      <c r="G1565" s="47"/>
      <c r="H1565" s="47"/>
      <c r="I1565" s="47"/>
      <c r="J1565" s="49"/>
      <c r="K1565" s="50"/>
      <c r="L1565" s="51"/>
      <c r="M1565" s="52"/>
      <c r="N1565" s="52"/>
      <c r="O1565" s="52"/>
      <c r="P1565" s="82"/>
      <c r="Q1565" s="49"/>
      <c r="R1565" s="50"/>
      <c r="S1565" s="49"/>
      <c r="T1565" s="49"/>
      <c r="U1565" s="52"/>
      <c r="V1565" s="52"/>
      <c r="W1565" s="50"/>
      <c r="X1565" s="49"/>
      <c r="Y1565" s="50"/>
      <c r="Z1565" s="49"/>
      <c r="AA1565" s="50"/>
      <c r="AB1565" s="53"/>
      <c r="AC1565" s="5">
        <f>SUM(AC1562:AC1564)</f>
        <v>335.77499999999998</v>
      </c>
    </row>
    <row r="1566" spans="1:29" x14ac:dyDescent="0.35">
      <c r="A1566" s="1"/>
      <c r="B1566" s="1"/>
      <c r="C1566" s="1"/>
      <c r="D1566" s="2"/>
      <c r="E1566" s="2"/>
      <c r="F1566" s="2"/>
      <c r="G1566" s="1"/>
      <c r="H1566" s="1"/>
      <c r="I1566" s="1"/>
      <c r="J1566" s="3"/>
      <c r="K1566" s="4"/>
      <c r="M1566" s="6"/>
      <c r="N1566" s="1"/>
      <c r="O1566" s="1"/>
      <c r="P1566" s="1"/>
      <c r="Q1566" s="3"/>
      <c r="R1566" s="4"/>
      <c r="S1566" s="3"/>
      <c r="T1566" s="3"/>
      <c r="U1566" s="1"/>
      <c r="V1566" s="1"/>
      <c r="W1566" s="4"/>
      <c r="X1566" s="3"/>
      <c r="Y1566" s="4"/>
      <c r="Z1566" s="3"/>
      <c r="AA1566" s="4"/>
      <c r="AB1566" s="55"/>
    </row>
    <row r="1567" spans="1:29" x14ac:dyDescent="0.35">
      <c r="A1567" s="8"/>
      <c r="B1567" s="8" t="s">
        <v>37</v>
      </c>
      <c r="C1567" s="8"/>
      <c r="D1567" s="9" t="s">
        <v>38</v>
      </c>
      <c r="E1567" s="9"/>
      <c r="F1567" s="9"/>
      <c r="G1567" s="56"/>
      <c r="H1567" s="8" t="s">
        <v>39</v>
      </c>
      <c r="I1567" s="8"/>
      <c r="J1567" s="57"/>
      <c r="K1567" s="10"/>
      <c r="L1567" s="8"/>
      <c r="M1567" s="13"/>
      <c r="N1567" s="1"/>
      <c r="O1567" s="1"/>
      <c r="P1567" s="1"/>
      <c r="Q1567" s="3"/>
      <c r="R1567" s="4"/>
      <c r="S1567" s="3"/>
      <c r="T1567" s="3"/>
      <c r="U1567" s="1"/>
      <c r="V1567" s="1"/>
      <c r="W1567" s="4"/>
      <c r="X1567" s="3"/>
      <c r="Y1567" s="4"/>
      <c r="Z1567" s="3"/>
      <c r="AA1567" s="4"/>
      <c r="AB1567" s="55"/>
    </row>
    <row r="1568" spans="1:29" x14ac:dyDescent="0.35">
      <c r="A1568" s="8"/>
      <c r="B1568" s="8"/>
      <c r="C1568" s="8"/>
      <c r="D1568" s="9"/>
      <c r="E1568" s="9"/>
      <c r="F1568" s="9"/>
      <c r="G1568" s="56"/>
      <c r="H1568" s="8" t="s">
        <v>40</v>
      </c>
      <c r="I1568" s="8"/>
      <c r="J1568" s="57"/>
      <c r="K1568" s="10"/>
      <c r="L1568" s="8"/>
      <c r="M1568" s="13"/>
      <c r="N1568" s="1"/>
      <c r="O1568" s="1"/>
      <c r="P1568" s="1"/>
      <c r="Q1568" s="3"/>
      <c r="R1568" s="4"/>
      <c r="S1568" s="3"/>
      <c r="T1568" s="3"/>
      <c r="U1568" s="1"/>
      <c r="V1568" s="1"/>
      <c r="W1568" s="4"/>
      <c r="X1568" s="3"/>
      <c r="Y1568" s="4"/>
      <c r="Z1568" s="3"/>
      <c r="AA1568" s="4"/>
      <c r="AB1568" s="55"/>
    </row>
    <row r="1569" spans="1:29" x14ac:dyDescent="0.35">
      <c r="A1569" s="8"/>
      <c r="B1569" s="8"/>
      <c r="C1569" s="8"/>
      <c r="D1569" s="9"/>
      <c r="E1569" s="9"/>
      <c r="F1569" s="9"/>
      <c r="G1569" s="56"/>
      <c r="H1569" s="8" t="s">
        <v>41</v>
      </c>
      <c r="I1569" s="8"/>
      <c r="J1569" s="57"/>
      <c r="K1569" s="10"/>
      <c r="L1569" s="8"/>
      <c r="M1569" s="13"/>
      <c r="N1569" s="1"/>
      <c r="O1569" s="1"/>
      <c r="P1569" s="8"/>
      <c r="Q1569" s="3"/>
      <c r="R1569" s="4"/>
      <c r="S1569" s="3"/>
      <c r="T1569" s="3"/>
      <c r="U1569" s="1"/>
      <c r="V1569" s="1"/>
      <c r="W1569" s="4"/>
      <c r="X1569" s="3"/>
      <c r="Y1569" s="11"/>
      <c r="Z1569" s="10"/>
      <c r="AA1569" s="11"/>
      <c r="AB1569" s="14"/>
    </row>
    <row r="1570" spans="1:29" x14ac:dyDescent="0.35">
      <c r="A1570" s="8"/>
      <c r="B1570" s="8"/>
      <c r="C1570" s="8"/>
      <c r="D1570" s="9"/>
      <c r="E1570" s="9"/>
      <c r="F1570" s="9"/>
      <c r="G1570" s="56"/>
      <c r="H1570" s="8" t="s">
        <v>42</v>
      </c>
      <c r="I1570" s="58"/>
      <c r="J1570" s="59"/>
      <c r="K1570" s="12"/>
      <c r="L1570" s="58"/>
      <c r="M1570" s="60"/>
      <c r="N1570" s="1"/>
      <c r="O1570" s="1"/>
      <c r="P1570" s="8"/>
      <c r="Q1570" s="3"/>
      <c r="R1570" s="4"/>
      <c r="S1570" s="3"/>
      <c r="T1570" s="3"/>
      <c r="U1570" s="1"/>
      <c r="V1570" s="1"/>
      <c r="W1570" s="4"/>
      <c r="X1570" s="3"/>
      <c r="Y1570" s="11"/>
      <c r="Z1570" s="10"/>
      <c r="AA1570" s="11"/>
      <c r="AB1570" s="14"/>
    </row>
    <row r="1571" spans="1:29" x14ac:dyDescent="0.35">
      <c r="A1571" s="58"/>
      <c r="B1571" s="58"/>
      <c r="C1571" s="58"/>
      <c r="D1571" s="61"/>
      <c r="E1571" s="61"/>
      <c r="F1571" s="61"/>
      <c r="G1571" s="58"/>
      <c r="H1571" s="58" t="s">
        <v>43</v>
      </c>
      <c r="I1571" s="58"/>
      <c r="J1571" s="59"/>
      <c r="K1571" s="12"/>
      <c r="L1571" s="58"/>
      <c r="M1571" s="60"/>
    </row>
    <row r="1572" spans="1:29" x14ac:dyDescent="0.35">
      <c r="A1572" s="1"/>
      <c r="B1572" s="1"/>
      <c r="C1572" s="1"/>
      <c r="D1572" s="2"/>
      <c r="E1572" s="2"/>
      <c r="F1572" s="2"/>
      <c r="G1572" s="1"/>
      <c r="H1572" s="1"/>
      <c r="I1572" s="1"/>
      <c r="J1572" s="3"/>
      <c r="K1572" s="4"/>
      <c r="M1572" s="6"/>
      <c r="N1572" s="1"/>
      <c r="O1572" s="1"/>
      <c r="P1572" s="1"/>
      <c r="Q1572" s="3"/>
      <c r="R1572" s="4"/>
      <c r="S1572" s="3"/>
      <c r="T1572" s="3"/>
      <c r="U1572" s="1"/>
      <c r="V1572" s="1"/>
      <c r="W1572" s="4"/>
      <c r="X1572" s="3"/>
      <c r="Y1572" s="4"/>
      <c r="Z1572" s="3"/>
      <c r="AA1572" s="314" t="s">
        <v>0</v>
      </c>
      <c r="AB1572" s="314"/>
    </row>
    <row r="1573" spans="1:29" x14ac:dyDescent="0.35">
      <c r="A1573" s="315" t="s">
        <v>1</v>
      </c>
      <c r="B1573" s="315"/>
      <c r="C1573" s="315"/>
      <c r="D1573" s="315"/>
      <c r="E1573" s="315"/>
      <c r="F1573" s="315"/>
      <c r="G1573" s="315"/>
      <c r="H1573" s="315"/>
      <c r="I1573" s="315"/>
      <c r="J1573" s="315"/>
      <c r="K1573" s="315"/>
      <c r="L1573" s="315"/>
      <c r="M1573" s="315"/>
      <c r="N1573" s="315"/>
      <c r="O1573" s="315"/>
      <c r="P1573" s="315"/>
      <c r="Q1573" s="315"/>
      <c r="R1573" s="315"/>
      <c r="S1573" s="315"/>
      <c r="T1573" s="315"/>
      <c r="U1573" s="315"/>
      <c r="V1573" s="315"/>
      <c r="W1573" s="315"/>
      <c r="X1573" s="315"/>
      <c r="Y1573" s="315"/>
      <c r="Z1573" s="315"/>
      <c r="AA1573" s="315"/>
      <c r="AB1573" s="315"/>
    </row>
    <row r="1574" spans="1:29" x14ac:dyDescent="0.35">
      <c r="A1574" s="315" t="str">
        <f>A1530</f>
        <v>เทศบาลตำบลนาบอน</v>
      </c>
      <c r="B1574" s="315"/>
      <c r="C1574" s="315"/>
      <c r="D1574" s="315"/>
      <c r="E1574" s="315"/>
      <c r="F1574" s="315"/>
      <c r="G1574" s="315"/>
      <c r="H1574" s="315"/>
      <c r="I1574" s="315"/>
      <c r="J1574" s="315"/>
      <c r="K1574" s="315"/>
      <c r="L1574" s="315"/>
      <c r="M1574" s="315"/>
      <c r="N1574" s="315"/>
      <c r="O1574" s="315"/>
      <c r="P1574" s="315"/>
      <c r="Q1574" s="315"/>
      <c r="R1574" s="315"/>
      <c r="S1574" s="315"/>
      <c r="T1574" s="315"/>
      <c r="U1574" s="315"/>
      <c r="V1574" s="315"/>
      <c r="W1574" s="315"/>
      <c r="X1574" s="315"/>
      <c r="Y1574" s="315"/>
      <c r="Z1574" s="315"/>
      <c r="AA1574" s="315"/>
      <c r="AB1574" s="315"/>
    </row>
    <row r="1575" spans="1:29" x14ac:dyDescent="0.35">
      <c r="A1575" s="8" t="s">
        <v>171</v>
      </c>
      <c r="B1575" s="8"/>
      <c r="C1575" s="8"/>
      <c r="D1575" s="9"/>
      <c r="E1575" s="9"/>
      <c r="F1575" s="9"/>
      <c r="G1575" s="8"/>
      <c r="H1575" s="8"/>
      <c r="I1575" s="8"/>
      <c r="J1575" s="10"/>
      <c r="K1575" s="11"/>
      <c r="L1575" s="12"/>
      <c r="M1575" s="13"/>
      <c r="N1575" s="8"/>
      <c r="O1575" s="8"/>
      <c r="P1575" s="8"/>
      <c r="Q1575" s="10"/>
      <c r="R1575" s="11"/>
      <c r="S1575" s="10"/>
      <c r="T1575" s="10"/>
      <c r="U1575" s="8"/>
      <c r="V1575" s="8"/>
      <c r="W1575" s="11"/>
      <c r="X1575" s="10"/>
      <c r="Y1575" s="11"/>
      <c r="Z1575" s="10"/>
      <c r="AA1575" s="11"/>
      <c r="AB1575" s="14"/>
    </row>
    <row r="1576" spans="1:29" x14ac:dyDescent="0.35">
      <c r="A1576" s="288" t="s">
        <v>4</v>
      </c>
      <c r="B1576" s="316"/>
      <c r="C1576" s="316"/>
      <c r="D1576" s="316"/>
      <c r="E1576" s="316"/>
      <c r="F1576" s="316"/>
      <c r="G1576" s="316"/>
      <c r="H1576" s="316"/>
      <c r="I1576" s="316"/>
      <c r="J1576" s="316"/>
      <c r="K1576" s="316"/>
      <c r="L1576" s="289"/>
      <c r="M1576" s="288" t="s">
        <v>5</v>
      </c>
      <c r="N1576" s="316"/>
      <c r="O1576" s="316"/>
      <c r="P1576" s="316"/>
      <c r="Q1576" s="316"/>
      <c r="R1576" s="316"/>
      <c r="S1576" s="316"/>
      <c r="T1576" s="316"/>
      <c r="U1576" s="316"/>
      <c r="V1576" s="316"/>
      <c r="W1576" s="289"/>
      <c r="X1576" s="290" t="s">
        <v>6</v>
      </c>
      <c r="Y1576" s="290" t="s">
        <v>7</v>
      </c>
      <c r="Z1576" s="290" t="s">
        <v>8</v>
      </c>
      <c r="AA1576" s="290" t="s">
        <v>9</v>
      </c>
      <c r="AB1576" s="317" t="s">
        <v>10</v>
      </c>
    </row>
    <row r="1577" spans="1:29" x14ac:dyDescent="0.35">
      <c r="A1577" s="299" t="s">
        <v>11</v>
      </c>
      <c r="B1577" s="293" t="s">
        <v>12</v>
      </c>
      <c r="C1577" s="293" t="s">
        <v>13</v>
      </c>
      <c r="D1577" s="311" t="s">
        <v>14</v>
      </c>
      <c r="E1577" s="311" t="s">
        <v>15</v>
      </c>
      <c r="F1577" s="312" t="s">
        <v>16</v>
      </c>
      <c r="G1577" s="302" t="s">
        <v>17</v>
      </c>
      <c r="H1577" s="303"/>
      <c r="I1577" s="304"/>
      <c r="J1577" s="290" t="s">
        <v>18</v>
      </c>
      <c r="K1577" s="290" t="s">
        <v>19</v>
      </c>
      <c r="L1577" s="308" t="s">
        <v>20</v>
      </c>
      <c r="M1577" s="299" t="s">
        <v>11</v>
      </c>
      <c r="N1577" s="293" t="s">
        <v>21</v>
      </c>
      <c r="O1577" s="293" t="s">
        <v>22</v>
      </c>
      <c r="P1577" s="293" t="s">
        <v>16</v>
      </c>
      <c r="Q1577" s="290" t="s">
        <v>23</v>
      </c>
      <c r="R1577" s="290" t="s">
        <v>24</v>
      </c>
      <c r="S1577" s="290" t="s">
        <v>25</v>
      </c>
      <c r="T1577" s="290" t="s">
        <v>26</v>
      </c>
      <c r="U1577" s="288" t="s">
        <v>27</v>
      </c>
      <c r="V1577" s="289"/>
      <c r="W1577" s="290" t="s">
        <v>28</v>
      </c>
      <c r="X1577" s="291"/>
      <c r="Y1577" s="291"/>
      <c r="Z1577" s="291"/>
      <c r="AA1577" s="291"/>
      <c r="AB1577" s="318"/>
    </row>
    <row r="1578" spans="1:29" x14ac:dyDescent="0.35">
      <c r="A1578" s="300"/>
      <c r="B1578" s="294"/>
      <c r="C1578" s="294"/>
      <c r="D1578" s="312"/>
      <c r="E1578" s="312"/>
      <c r="F1578" s="312"/>
      <c r="G1578" s="305"/>
      <c r="H1578" s="306"/>
      <c r="I1578" s="307"/>
      <c r="J1578" s="291"/>
      <c r="K1578" s="291"/>
      <c r="L1578" s="309"/>
      <c r="M1578" s="300"/>
      <c r="N1578" s="294"/>
      <c r="O1578" s="294"/>
      <c r="P1578" s="294"/>
      <c r="Q1578" s="291"/>
      <c r="R1578" s="291"/>
      <c r="S1578" s="291"/>
      <c r="T1578" s="291"/>
      <c r="U1578" s="293" t="s">
        <v>29</v>
      </c>
      <c r="V1578" s="296" t="s">
        <v>30</v>
      </c>
      <c r="W1578" s="291"/>
      <c r="X1578" s="291"/>
      <c r="Y1578" s="291"/>
      <c r="Z1578" s="291"/>
      <c r="AA1578" s="291"/>
      <c r="AB1578" s="318"/>
    </row>
    <row r="1579" spans="1:29" x14ac:dyDescent="0.35">
      <c r="A1579" s="300"/>
      <c r="B1579" s="294"/>
      <c r="C1579" s="294"/>
      <c r="D1579" s="312"/>
      <c r="E1579" s="312"/>
      <c r="F1579" s="312"/>
      <c r="G1579" s="299" t="s">
        <v>31</v>
      </c>
      <c r="H1579" s="299" t="s">
        <v>32</v>
      </c>
      <c r="I1579" s="299" t="s">
        <v>33</v>
      </c>
      <c r="J1579" s="291"/>
      <c r="K1579" s="291"/>
      <c r="L1579" s="309"/>
      <c r="M1579" s="300"/>
      <c r="N1579" s="294"/>
      <c r="O1579" s="294"/>
      <c r="P1579" s="294"/>
      <c r="Q1579" s="291"/>
      <c r="R1579" s="291"/>
      <c r="S1579" s="291"/>
      <c r="T1579" s="291"/>
      <c r="U1579" s="294"/>
      <c r="V1579" s="297"/>
      <c r="W1579" s="291"/>
      <c r="X1579" s="291"/>
      <c r="Y1579" s="291"/>
      <c r="Z1579" s="291"/>
      <c r="AA1579" s="291"/>
      <c r="AB1579" s="318"/>
    </row>
    <row r="1580" spans="1:29" x14ac:dyDescent="0.35">
      <c r="A1580" s="300"/>
      <c r="B1580" s="294"/>
      <c r="C1580" s="294"/>
      <c r="D1580" s="312"/>
      <c r="E1580" s="312"/>
      <c r="F1580" s="312"/>
      <c r="G1580" s="300"/>
      <c r="H1580" s="300"/>
      <c r="I1580" s="300"/>
      <c r="J1580" s="291"/>
      <c r="K1580" s="291"/>
      <c r="L1580" s="309"/>
      <c r="M1580" s="300"/>
      <c r="N1580" s="294"/>
      <c r="O1580" s="294"/>
      <c r="P1580" s="294"/>
      <c r="Q1580" s="291"/>
      <c r="R1580" s="291"/>
      <c r="S1580" s="291"/>
      <c r="T1580" s="291"/>
      <c r="U1580" s="294"/>
      <c r="V1580" s="297"/>
      <c r="W1580" s="291"/>
      <c r="X1580" s="291"/>
      <c r="Y1580" s="291"/>
      <c r="Z1580" s="291"/>
      <c r="AA1580" s="291"/>
      <c r="AB1580" s="318"/>
    </row>
    <row r="1581" spans="1:29" x14ac:dyDescent="0.35">
      <c r="A1581" s="301"/>
      <c r="B1581" s="295"/>
      <c r="C1581" s="295"/>
      <c r="D1581" s="313"/>
      <c r="E1581" s="313"/>
      <c r="F1581" s="313"/>
      <c r="G1581" s="301"/>
      <c r="H1581" s="301"/>
      <c r="I1581" s="301"/>
      <c r="J1581" s="292"/>
      <c r="K1581" s="292"/>
      <c r="L1581" s="310"/>
      <c r="M1581" s="301"/>
      <c r="N1581" s="295"/>
      <c r="O1581" s="295"/>
      <c r="P1581" s="295"/>
      <c r="Q1581" s="292"/>
      <c r="R1581" s="292"/>
      <c r="S1581" s="292"/>
      <c r="T1581" s="292"/>
      <c r="U1581" s="295"/>
      <c r="V1581" s="298"/>
      <c r="W1581" s="292"/>
      <c r="X1581" s="292"/>
      <c r="Y1581" s="292"/>
      <c r="Z1581" s="292"/>
      <c r="AA1581" s="292"/>
      <c r="AB1581" s="319"/>
    </row>
    <row r="1582" spans="1:29" x14ac:dyDescent="0.35">
      <c r="A1582" s="15">
        <v>1</v>
      </c>
      <c r="B1582" s="16" t="str">
        <f>[1]ภดส3!B2366</f>
        <v>โฉนด</v>
      </c>
      <c r="C1582" s="16">
        <f>[1]ภดส3!E2366</f>
        <v>3533</v>
      </c>
      <c r="D1582" s="17">
        <f>[1]ภดส3!C2366</f>
        <v>7477</v>
      </c>
      <c r="E1582" s="17" t="str">
        <f>[1]ภดส3!F2366</f>
        <v>ม.2 ต.นาบอน</v>
      </c>
      <c r="F1582" s="18" t="s">
        <v>47</v>
      </c>
      <c r="G1582" s="16">
        <f>[1]ภดส3!G2366</f>
        <v>0</v>
      </c>
      <c r="H1582" s="16">
        <f>[1]ภดส3!H2366</f>
        <v>1</v>
      </c>
      <c r="I1582" s="16">
        <f>[1]ภดส3!I2366</f>
        <v>45</v>
      </c>
      <c r="J1582" s="19">
        <f>[1]ภดส3!J2366</f>
        <v>145</v>
      </c>
      <c r="K1582" s="20">
        <v>3050</v>
      </c>
      <c r="L1582" s="19">
        <f>J1582*K1582</f>
        <v>442250</v>
      </c>
      <c r="M1582" s="21"/>
      <c r="N1582" s="21"/>
      <c r="O1582" s="21"/>
      <c r="P1582" s="21"/>
      <c r="Q1582" s="22"/>
      <c r="R1582" s="23"/>
      <c r="S1582" s="22"/>
      <c r="T1582" s="22"/>
      <c r="U1582" s="21"/>
      <c r="V1582" s="21"/>
      <c r="W1582" s="23"/>
      <c r="X1582" s="22">
        <f>L1582-L1583-L1584-L1585-L1586</f>
        <v>198250</v>
      </c>
      <c r="Y1582" s="23">
        <f>X1582*100/100</f>
        <v>198250</v>
      </c>
      <c r="Z1582" s="22">
        <v>0</v>
      </c>
      <c r="AA1582" s="24">
        <f>Y1582-Z1582</f>
        <v>198250</v>
      </c>
      <c r="AB1582" s="25">
        <v>0.3</v>
      </c>
      <c r="AC1582" s="26">
        <f>AA1582*AB1582/100</f>
        <v>594.75</v>
      </c>
    </row>
    <row r="1583" spans="1:29" x14ac:dyDescent="0.35">
      <c r="A1583" s="15"/>
      <c r="B1583" s="16"/>
      <c r="C1583" s="16"/>
      <c r="D1583" s="17"/>
      <c r="E1583" s="17"/>
      <c r="F1583" s="28"/>
      <c r="G1583" s="16"/>
      <c r="H1583" s="16"/>
      <c r="I1583" s="16"/>
      <c r="J1583" s="45">
        <v>20</v>
      </c>
      <c r="K1583" s="29">
        <v>3050</v>
      </c>
      <c r="L1583" s="19">
        <f>J1583*K1583</f>
        <v>61000</v>
      </c>
      <c r="M1583" s="31">
        <v>1</v>
      </c>
      <c r="N1583" s="30" t="s">
        <v>108</v>
      </c>
      <c r="O1583" s="31" t="s">
        <v>49</v>
      </c>
      <c r="P1583" s="31">
        <v>3</v>
      </c>
      <c r="Q1583" s="42">
        <v>80</v>
      </c>
      <c r="R1583" s="23">
        <v>100</v>
      </c>
      <c r="S1583" s="42">
        <v>6600</v>
      </c>
      <c r="T1583" s="22">
        <f>Q1583*S1583</f>
        <v>528000</v>
      </c>
      <c r="U1583" s="31">
        <v>20</v>
      </c>
      <c r="V1583" s="31">
        <v>30</v>
      </c>
      <c r="W1583" s="23">
        <f>T1583-T1583*30/100</f>
        <v>369600</v>
      </c>
      <c r="X1583" s="22">
        <f>L1583+W1583</f>
        <v>430600</v>
      </c>
      <c r="Y1583" s="23">
        <f>X1583*R1583/100</f>
        <v>430600</v>
      </c>
      <c r="Z1583" s="22">
        <v>0</v>
      </c>
      <c r="AA1583" s="24">
        <f>Y1583-Z1583</f>
        <v>430600</v>
      </c>
      <c r="AB1583" s="25">
        <v>0.3</v>
      </c>
      <c r="AC1583" s="5">
        <f>AA1583*AB1583/100</f>
        <v>1291.8</v>
      </c>
    </row>
    <row r="1584" spans="1:29" x14ac:dyDescent="0.35">
      <c r="A1584" s="15"/>
      <c r="B1584" s="16"/>
      <c r="C1584" s="16"/>
      <c r="D1584" s="17"/>
      <c r="E1584" s="17"/>
      <c r="F1584" s="28"/>
      <c r="G1584" s="16"/>
      <c r="H1584" s="16"/>
      <c r="I1584" s="16"/>
      <c r="J1584" s="45">
        <v>20</v>
      </c>
      <c r="K1584" s="29">
        <v>3050</v>
      </c>
      <c r="L1584" s="19">
        <f t="shared" ref="L1584:L1596" si="55">J1584*K1584</f>
        <v>61000</v>
      </c>
      <c r="M1584" s="31">
        <v>2</v>
      </c>
      <c r="N1584" s="30" t="s">
        <v>108</v>
      </c>
      <c r="O1584" s="31" t="s">
        <v>49</v>
      </c>
      <c r="P1584" s="67">
        <v>3</v>
      </c>
      <c r="Q1584" s="35">
        <v>80</v>
      </c>
      <c r="R1584" s="23">
        <v>100</v>
      </c>
      <c r="S1584" s="42">
        <v>6600</v>
      </c>
      <c r="T1584" s="22">
        <f t="shared" ref="T1584:T1588" si="56">Q1584*S1584</f>
        <v>528000</v>
      </c>
      <c r="U1584" s="31">
        <v>20</v>
      </c>
      <c r="V1584" s="31">
        <v>30</v>
      </c>
      <c r="W1584" s="23">
        <f t="shared" ref="W1584:W1586" si="57">T1584-T1584*30/100</f>
        <v>369600</v>
      </c>
      <c r="X1584" s="22">
        <f t="shared" ref="X1584:X1586" si="58">L1584+W1584</f>
        <v>430600</v>
      </c>
      <c r="Y1584" s="23">
        <f t="shared" ref="Y1584:Y1586" si="59">X1584*R1584/100</f>
        <v>430600</v>
      </c>
      <c r="Z1584" s="22">
        <v>0</v>
      </c>
      <c r="AA1584" s="24">
        <f t="shared" ref="AA1584:AA1591" si="60">Y1584-Z1584</f>
        <v>430600</v>
      </c>
      <c r="AB1584" s="25">
        <v>0.02</v>
      </c>
      <c r="AC1584" s="5">
        <f t="shared" ref="AC1584:AC1596" si="61">AA1584*AB1584/100</f>
        <v>86.12</v>
      </c>
    </row>
    <row r="1585" spans="1:29" x14ac:dyDescent="0.35">
      <c r="A1585" s="15"/>
      <c r="B1585" s="16"/>
      <c r="C1585" s="16"/>
      <c r="D1585" s="17"/>
      <c r="E1585" s="17"/>
      <c r="F1585" s="28"/>
      <c r="G1585" s="16"/>
      <c r="H1585" s="16"/>
      <c r="I1585" s="16"/>
      <c r="J1585" s="45">
        <v>20</v>
      </c>
      <c r="K1585" s="29">
        <v>3050</v>
      </c>
      <c r="L1585" s="19">
        <f t="shared" si="55"/>
        <v>61000</v>
      </c>
      <c r="M1585" s="31">
        <v>3</v>
      </c>
      <c r="N1585" s="30" t="s">
        <v>108</v>
      </c>
      <c r="O1585" s="31" t="s">
        <v>49</v>
      </c>
      <c r="P1585" s="67">
        <v>3</v>
      </c>
      <c r="Q1585" s="35">
        <v>80</v>
      </c>
      <c r="R1585" s="23">
        <v>100</v>
      </c>
      <c r="S1585" s="42">
        <v>6600</v>
      </c>
      <c r="T1585" s="22">
        <f t="shared" si="56"/>
        <v>528000</v>
      </c>
      <c r="U1585" s="31">
        <v>20</v>
      </c>
      <c r="V1585" s="31">
        <v>30</v>
      </c>
      <c r="W1585" s="23">
        <f t="shared" si="57"/>
        <v>369600</v>
      </c>
      <c r="X1585" s="22">
        <f t="shared" si="58"/>
        <v>430600</v>
      </c>
      <c r="Y1585" s="23">
        <f t="shared" si="59"/>
        <v>430600</v>
      </c>
      <c r="Z1585" s="22">
        <v>0</v>
      </c>
      <c r="AA1585" s="24">
        <f t="shared" si="60"/>
        <v>430600</v>
      </c>
      <c r="AB1585" s="25">
        <v>0.3</v>
      </c>
      <c r="AC1585" s="5">
        <f t="shared" si="61"/>
        <v>1291.8</v>
      </c>
    </row>
    <row r="1586" spans="1:29" x14ac:dyDescent="0.35">
      <c r="A1586" s="15"/>
      <c r="B1586" s="16"/>
      <c r="C1586" s="16"/>
      <c r="D1586" s="17"/>
      <c r="E1586" s="17"/>
      <c r="F1586" s="28"/>
      <c r="G1586" s="16"/>
      <c r="H1586" s="16"/>
      <c r="I1586" s="16"/>
      <c r="J1586" s="45">
        <v>20</v>
      </c>
      <c r="K1586" s="29">
        <v>3050</v>
      </c>
      <c r="L1586" s="19">
        <f t="shared" si="55"/>
        <v>61000</v>
      </c>
      <c r="M1586" s="31">
        <v>4</v>
      </c>
      <c r="N1586" s="30" t="s">
        <v>108</v>
      </c>
      <c r="O1586" s="31" t="s">
        <v>49</v>
      </c>
      <c r="P1586" s="67">
        <v>3</v>
      </c>
      <c r="Q1586" s="35">
        <v>80</v>
      </c>
      <c r="R1586" s="23">
        <v>100</v>
      </c>
      <c r="S1586" s="42">
        <v>6600</v>
      </c>
      <c r="T1586" s="22">
        <f t="shared" si="56"/>
        <v>528000</v>
      </c>
      <c r="U1586" s="31">
        <v>20</v>
      </c>
      <c r="V1586" s="31">
        <v>30</v>
      </c>
      <c r="W1586" s="23">
        <f t="shared" si="57"/>
        <v>369600</v>
      </c>
      <c r="X1586" s="22">
        <f t="shared" si="58"/>
        <v>430600</v>
      </c>
      <c r="Y1586" s="23">
        <f t="shared" si="59"/>
        <v>430600</v>
      </c>
      <c r="Z1586" s="22">
        <v>0</v>
      </c>
      <c r="AA1586" s="24">
        <f t="shared" si="60"/>
        <v>430600</v>
      </c>
      <c r="AB1586" s="25">
        <v>0.3</v>
      </c>
      <c r="AC1586" s="5">
        <f t="shared" si="61"/>
        <v>1291.8</v>
      </c>
    </row>
    <row r="1587" spans="1:29" x14ac:dyDescent="0.35">
      <c r="A1587" s="15">
        <v>2</v>
      </c>
      <c r="B1587" s="16" t="str">
        <f>[1]ภดส3!B2370</f>
        <v>โฉนด</v>
      </c>
      <c r="C1587" s="16">
        <f>[1]ภดส3!E2370</f>
        <v>3553</v>
      </c>
      <c r="D1587" s="17">
        <f>[1]ภดส3!C2370</f>
        <v>7497</v>
      </c>
      <c r="E1587" s="17" t="str">
        <f>[1]ภดส3!F2370</f>
        <v>ม.2 ต.นาบอน</v>
      </c>
      <c r="F1587" s="28" t="s">
        <v>47</v>
      </c>
      <c r="G1587" s="16">
        <f>[1]ภดส3!G2370</f>
        <v>0</v>
      </c>
      <c r="H1587" s="16">
        <f>[1]ภดส3!H2370</f>
        <v>0</v>
      </c>
      <c r="I1587" s="16">
        <f>[1]ภดส3!I2370</f>
        <v>4</v>
      </c>
      <c r="J1587" s="45">
        <f>[1]ภดส3!J2370</f>
        <v>4</v>
      </c>
      <c r="K1587" s="69">
        <v>2000</v>
      </c>
      <c r="L1587" s="19">
        <f t="shared" si="55"/>
        <v>8000</v>
      </c>
      <c r="M1587" s="31">
        <v>5</v>
      </c>
      <c r="N1587" s="30" t="s">
        <v>74</v>
      </c>
      <c r="O1587" s="31" t="s">
        <v>49</v>
      </c>
      <c r="P1587" s="67">
        <v>3</v>
      </c>
      <c r="Q1587" s="35">
        <v>16</v>
      </c>
      <c r="R1587" s="23">
        <v>100</v>
      </c>
      <c r="S1587" s="42">
        <v>7450</v>
      </c>
      <c r="T1587" s="22">
        <f t="shared" si="56"/>
        <v>119200</v>
      </c>
      <c r="U1587" s="67">
        <v>7</v>
      </c>
      <c r="V1587" s="67">
        <v>7</v>
      </c>
      <c r="W1587" s="23">
        <f>T1587-T1587*7/100</f>
        <v>110856</v>
      </c>
      <c r="X1587" s="22">
        <f>L1587+W1587</f>
        <v>118856</v>
      </c>
      <c r="Y1587" s="23">
        <f>X1587*100/100</f>
        <v>118856</v>
      </c>
      <c r="Z1587" s="22">
        <v>0</v>
      </c>
      <c r="AA1587" s="24">
        <f t="shared" si="60"/>
        <v>118856</v>
      </c>
      <c r="AB1587" s="25">
        <v>0.3</v>
      </c>
      <c r="AC1587" s="5">
        <f t="shared" si="61"/>
        <v>356.56799999999998</v>
      </c>
    </row>
    <row r="1588" spans="1:29" x14ac:dyDescent="0.35">
      <c r="A1588" s="15">
        <v>3</v>
      </c>
      <c r="B1588" s="16" t="str">
        <f>[1]ภดส3!B2371</f>
        <v>โฉนด</v>
      </c>
      <c r="C1588" s="16">
        <f>[1]ภดส3!E2371</f>
        <v>3554</v>
      </c>
      <c r="D1588" s="17">
        <f>[1]ภดส3!C2371</f>
        <v>7498</v>
      </c>
      <c r="E1588" s="17" t="str">
        <f>[1]ภดส3!F2371</f>
        <v>ม.2 ต.นาบอน</v>
      </c>
      <c r="F1588" s="28" t="s">
        <v>47</v>
      </c>
      <c r="G1588" s="16">
        <f>[1]ภดส3!G2371</f>
        <v>0</v>
      </c>
      <c r="H1588" s="16">
        <f>[1]ภดส3!H2371</f>
        <v>0</v>
      </c>
      <c r="I1588" s="16">
        <f>[1]ภดส3!I2371</f>
        <v>13</v>
      </c>
      <c r="J1588" s="45">
        <f>[1]ภดส3!J2371</f>
        <v>13</v>
      </c>
      <c r="K1588" s="69">
        <v>3050</v>
      </c>
      <c r="L1588" s="19">
        <f t="shared" si="55"/>
        <v>39650</v>
      </c>
      <c r="M1588" s="31"/>
      <c r="N1588" s="30" t="s">
        <v>74</v>
      </c>
      <c r="O1588" s="71" t="s">
        <v>49</v>
      </c>
      <c r="P1588" s="67">
        <v>3</v>
      </c>
      <c r="Q1588" s="35">
        <v>52</v>
      </c>
      <c r="R1588" s="23">
        <v>100</v>
      </c>
      <c r="S1588" s="42">
        <v>7450</v>
      </c>
      <c r="T1588" s="22">
        <f t="shared" si="56"/>
        <v>387400</v>
      </c>
      <c r="U1588" s="67">
        <v>7</v>
      </c>
      <c r="V1588" s="67">
        <v>7</v>
      </c>
      <c r="W1588" s="23">
        <f>T1588-T1588*7/100</f>
        <v>360282</v>
      </c>
      <c r="X1588" s="22">
        <f>L1588+W1588</f>
        <v>399932</v>
      </c>
      <c r="Y1588" s="23">
        <f>X1588*100/100</f>
        <v>399932</v>
      </c>
      <c r="Z1588" s="22">
        <v>0</v>
      </c>
      <c r="AA1588" s="24">
        <f t="shared" si="60"/>
        <v>399932</v>
      </c>
      <c r="AB1588" s="25">
        <v>0.3</v>
      </c>
      <c r="AC1588" s="5">
        <f t="shared" si="61"/>
        <v>1199.7959999999998</v>
      </c>
    </row>
    <row r="1589" spans="1:29" x14ac:dyDescent="0.35">
      <c r="A1589" s="15">
        <v>4</v>
      </c>
      <c r="B1589" s="16" t="str">
        <f>[1]ภดส3!B2372</f>
        <v>โฉนด</v>
      </c>
      <c r="C1589" s="16">
        <f>[1]ภดส3!E2372</f>
        <v>3552</v>
      </c>
      <c r="D1589" s="17">
        <f>[1]ภดส3!C2372</f>
        <v>7496</v>
      </c>
      <c r="E1589" s="17" t="str">
        <f>[1]ภดส3!F2372</f>
        <v>ม.2 ต.นาบอน</v>
      </c>
      <c r="F1589" s="28" t="s">
        <v>47</v>
      </c>
      <c r="G1589" s="16">
        <f>[1]ภดส3!G2372</f>
        <v>0</v>
      </c>
      <c r="H1589" s="16">
        <f>[1]ภดส3!H2372</f>
        <v>2</v>
      </c>
      <c r="I1589" s="16">
        <f>[1]ภดส3!I2372</f>
        <v>29</v>
      </c>
      <c r="J1589" s="45">
        <f>[1]ภดส3!J2372</f>
        <v>229</v>
      </c>
      <c r="K1589" s="69">
        <v>2300</v>
      </c>
      <c r="L1589" s="19">
        <f t="shared" si="55"/>
        <v>526700</v>
      </c>
      <c r="M1589" s="31"/>
      <c r="N1589" s="30"/>
      <c r="O1589" s="71"/>
      <c r="P1589" s="67"/>
      <c r="Q1589" s="35"/>
      <c r="R1589" s="23"/>
      <c r="S1589" s="35"/>
      <c r="T1589" s="22"/>
      <c r="U1589" s="67"/>
      <c r="V1589" s="67"/>
      <c r="W1589" s="23"/>
      <c r="X1589" s="22">
        <f>L1589-L1590-L1591</f>
        <v>190900</v>
      </c>
      <c r="Y1589" s="23">
        <f>X1589*100/100</f>
        <v>190900</v>
      </c>
      <c r="Z1589" s="22">
        <v>0</v>
      </c>
      <c r="AA1589" s="24">
        <f t="shared" si="60"/>
        <v>190900</v>
      </c>
      <c r="AB1589" s="25">
        <v>0.3</v>
      </c>
      <c r="AC1589" s="5">
        <f t="shared" si="61"/>
        <v>572.70000000000005</v>
      </c>
    </row>
    <row r="1590" spans="1:29" x14ac:dyDescent="0.35">
      <c r="A1590" s="15"/>
      <c r="B1590" s="16"/>
      <c r="C1590" s="16"/>
      <c r="D1590" s="17"/>
      <c r="E1590" s="17"/>
      <c r="F1590" s="28"/>
      <c r="G1590" s="16"/>
      <c r="H1590" s="16"/>
      <c r="I1590" s="16"/>
      <c r="J1590" s="45">
        <v>81</v>
      </c>
      <c r="K1590" s="69">
        <v>2300</v>
      </c>
      <c r="L1590" s="19">
        <f t="shared" si="55"/>
        <v>186300</v>
      </c>
      <c r="M1590" s="31">
        <v>10</v>
      </c>
      <c r="N1590" s="30" t="s">
        <v>74</v>
      </c>
      <c r="O1590" s="71" t="s">
        <v>172</v>
      </c>
      <c r="P1590" s="67">
        <v>3</v>
      </c>
      <c r="Q1590" s="35">
        <v>324</v>
      </c>
      <c r="R1590" s="23">
        <v>100</v>
      </c>
      <c r="S1590" s="35">
        <v>7450</v>
      </c>
      <c r="T1590" s="22">
        <f t="shared" ref="T1590:T1591" si="62">Q1590*S1590</f>
        <v>2413800</v>
      </c>
      <c r="U1590" s="67">
        <v>7</v>
      </c>
      <c r="V1590" s="67">
        <v>7</v>
      </c>
      <c r="W1590" s="23">
        <f>T1590-T1590*7/100</f>
        <v>2244834</v>
      </c>
      <c r="X1590" s="22">
        <f>L1590+W1590</f>
        <v>2431134</v>
      </c>
      <c r="Y1590" s="23">
        <f>X1590*R1590/100</f>
        <v>2431134</v>
      </c>
      <c r="Z1590" s="22">
        <v>0</v>
      </c>
      <c r="AA1590" s="24">
        <f t="shared" si="60"/>
        <v>2431134</v>
      </c>
      <c r="AB1590" s="25">
        <v>0.02</v>
      </c>
      <c r="AC1590" s="5">
        <f t="shared" si="61"/>
        <v>486.22680000000003</v>
      </c>
    </row>
    <row r="1591" spans="1:29" x14ac:dyDescent="0.35">
      <c r="A1591" s="15"/>
      <c r="B1591" s="16"/>
      <c r="C1591" s="16"/>
      <c r="D1591" s="17"/>
      <c r="E1591" s="17"/>
      <c r="F1591" s="28"/>
      <c r="G1591" s="16"/>
      <c r="H1591" s="16"/>
      <c r="I1591" s="16"/>
      <c r="J1591" s="45">
        <v>65</v>
      </c>
      <c r="K1591" s="69">
        <v>2300</v>
      </c>
      <c r="L1591" s="19">
        <f t="shared" si="55"/>
        <v>149500</v>
      </c>
      <c r="M1591" s="31">
        <v>14</v>
      </c>
      <c r="N1591" s="30" t="s">
        <v>74</v>
      </c>
      <c r="O1591" s="71" t="s">
        <v>173</v>
      </c>
      <c r="P1591" s="67">
        <v>3</v>
      </c>
      <c r="Q1591" s="35">
        <v>260</v>
      </c>
      <c r="R1591" s="23">
        <v>100</v>
      </c>
      <c r="S1591" s="35">
        <v>7450</v>
      </c>
      <c r="T1591" s="22">
        <f t="shared" si="62"/>
        <v>1937000</v>
      </c>
      <c r="U1591" s="67">
        <v>7</v>
      </c>
      <c r="V1591" s="67">
        <v>7</v>
      </c>
      <c r="W1591" s="23">
        <f>T1591-T1591*7/100</f>
        <v>1801410</v>
      </c>
      <c r="X1591" s="22">
        <f>L1591+W1591</f>
        <v>1950910</v>
      </c>
      <c r="Y1591" s="23">
        <f>X1591*R1591/100</f>
        <v>1950910</v>
      </c>
      <c r="Z1591" s="22">
        <v>0</v>
      </c>
      <c r="AA1591" s="24">
        <f t="shared" si="60"/>
        <v>1950910</v>
      </c>
      <c r="AB1591" s="25">
        <v>0.3</v>
      </c>
      <c r="AC1591" s="5">
        <f t="shared" si="61"/>
        <v>5852.73</v>
      </c>
    </row>
    <row r="1592" spans="1:29" x14ac:dyDescent="0.35">
      <c r="A1592" s="15">
        <v>5</v>
      </c>
      <c r="B1592" s="16" t="str">
        <f>[1]ภดส3!B2393</f>
        <v>โฉนด</v>
      </c>
      <c r="C1592" s="16">
        <f>[1]ภดส3!E2393</f>
        <v>2963</v>
      </c>
      <c r="D1592" s="17">
        <f>[1]ภดส3!C2393</f>
        <v>6307</v>
      </c>
      <c r="E1592" s="17" t="str">
        <f>[1]ภดส3!F2393</f>
        <v>ม.2 ต.นาบอน</v>
      </c>
      <c r="F1592" s="28" t="s">
        <v>45</v>
      </c>
      <c r="G1592" s="16">
        <f>[1]ภดส3!G2393</f>
        <v>0</v>
      </c>
      <c r="H1592" s="16">
        <f>[1]ภดส3!H2393</f>
        <v>0</v>
      </c>
      <c r="I1592" s="16">
        <f>[1]ภดส3!I2393</f>
        <v>23</v>
      </c>
      <c r="J1592" s="45">
        <f>[1]ภดส3!J2393</f>
        <v>23</v>
      </c>
      <c r="K1592" s="69">
        <v>3050</v>
      </c>
      <c r="L1592" s="19">
        <f t="shared" si="55"/>
        <v>70150</v>
      </c>
      <c r="M1592" s="31"/>
      <c r="N1592" s="33"/>
      <c r="O1592" s="71"/>
      <c r="P1592" s="33"/>
      <c r="Q1592" s="35"/>
      <c r="R1592" s="23"/>
      <c r="S1592" s="35"/>
      <c r="T1592" s="22"/>
      <c r="U1592" s="33"/>
      <c r="V1592" s="33"/>
      <c r="W1592" s="23"/>
      <c r="X1592" s="22">
        <f>L1592</f>
        <v>70150</v>
      </c>
      <c r="Y1592" s="23">
        <f>X1592*100/100</f>
        <v>70150</v>
      </c>
      <c r="Z1592" s="22">
        <v>0</v>
      </c>
      <c r="AA1592" s="24">
        <f>Y1592-Z1592</f>
        <v>70150</v>
      </c>
      <c r="AB1592" s="25">
        <v>0.3</v>
      </c>
      <c r="AC1592" s="5">
        <f t="shared" si="61"/>
        <v>210.45</v>
      </c>
    </row>
    <row r="1593" spans="1:29" x14ac:dyDescent="0.35">
      <c r="A1593" s="15">
        <v>6</v>
      </c>
      <c r="B1593" s="16" t="str">
        <f>[1]ภดส3!B2394</f>
        <v>โฉนด</v>
      </c>
      <c r="C1593" s="16">
        <f>[1]ภดส3!E2394</f>
        <v>2964</v>
      </c>
      <c r="D1593" s="17">
        <f>[1]ภดส3!C2394</f>
        <v>6308</v>
      </c>
      <c r="E1593" s="17" t="str">
        <f>[1]ภดส3!F2394</f>
        <v>ม.2 ต.นาบอน</v>
      </c>
      <c r="F1593" s="28" t="s">
        <v>45</v>
      </c>
      <c r="G1593" s="16">
        <f>[1]ภดส3!G2394</f>
        <v>0</v>
      </c>
      <c r="H1593" s="16">
        <f>[1]ภดส3!H2394</f>
        <v>0</v>
      </c>
      <c r="I1593" s="16">
        <f>[1]ภดส3!I2394</f>
        <v>22</v>
      </c>
      <c r="J1593" s="45">
        <f>[1]ภดส3!J2394</f>
        <v>22</v>
      </c>
      <c r="K1593" s="69">
        <v>3050</v>
      </c>
      <c r="L1593" s="19">
        <f t="shared" si="55"/>
        <v>67100</v>
      </c>
      <c r="M1593" s="31"/>
      <c r="N1593" s="33"/>
      <c r="O1593" s="72"/>
      <c r="P1593" s="33"/>
      <c r="Q1593" s="35"/>
      <c r="R1593" s="23"/>
      <c r="S1593" s="35"/>
      <c r="T1593" s="22"/>
      <c r="U1593" s="33"/>
      <c r="V1593" s="33"/>
      <c r="W1593" s="23"/>
      <c r="X1593" s="22">
        <f t="shared" ref="X1593:X1596" si="63">L1593</f>
        <v>67100</v>
      </c>
      <c r="Y1593" s="23">
        <f t="shared" ref="Y1593:Y1596" si="64">X1593*100/100</f>
        <v>67100</v>
      </c>
      <c r="Z1593" s="22">
        <v>0</v>
      </c>
      <c r="AA1593" s="24">
        <f t="shared" ref="AA1593:AA1596" si="65">Y1593-Z1593</f>
        <v>67100</v>
      </c>
      <c r="AB1593" s="25">
        <v>0.3</v>
      </c>
      <c r="AC1593" s="5">
        <f t="shared" si="61"/>
        <v>201.3</v>
      </c>
    </row>
    <row r="1594" spans="1:29" x14ac:dyDescent="0.35">
      <c r="A1594" s="15">
        <v>7</v>
      </c>
      <c r="B1594" s="16" t="str">
        <f>[1]ภดส3!B2395</f>
        <v>โฉนด</v>
      </c>
      <c r="C1594" s="16">
        <f>[1]ภดส3!E2395</f>
        <v>2962</v>
      </c>
      <c r="D1594" s="17">
        <f>[1]ภดส3!C2395</f>
        <v>6306</v>
      </c>
      <c r="E1594" s="17" t="str">
        <f>[1]ภดส3!F2395</f>
        <v>ม.2 ต.นาบอน</v>
      </c>
      <c r="F1594" s="28" t="s">
        <v>45</v>
      </c>
      <c r="G1594" s="16">
        <f>[1]ภดส3!G2395</f>
        <v>0</v>
      </c>
      <c r="H1594" s="16">
        <f>[1]ภดส3!H2395</f>
        <v>0</v>
      </c>
      <c r="I1594" s="16">
        <f>[1]ภดส3!I2395</f>
        <v>24</v>
      </c>
      <c r="J1594" s="45">
        <f>[1]ภดส3!J2395</f>
        <v>24</v>
      </c>
      <c r="K1594" s="69">
        <v>3050</v>
      </c>
      <c r="L1594" s="19">
        <f t="shared" si="55"/>
        <v>73200</v>
      </c>
      <c r="M1594" s="31"/>
      <c r="N1594" s="33"/>
      <c r="O1594" s="72"/>
      <c r="P1594" s="33"/>
      <c r="Q1594" s="35"/>
      <c r="R1594" s="23"/>
      <c r="S1594" s="35"/>
      <c r="T1594" s="22"/>
      <c r="U1594" s="33"/>
      <c r="V1594" s="33"/>
      <c r="W1594" s="23"/>
      <c r="X1594" s="22">
        <f t="shared" si="63"/>
        <v>73200</v>
      </c>
      <c r="Y1594" s="23">
        <f t="shared" si="64"/>
        <v>73200</v>
      </c>
      <c r="Z1594" s="22">
        <v>0</v>
      </c>
      <c r="AA1594" s="24">
        <f t="shared" si="65"/>
        <v>73200</v>
      </c>
      <c r="AB1594" s="25">
        <v>0.3</v>
      </c>
      <c r="AC1594" s="5">
        <f t="shared" si="61"/>
        <v>219.6</v>
      </c>
    </row>
    <row r="1595" spans="1:29" x14ac:dyDescent="0.35">
      <c r="A1595" s="15">
        <v>8</v>
      </c>
      <c r="B1595" s="16" t="str">
        <f>[1]ภดส3!B2396</f>
        <v>โฉนด</v>
      </c>
      <c r="C1595" s="16">
        <f>[1]ภดส3!E2396</f>
        <v>2962</v>
      </c>
      <c r="D1595" s="17">
        <f>[1]ภดส3!C2396</f>
        <v>6305</v>
      </c>
      <c r="E1595" s="17" t="str">
        <f>[1]ภดส3!F2396</f>
        <v>ม.2 ต.นาบอน</v>
      </c>
      <c r="F1595" s="28" t="s">
        <v>45</v>
      </c>
      <c r="G1595" s="16">
        <f>[1]ภดส3!G2396</f>
        <v>0</v>
      </c>
      <c r="H1595" s="16">
        <f>[1]ภดส3!H2396</f>
        <v>0</v>
      </c>
      <c r="I1595" s="16">
        <f>[1]ภดส3!I2396</f>
        <v>24</v>
      </c>
      <c r="J1595" s="45">
        <f>[1]ภดส3!J2396</f>
        <v>24</v>
      </c>
      <c r="K1595" s="69">
        <v>3050</v>
      </c>
      <c r="L1595" s="19">
        <f t="shared" si="55"/>
        <v>73200</v>
      </c>
      <c r="M1595" s="31"/>
      <c r="N1595" s="33"/>
      <c r="O1595" s="72"/>
      <c r="P1595" s="33"/>
      <c r="Q1595" s="35"/>
      <c r="R1595" s="23"/>
      <c r="S1595" s="35"/>
      <c r="T1595" s="22"/>
      <c r="U1595" s="33"/>
      <c r="V1595" s="33"/>
      <c r="W1595" s="23"/>
      <c r="X1595" s="22">
        <f t="shared" si="63"/>
        <v>73200</v>
      </c>
      <c r="Y1595" s="23">
        <f t="shared" si="64"/>
        <v>73200</v>
      </c>
      <c r="Z1595" s="22">
        <v>0</v>
      </c>
      <c r="AA1595" s="24">
        <f t="shared" si="65"/>
        <v>73200</v>
      </c>
      <c r="AB1595" s="25">
        <v>0.3</v>
      </c>
      <c r="AC1595" s="5">
        <f t="shared" si="61"/>
        <v>219.6</v>
      </c>
    </row>
    <row r="1596" spans="1:29" x14ac:dyDescent="0.35">
      <c r="A1596" s="15">
        <v>9</v>
      </c>
      <c r="B1596" s="16" t="str">
        <f>[1]ภดส3!B2397</f>
        <v>โฉนด</v>
      </c>
      <c r="C1596" s="16">
        <f>[1]ภดส3!E2397</f>
        <v>2960</v>
      </c>
      <c r="D1596" s="17">
        <f>[1]ภดส3!C2397</f>
        <v>6304</v>
      </c>
      <c r="E1596" s="17" t="str">
        <f>[1]ภดส3!F2397</f>
        <v>ม.2 ต.นาบอน</v>
      </c>
      <c r="F1596" s="28" t="s">
        <v>45</v>
      </c>
      <c r="G1596" s="16">
        <f>[1]ภดส3!G2397</f>
        <v>0</v>
      </c>
      <c r="H1596" s="16">
        <f>[1]ภดส3!H2397</f>
        <v>0</v>
      </c>
      <c r="I1596" s="16">
        <f>[1]ภดส3!I2397</f>
        <v>24</v>
      </c>
      <c r="J1596" s="45">
        <f>[1]ภดส3!J2397</f>
        <v>24</v>
      </c>
      <c r="K1596" s="69">
        <v>3050</v>
      </c>
      <c r="L1596" s="19">
        <f t="shared" si="55"/>
        <v>73200</v>
      </c>
      <c r="M1596" s="31"/>
      <c r="N1596" s="33"/>
      <c r="O1596" s="72"/>
      <c r="P1596" s="33"/>
      <c r="Q1596" s="35"/>
      <c r="R1596" s="23"/>
      <c r="S1596" s="35"/>
      <c r="T1596" s="22"/>
      <c r="U1596" s="33"/>
      <c r="V1596" s="33"/>
      <c r="W1596" s="23"/>
      <c r="X1596" s="22">
        <f t="shared" si="63"/>
        <v>73200</v>
      </c>
      <c r="Y1596" s="23">
        <f t="shared" si="64"/>
        <v>73200</v>
      </c>
      <c r="Z1596" s="22">
        <v>0</v>
      </c>
      <c r="AA1596" s="24">
        <f t="shared" si="65"/>
        <v>73200</v>
      </c>
      <c r="AB1596" s="25">
        <v>0.3</v>
      </c>
      <c r="AC1596" s="5">
        <f t="shared" si="61"/>
        <v>219.6</v>
      </c>
    </row>
    <row r="1597" spans="1:29" x14ac:dyDescent="0.35">
      <c r="A1597" s="201"/>
      <c r="B1597" s="202"/>
      <c r="C1597" s="202"/>
      <c r="D1597" s="77"/>
      <c r="E1597" s="77"/>
      <c r="F1597" s="130"/>
      <c r="G1597" s="202"/>
      <c r="H1597" s="202"/>
      <c r="I1597" s="202"/>
      <c r="J1597" s="196"/>
      <c r="K1597" s="221"/>
      <c r="L1597" s="203"/>
      <c r="M1597" s="83"/>
      <c r="N1597" s="204"/>
      <c r="O1597" s="204"/>
      <c r="P1597" s="204"/>
      <c r="Q1597" s="183"/>
      <c r="R1597" s="206"/>
      <c r="S1597" s="183"/>
      <c r="T1597" s="207"/>
      <c r="U1597" s="204"/>
      <c r="V1597" s="204"/>
      <c r="W1597" s="206"/>
      <c r="X1597" s="207"/>
      <c r="Y1597" s="206"/>
      <c r="Z1597" s="207"/>
      <c r="AA1597" s="208"/>
      <c r="AB1597" s="198"/>
      <c r="AC1597" s="188">
        <f>SUM(AC1582:AC1596)</f>
        <v>14094.8408</v>
      </c>
    </row>
    <row r="1598" spans="1:29" x14ac:dyDescent="0.35">
      <c r="A1598" s="1"/>
      <c r="B1598" s="1"/>
      <c r="C1598" s="1"/>
      <c r="D1598" s="2"/>
      <c r="E1598" s="2"/>
      <c r="F1598" s="2"/>
      <c r="G1598" s="1"/>
      <c r="H1598" s="1"/>
      <c r="I1598" s="1"/>
      <c r="J1598" s="3"/>
      <c r="K1598" s="4"/>
      <c r="M1598" s="6"/>
      <c r="N1598" s="1"/>
      <c r="O1598" s="1"/>
      <c r="P1598" s="1"/>
      <c r="Q1598" s="3"/>
      <c r="R1598" s="4"/>
      <c r="S1598" s="3"/>
      <c r="T1598" s="3"/>
      <c r="U1598" s="1"/>
      <c r="V1598" s="1"/>
      <c r="W1598" s="4"/>
      <c r="X1598" s="3"/>
      <c r="Y1598" s="4"/>
      <c r="Z1598" s="3"/>
      <c r="AA1598" s="4"/>
      <c r="AB1598" s="55"/>
    </row>
    <row r="1599" spans="1:29" x14ac:dyDescent="0.35">
      <c r="A1599" s="8"/>
      <c r="B1599" s="8" t="s">
        <v>37</v>
      </c>
      <c r="C1599" s="8"/>
      <c r="D1599" s="9" t="s">
        <v>38</v>
      </c>
      <c r="E1599" s="9"/>
      <c r="F1599" s="9"/>
      <c r="G1599" s="56"/>
      <c r="H1599" s="8" t="s">
        <v>39</v>
      </c>
      <c r="I1599" s="8"/>
      <c r="J1599" s="57"/>
      <c r="K1599" s="10"/>
      <c r="L1599" s="8"/>
      <c r="M1599" s="13"/>
      <c r="N1599" s="1"/>
      <c r="O1599" s="1"/>
      <c r="P1599" s="1"/>
      <c r="Q1599" s="3"/>
      <c r="R1599" s="4"/>
      <c r="S1599" s="3"/>
      <c r="T1599" s="3"/>
      <c r="U1599" s="1"/>
      <c r="V1599" s="1"/>
      <c r="W1599" s="4"/>
      <c r="X1599" s="3"/>
      <c r="Y1599" s="4"/>
      <c r="Z1599" s="3"/>
      <c r="AA1599" s="4"/>
      <c r="AB1599" s="55"/>
    </row>
    <row r="1600" spans="1:29" x14ac:dyDescent="0.35">
      <c r="A1600" s="8"/>
      <c r="B1600" s="8"/>
      <c r="C1600" s="8"/>
      <c r="D1600" s="9"/>
      <c r="E1600" s="9"/>
      <c r="F1600" s="9"/>
      <c r="G1600" s="56"/>
      <c r="H1600" s="8" t="s">
        <v>40</v>
      </c>
      <c r="I1600" s="8"/>
      <c r="J1600" s="57"/>
      <c r="K1600" s="10"/>
      <c r="L1600" s="8"/>
      <c r="M1600" s="13"/>
      <c r="N1600" s="1"/>
      <c r="O1600" s="1"/>
      <c r="P1600" s="1"/>
      <c r="Q1600" s="3"/>
      <c r="R1600" s="4"/>
      <c r="S1600" s="3"/>
      <c r="T1600" s="3"/>
      <c r="U1600" s="1"/>
      <c r="V1600" s="1"/>
      <c r="W1600" s="4"/>
      <c r="X1600" s="3"/>
      <c r="Y1600" s="4"/>
      <c r="Z1600" s="3"/>
      <c r="AA1600" s="4"/>
      <c r="AB1600" s="55"/>
    </row>
    <row r="1601" spans="1:29" x14ac:dyDescent="0.35">
      <c r="A1601" s="8"/>
      <c r="B1601" s="8"/>
      <c r="C1601" s="8"/>
      <c r="D1601" s="9"/>
      <c r="E1601" s="9"/>
      <c r="F1601" s="9"/>
      <c r="G1601" s="56"/>
      <c r="H1601" s="8" t="s">
        <v>41</v>
      </c>
      <c r="I1601" s="8"/>
      <c r="J1601" s="57"/>
      <c r="K1601" s="10"/>
      <c r="L1601" s="8"/>
      <c r="M1601" s="13"/>
      <c r="N1601" s="1"/>
      <c r="O1601" s="1"/>
      <c r="P1601" s="8"/>
      <c r="Q1601" s="3"/>
      <c r="R1601" s="4"/>
      <c r="S1601" s="3"/>
      <c r="T1601" s="3"/>
      <c r="U1601" s="1"/>
      <c r="V1601" s="1"/>
      <c r="W1601" s="4"/>
      <c r="X1601" s="3"/>
      <c r="Y1601" s="11"/>
      <c r="Z1601" s="10"/>
      <c r="AA1601" s="11"/>
      <c r="AB1601" s="14"/>
    </row>
    <row r="1602" spans="1:29" x14ac:dyDescent="0.35">
      <c r="A1602" s="8"/>
      <c r="B1602" s="8"/>
      <c r="C1602" s="8"/>
      <c r="D1602" s="9"/>
      <c r="E1602" s="9"/>
      <c r="F1602" s="9"/>
      <c r="G1602" s="56"/>
      <c r="H1602" s="8" t="s">
        <v>42</v>
      </c>
      <c r="I1602" s="58"/>
      <c r="J1602" s="59"/>
      <c r="K1602" s="12"/>
      <c r="L1602" s="58"/>
      <c r="M1602" s="60"/>
      <c r="N1602" s="1"/>
      <c r="O1602" s="1"/>
      <c r="P1602" s="8"/>
      <c r="Q1602" s="3"/>
      <c r="R1602" s="4"/>
      <c r="S1602" s="3"/>
      <c r="T1602" s="3"/>
      <c r="U1602" s="1"/>
      <c r="V1602" s="1"/>
      <c r="W1602" s="4"/>
      <c r="X1602" s="3"/>
      <c r="Y1602" s="11"/>
      <c r="Z1602" s="10"/>
      <c r="AA1602" s="11"/>
      <c r="AB1602" s="14"/>
    </row>
    <row r="1603" spans="1:29" x14ac:dyDescent="0.35">
      <c r="A1603" s="58"/>
      <c r="B1603" s="58"/>
      <c r="C1603" s="58"/>
      <c r="D1603" s="61"/>
      <c r="E1603" s="61"/>
      <c r="F1603" s="61"/>
      <c r="G1603" s="58"/>
      <c r="H1603" s="58" t="s">
        <v>43</v>
      </c>
      <c r="I1603" s="58"/>
      <c r="J1603" s="59"/>
      <c r="K1603" s="12"/>
      <c r="L1603" s="58"/>
      <c r="M1603" s="60"/>
    </row>
    <row r="1604" spans="1:29" x14ac:dyDescent="0.35">
      <c r="A1604" s="1"/>
      <c r="B1604" s="1"/>
      <c r="C1604" s="1"/>
      <c r="D1604" s="2"/>
      <c r="E1604" s="2"/>
      <c r="F1604" s="2"/>
      <c r="G1604" s="1"/>
      <c r="H1604" s="1"/>
      <c r="I1604" s="1"/>
      <c r="J1604" s="3"/>
      <c r="K1604" s="4"/>
      <c r="M1604" s="6"/>
      <c r="N1604" s="1"/>
      <c r="O1604" s="1"/>
      <c r="P1604" s="1"/>
      <c r="Q1604" s="3"/>
      <c r="R1604" s="4"/>
      <c r="S1604" s="3"/>
      <c r="T1604" s="3"/>
      <c r="U1604" s="1"/>
      <c r="V1604" s="1"/>
      <c r="W1604" s="4"/>
      <c r="X1604" s="3"/>
      <c r="Y1604" s="4"/>
      <c r="Z1604" s="3"/>
      <c r="AA1604" s="314" t="s">
        <v>0</v>
      </c>
      <c r="AB1604" s="314"/>
    </row>
    <row r="1605" spans="1:29" x14ac:dyDescent="0.35">
      <c r="A1605" s="315" t="s">
        <v>1</v>
      </c>
      <c r="B1605" s="315"/>
      <c r="C1605" s="315"/>
      <c r="D1605" s="315"/>
      <c r="E1605" s="315"/>
      <c r="F1605" s="315"/>
      <c r="G1605" s="315"/>
      <c r="H1605" s="315"/>
      <c r="I1605" s="315"/>
      <c r="J1605" s="315"/>
      <c r="K1605" s="315"/>
      <c r="L1605" s="315"/>
      <c r="M1605" s="315"/>
      <c r="N1605" s="315"/>
      <c r="O1605" s="315"/>
      <c r="P1605" s="315"/>
      <c r="Q1605" s="315"/>
      <c r="R1605" s="315"/>
      <c r="S1605" s="315"/>
      <c r="T1605" s="315"/>
      <c r="U1605" s="315"/>
      <c r="V1605" s="315"/>
      <c r="W1605" s="315"/>
      <c r="X1605" s="315"/>
      <c r="Y1605" s="315"/>
      <c r="Z1605" s="315"/>
      <c r="AA1605" s="315"/>
      <c r="AB1605" s="315"/>
    </row>
    <row r="1606" spans="1:29" x14ac:dyDescent="0.35">
      <c r="A1606" s="315" t="str">
        <f>A1553</f>
        <v>เทศบาลตำบลนาบอน</v>
      </c>
      <c r="B1606" s="315"/>
      <c r="C1606" s="315"/>
      <c r="D1606" s="315"/>
      <c r="E1606" s="315"/>
      <c r="F1606" s="315"/>
      <c r="G1606" s="315"/>
      <c r="H1606" s="315"/>
      <c r="I1606" s="315"/>
      <c r="J1606" s="315"/>
      <c r="K1606" s="315"/>
      <c r="L1606" s="315"/>
      <c r="M1606" s="315"/>
      <c r="N1606" s="315"/>
      <c r="O1606" s="315"/>
      <c r="P1606" s="315"/>
      <c r="Q1606" s="315"/>
      <c r="R1606" s="315"/>
      <c r="S1606" s="315"/>
      <c r="T1606" s="315"/>
      <c r="U1606" s="315"/>
      <c r="V1606" s="315"/>
      <c r="W1606" s="315"/>
      <c r="X1606" s="315"/>
      <c r="Y1606" s="315"/>
      <c r="Z1606" s="315"/>
      <c r="AA1606" s="315"/>
      <c r="AB1606" s="315"/>
    </row>
    <row r="1607" spans="1:29" x14ac:dyDescent="0.35">
      <c r="A1607" s="8" t="s">
        <v>174</v>
      </c>
      <c r="B1607" s="8"/>
      <c r="C1607" s="8"/>
      <c r="D1607" s="9"/>
      <c r="E1607" s="9"/>
      <c r="F1607" s="9"/>
      <c r="G1607" s="8"/>
      <c r="H1607" s="8"/>
      <c r="I1607" s="8"/>
      <c r="J1607" s="10"/>
      <c r="K1607" s="11"/>
      <c r="L1607" s="12"/>
      <c r="M1607" s="13"/>
      <c r="N1607" s="8"/>
      <c r="O1607" s="8"/>
      <c r="P1607" s="8"/>
      <c r="Q1607" s="10"/>
      <c r="R1607" s="11"/>
      <c r="S1607" s="10"/>
      <c r="T1607" s="10"/>
      <c r="U1607" s="8"/>
      <c r="V1607" s="8"/>
      <c r="W1607" s="11"/>
      <c r="X1607" s="10"/>
      <c r="Y1607" s="11"/>
      <c r="Z1607" s="10"/>
      <c r="AA1607" s="11"/>
      <c r="AB1607" s="14"/>
    </row>
    <row r="1608" spans="1:29" x14ac:dyDescent="0.35">
      <c r="A1608" s="288" t="s">
        <v>4</v>
      </c>
      <c r="B1608" s="316"/>
      <c r="C1608" s="316"/>
      <c r="D1608" s="316"/>
      <c r="E1608" s="316"/>
      <c r="F1608" s="316"/>
      <c r="G1608" s="316"/>
      <c r="H1608" s="316"/>
      <c r="I1608" s="316"/>
      <c r="J1608" s="316"/>
      <c r="K1608" s="316"/>
      <c r="L1608" s="289"/>
      <c r="M1608" s="288" t="s">
        <v>5</v>
      </c>
      <c r="N1608" s="316"/>
      <c r="O1608" s="316"/>
      <c r="P1608" s="316"/>
      <c r="Q1608" s="316"/>
      <c r="R1608" s="316"/>
      <c r="S1608" s="316"/>
      <c r="T1608" s="316"/>
      <c r="U1608" s="316"/>
      <c r="V1608" s="316"/>
      <c r="W1608" s="289"/>
      <c r="X1608" s="290" t="s">
        <v>6</v>
      </c>
      <c r="Y1608" s="290" t="s">
        <v>7</v>
      </c>
      <c r="Z1608" s="290" t="s">
        <v>8</v>
      </c>
      <c r="AA1608" s="290" t="s">
        <v>9</v>
      </c>
      <c r="AB1608" s="317" t="s">
        <v>10</v>
      </c>
    </row>
    <row r="1609" spans="1:29" x14ac:dyDescent="0.35">
      <c r="A1609" s="299" t="s">
        <v>11</v>
      </c>
      <c r="B1609" s="293" t="s">
        <v>12</v>
      </c>
      <c r="C1609" s="293" t="s">
        <v>13</v>
      </c>
      <c r="D1609" s="311" t="s">
        <v>14</v>
      </c>
      <c r="E1609" s="311" t="s">
        <v>15</v>
      </c>
      <c r="F1609" s="312" t="s">
        <v>16</v>
      </c>
      <c r="G1609" s="302" t="s">
        <v>17</v>
      </c>
      <c r="H1609" s="303"/>
      <c r="I1609" s="304"/>
      <c r="J1609" s="290" t="s">
        <v>18</v>
      </c>
      <c r="K1609" s="290" t="s">
        <v>19</v>
      </c>
      <c r="L1609" s="308" t="s">
        <v>20</v>
      </c>
      <c r="M1609" s="299" t="s">
        <v>11</v>
      </c>
      <c r="N1609" s="293" t="s">
        <v>21</v>
      </c>
      <c r="O1609" s="293" t="s">
        <v>22</v>
      </c>
      <c r="P1609" s="293" t="s">
        <v>16</v>
      </c>
      <c r="Q1609" s="290" t="s">
        <v>23</v>
      </c>
      <c r="R1609" s="290" t="s">
        <v>24</v>
      </c>
      <c r="S1609" s="290" t="s">
        <v>25</v>
      </c>
      <c r="T1609" s="290" t="s">
        <v>26</v>
      </c>
      <c r="U1609" s="288" t="s">
        <v>27</v>
      </c>
      <c r="V1609" s="289"/>
      <c r="W1609" s="290" t="s">
        <v>28</v>
      </c>
      <c r="X1609" s="291"/>
      <c r="Y1609" s="291"/>
      <c r="Z1609" s="291"/>
      <c r="AA1609" s="291"/>
      <c r="AB1609" s="318"/>
    </row>
    <row r="1610" spans="1:29" x14ac:dyDescent="0.35">
      <c r="A1610" s="300"/>
      <c r="B1610" s="294"/>
      <c r="C1610" s="294"/>
      <c r="D1610" s="312"/>
      <c r="E1610" s="312"/>
      <c r="F1610" s="312"/>
      <c r="G1610" s="305"/>
      <c r="H1610" s="306"/>
      <c r="I1610" s="307"/>
      <c r="J1610" s="291"/>
      <c r="K1610" s="291"/>
      <c r="L1610" s="309"/>
      <c r="M1610" s="300"/>
      <c r="N1610" s="294"/>
      <c r="O1610" s="294"/>
      <c r="P1610" s="294"/>
      <c r="Q1610" s="291"/>
      <c r="R1610" s="291"/>
      <c r="S1610" s="291"/>
      <c r="T1610" s="291"/>
      <c r="U1610" s="293" t="s">
        <v>29</v>
      </c>
      <c r="V1610" s="296" t="s">
        <v>30</v>
      </c>
      <c r="W1610" s="291"/>
      <c r="X1610" s="291"/>
      <c r="Y1610" s="291"/>
      <c r="Z1610" s="291"/>
      <c r="AA1610" s="291"/>
      <c r="AB1610" s="318"/>
    </row>
    <row r="1611" spans="1:29" x14ac:dyDescent="0.35">
      <c r="A1611" s="300"/>
      <c r="B1611" s="294"/>
      <c r="C1611" s="294"/>
      <c r="D1611" s="312"/>
      <c r="E1611" s="312"/>
      <c r="F1611" s="312"/>
      <c r="G1611" s="299" t="s">
        <v>31</v>
      </c>
      <c r="H1611" s="299" t="s">
        <v>32</v>
      </c>
      <c r="I1611" s="299" t="s">
        <v>33</v>
      </c>
      <c r="J1611" s="291"/>
      <c r="K1611" s="291"/>
      <c r="L1611" s="309"/>
      <c r="M1611" s="300"/>
      <c r="N1611" s="294"/>
      <c r="O1611" s="294"/>
      <c r="P1611" s="294"/>
      <c r="Q1611" s="291"/>
      <c r="R1611" s="291"/>
      <c r="S1611" s="291"/>
      <c r="T1611" s="291"/>
      <c r="U1611" s="294"/>
      <c r="V1611" s="297"/>
      <c r="W1611" s="291"/>
      <c r="X1611" s="291"/>
      <c r="Y1611" s="291"/>
      <c r="Z1611" s="291"/>
      <c r="AA1611" s="291"/>
      <c r="AB1611" s="318"/>
    </row>
    <row r="1612" spans="1:29" x14ac:dyDescent="0.35">
      <c r="A1612" s="300"/>
      <c r="B1612" s="294"/>
      <c r="C1612" s="294"/>
      <c r="D1612" s="312"/>
      <c r="E1612" s="312"/>
      <c r="F1612" s="312"/>
      <c r="G1612" s="300"/>
      <c r="H1612" s="300"/>
      <c r="I1612" s="300"/>
      <c r="J1612" s="291"/>
      <c r="K1612" s="291"/>
      <c r="L1612" s="309"/>
      <c r="M1612" s="300"/>
      <c r="N1612" s="294"/>
      <c r="O1612" s="294"/>
      <c r="P1612" s="294"/>
      <c r="Q1612" s="291"/>
      <c r="R1612" s="291"/>
      <c r="S1612" s="291"/>
      <c r="T1612" s="291"/>
      <c r="U1612" s="294"/>
      <c r="V1612" s="297"/>
      <c r="W1612" s="291"/>
      <c r="X1612" s="291"/>
      <c r="Y1612" s="291"/>
      <c r="Z1612" s="291"/>
      <c r="AA1612" s="291"/>
      <c r="AB1612" s="318"/>
    </row>
    <row r="1613" spans="1:29" x14ac:dyDescent="0.35">
      <c r="A1613" s="301"/>
      <c r="B1613" s="295"/>
      <c r="C1613" s="295"/>
      <c r="D1613" s="313"/>
      <c r="E1613" s="313"/>
      <c r="F1613" s="313"/>
      <c r="G1613" s="301"/>
      <c r="H1613" s="301"/>
      <c r="I1613" s="301"/>
      <c r="J1613" s="292"/>
      <c r="K1613" s="292"/>
      <c r="L1613" s="310"/>
      <c r="M1613" s="301"/>
      <c r="N1613" s="295"/>
      <c r="O1613" s="295"/>
      <c r="P1613" s="295"/>
      <c r="Q1613" s="292"/>
      <c r="R1613" s="292"/>
      <c r="S1613" s="292"/>
      <c r="T1613" s="292"/>
      <c r="U1613" s="295"/>
      <c r="V1613" s="298"/>
      <c r="W1613" s="292"/>
      <c r="X1613" s="292"/>
      <c r="Y1613" s="292"/>
      <c r="Z1613" s="292"/>
      <c r="AA1613" s="292"/>
      <c r="AB1613" s="319"/>
    </row>
    <row r="1614" spans="1:29" x14ac:dyDescent="0.35">
      <c r="A1614" s="15">
        <v>1</v>
      </c>
      <c r="B1614" s="16" t="str">
        <f>[1]ภดส3!B2420</f>
        <v>โฉนด</v>
      </c>
      <c r="C1614" s="16">
        <f>[1]ภดส3!E2420</f>
        <v>2965</v>
      </c>
      <c r="D1614" s="17">
        <f>[1]ภดส3!C2420</f>
        <v>6309</v>
      </c>
      <c r="E1614" s="17" t="str">
        <f>[1]ภดส3!F2420</f>
        <v>ม.2 ต.นาบอน</v>
      </c>
      <c r="F1614" s="18" t="s">
        <v>47</v>
      </c>
      <c r="G1614" s="16">
        <f>[1]ภดส3!G2420</f>
        <v>1</v>
      </c>
      <c r="H1614" s="16">
        <f>[1]ภดส3!H2420</f>
        <v>0</v>
      </c>
      <c r="I1614" s="16">
        <f>[1]ภดส3!I2420</f>
        <v>61</v>
      </c>
      <c r="J1614" s="19">
        <f>[1]ภดส3!J2420</f>
        <v>461</v>
      </c>
      <c r="K1614" s="20">
        <v>1300</v>
      </c>
      <c r="L1614" s="19">
        <f t="shared" ref="L1614:L1627" si="66">J1614*K1614</f>
        <v>599300</v>
      </c>
      <c r="M1614" s="21"/>
      <c r="N1614" s="21"/>
      <c r="O1614" s="21"/>
      <c r="P1614" s="21"/>
      <c r="Q1614" s="22"/>
      <c r="R1614" s="23"/>
      <c r="S1614" s="22"/>
      <c r="T1614" s="22"/>
      <c r="U1614" s="21"/>
      <c r="V1614" s="21"/>
      <c r="W1614" s="23"/>
      <c r="X1614" s="22">
        <f>L1614-L1615</f>
        <v>404300</v>
      </c>
      <c r="Y1614" s="23">
        <f>X1614*100/100</f>
        <v>404300</v>
      </c>
      <c r="Z1614" s="22">
        <v>0</v>
      </c>
      <c r="AA1614" s="24">
        <f t="shared" ref="AA1614:AA1623" si="67">Y1614-Z1614</f>
        <v>404300</v>
      </c>
      <c r="AB1614" s="25">
        <v>0.3</v>
      </c>
      <c r="AC1614" s="26">
        <f t="shared" ref="AC1614:AC1628" si="68">AA1614*AB1614/100</f>
        <v>1212.9000000000001</v>
      </c>
    </row>
    <row r="1615" spans="1:29" x14ac:dyDescent="0.35">
      <c r="A1615" s="15"/>
      <c r="B1615" s="16"/>
      <c r="C1615" s="16"/>
      <c r="D1615" s="17"/>
      <c r="E1615" s="17"/>
      <c r="F1615" s="18"/>
      <c r="G1615" s="16"/>
      <c r="H1615" s="16"/>
      <c r="I1615" s="16"/>
      <c r="J1615" s="19">
        <v>150</v>
      </c>
      <c r="K1615" s="20">
        <v>1300</v>
      </c>
      <c r="L1615" s="19">
        <f t="shared" si="66"/>
        <v>195000</v>
      </c>
      <c r="M1615" s="21">
        <v>1</v>
      </c>
      <c r="N1615" s="21" t="s">
        <v>108</v>
      </c>
      <c r="O1615" s="21" t="s">
        <v>175</v>
      </c>
      <c r="P1615" s="21">
        <v>3</v>
      </c>
      <c r="Q1615" s="22">
        <v>600</v>
      </c>
      <c r="R1615" s="23">
        <v>100</v>
      </c>
      <c r="S1615" s="22">
        <v>6600</v>
      </c>
      <c r="T1615" s="22">
        <f>Q1615*S1615</f>
        <v>3960000</v>
      </c>
      <c r="U1615" s="21">
        <v>25</v>
      </c>
      <c r="V1615" s="21">
        <v>40</v>
      </c>
      <c r="W1615" s="23">
        <f>T1615-T1615*40/100</f>
        <v>2376000</v>
      </c>
      <c r="X1615" s="22">
        <f>L1615+W1615</f>
        <v>2571000</v>
      </c>
      <c r="Y1615" s="23">
        <f>X1615*R1615/100</f>
        <v>2571000</v>
      </c>
      <c r="Z1615" s="22">
        <v>0</v>
      </c>
      <c r="AA1615" s="24">
        <f t="shared" si="67"/>
        <v>2571000</v>
      </c>
      <c r="AB1615" s="25">
        <v>0.02</v>
      </c>
      <c r="AC1615" s="26">
        <f t="shared" si="68"/>
        <v>514.20000000000005</v>
      </c>
    </row>
    <row r="1616" spans="1:29" x14ac:dyDescent="0.35">
      <c r="A1616" s="15">
        <v>2</v>
      </c>
      <c r="B1616" s="16" t="str">
        <f>[1]ภดส3!B2421</f>
        <v>โฉนด</v>
      </c>
      <c r="C1616" s="16">
        <f>[1]ภดส3!E2421</f>
        <v>2966</v>
      </c>
      <c r="D1616" s="17">
        <f>[1]ภดส3!C2421</f>
        <v>6310</v>
      </c>
      <c r="E1616" s="17" t="str">
        <f>[1]ภดส3!F2421</f>
        <v>ม.2 ต.นาบอน</v>
      </c>
      <c r="F1616" s="18" t="s">
        <v>45</v>
      </c>
      <c r="G1616" s="16">
        <f>[1]ภดส3!G2421</f>
        <v>0</v>
      </c>
      <c r="H1616" s="16">
        <f>[1]ภดส3!H2421</f>
        <v>0</v>
      </c>
      <c r="I1616" s="16">
        <f>[1]ภดส3!I2421</f>
        <v>37</v>
      </c>
      <c r="J1616" s="19">
        <f>[1]ภดส3!J2421</f>
        <v>37</v>
      </c>
      <c r="K1616" s="20">
        <v>1300</v>
      </c>
      <c r="L1616" s="19">
        <f t="shared" si="66"/>
        <v>48100</v>
      </c>
      <c r="M1616" s="21"/>
      <c r="N1616" s="21"/>
      <c r="O1616" s="21"/>
      <c r="P1616" s="21"/>
      <c r="Q1616" s="22"/>
      <c r="R1616" s="23"/>
      <c r="S1616" s="22"/>
      <c r="T1616" s="22"/>
      <c r="U1616" s="21"/>
      <c r="V1616" s="21"/>
      <c r="W1616" s="23"/>
      <c r="X1616" s="22">
        <f>L1616</f>
        <v>48100</v>
      </c>
      <c r="Y1616" s="23">
        <f>X1616*100/100</f>
        <v>48100</v>
      </c>
      <c r="Z1616" s="22">
        <v>0</v>
      </c>
      <c r="AA1616" s="24">
        <f t="shared" si="67"/>
        <v>48100</v>
      </c>
      <c r="AB1616" s="25">
        <v>0.3</v>
      </c>
      <c r="AC1616" s="26">
        <f t="shared" si="68"/>
        <v>144.30000000000001</v>
      </c>
    </row>
    <row r="1617" spans="1:29" x14ac:dyDescent="0.35">
      <c r="A1617" s="15">
        <v>3</v>
      </c>
      <c r="B1617" s="16" t="str">
        <f>[1]ภดส3!B2422</f>
        <v>โฉนด</v>
      </c>
      <c r="C1617" s="16">
        <f>[1]ภดส3!E2422</f>
        <v>2967</v>
      </c>
      <c r="D1617" s="17">
        <f>[1]ภดส3!C2422</f>
        <v>6311</v>
      </c>
      <c r="E1617" s="17" t="str">
        <f>[1]ภดส3!F2422</f>
        <v>ม.2 ต.นาบอน</v>
      </c>
      <c r="F1617" s="18" t="s">
        <v>45</v>
      </c>
      <c r="G1617" s="16">
        <f>[1]ภดส3!G2422</f>
        <v>0</v>
      </c>
      <c r="H1617" s="16">
        <f>[1]ภดส3!H2422</f>
        <v>0</v>
      </c>
      <c r="I1617" s="16">
        <f>[1]ภดส3!I2422</f>
        <v>97</v>
      </c>
      <c r="J1617" s="19">
        <f>[1]ภดส3!J2422</f>
        <v>97</v>
      </c>
      <c r="K1617" s="20">
        <v>1300</v>
      </c>
      <c r="L1617" s="19">
        <f t="shared" si="66"/>
        <v>126100</v>
      </c>
      <c r="M1617" s="21"/>
      <c r="N1617" s="21"/>
      <c r="O1617" s="21"/>
      <c r="P1617" s="21"/>
      <c r="Q1617" s="22"/>
      <c r="R1617" s="23"/>
      <c r="S1617" s="22"/>
      <c r="T1617" s="22"/>
      <c r="U1617" s="21"/>
      <c r="V1617" s="21"/>
      <c r="W1617" s="23"/>
      <c r="X1617" s="22">
        <f>L1617</f>
        <v>126100</v>
      </c>
      <c r="Y1617" s="23">
        <f>X1617*100/100</f>
        <v>126100</v>
      </c>
      <c r="Z1617" s="22">
        <v>0</v>
      </c>
      <c r="AA1617" s="24">
        <f t="shared" si="67"/>
        <v>126100</v>
      </c>
      <c r="AB1617" s="25">
        <v>0.3</v>
      </c>
      <c r="AC1617" s="26">
        <f t="shared" si="68"/>
        <v>378.3</v>
      </c>
    </row>
    <row r="1618" spans="1:29" x14ac:dyDescent="0.35">
      <c r="A1618" s="15">
        <v>4</v>
      </c>
      <c r="B1618" s="16" t="str">
        <f>[1]ภดส3!B2423</f>
        <v>โฉนด</v>
      </c>
      <c r="C1618" s="16">
        <f>[1]ภดส3!E2423</f>
        <v>2959</v>
      </c>
      <c r="D1618" s="17">
        <f>[1]ภดส3!C2423</f>
        <v>6303</v>
      </c>
      <c r="E1618" s="17" t="str">
        <f>[1]ภดส3!F2423</f>
        <v>ม.2 ต.นาบอน</v>
      </c>
      <c r="F1618" s="18" t="s">
        <v>45</v>
      </c>
      <c r="G1618" s="16">
        <f>[1]ภดส3!G2423</f>
        <v>0</v>
      </c>
      <c r="H1618" s="16">
        <f>[1]ภดส3!H2423</f>
        <v>0</v>
      </c>
      <c r="I1618" s="16">
        <f>[1]ภดส3!I2423</f>
        <v>24</v>
      </c>
      <c r="J1618" s="19">
        <f>[1]ภดส3!J2423</f>
        <v>24</v>
      </c>
      <c r="K1618" s="20">
        <v>3050</v>
      </c>
      <c r="L1618" s="19">
        <f t="shared" si="66"/>
        <v>73200</v>
      </c>
      <c r="M1618" s="21"/>
      <c r="N1618" s="21"/>
      <c r="O1618" s="21"/>
      <c r="P1618" s="21"/>
      <c r="Q1618" s="22"/>
      <c r="R1618" s="23"/>
      <c r="S1618" s="22"/>
      <c r="T1618" s="22"/>
      <c r="U1618" s="21"/>
      <c r="V1618" s="21"/>
      <c r="W1618" s="23"/>
      <c r="X1618" s="22">
        <f>L1618</f>
        <v>73200</v>
      </c>
      <c r="Y1618" s="23">
        <f>X1618*100/100</f>
        <v>73200</v>
      </c>
      <c r="Z1618" s="22">
        <v>0</v>
      </c>
      <c r="AA1618" s="24">
        <f t="shared" si="67"/>
        <v>73200</v>
      </c>
      <c r="AB1618" s="25">
        <v>0.3</v>
      </c>
      <c r="AC1618" s="26">
        <f t="shared" si="68"/>
        <v>219.6</v>
      </c>
    </row>
    <row r="1619" spans="1:29" x14ac:dyDescent="0.35">
      <c r="A1619" s="15">
        <v>5</v>
      </c>
      <c r="B1619" s="16" t="str">
        <f>[1]ภดส3!B2424</f>
        <v>โฉนด</v>
      </c>
      <c r="C1619" s="16">
        <f>[1]ภดส3!E2424</f>
        <v>3540</v>
      </c>
      <c r="D1619" s="17">
        <f>[1]ภดส3!C2424</f>
        <v>7484</v>
      </c>
      <c r="E1619" s="17" t="str">
        <f>[1]ภดส3!F2424</f>
        <v>ม.2 ต.นาบอน</v>
      </c>
      <c r="F1619" s="18" t="s">
        <v>45</v>
      </c>
      <c r="G1619" s="16">
        <f>[1]ภดส3!G2424</f>
        <v>0</v>
      </c>
      <c r="H1619" s="16">
        <f>[1]ภดส3!H2424</f>
        <v>0</v>
      </c>
      <c r="I1619" s="16">
        <f>[1]ภดส3!I2424</f>
        <v>2</v>
      </c>
      <c r="J1619" s="19">
        <f>[1]ภดส3!J2424</f>
        <v>2</v>
      </c>
      <c r="K1619" s="20">
        <v>1300</v>
      </c>
      <c r="L1619" s="19">
        <f t="shared" si="66"/>
        <v>2600</v>
      </c>
      <c r="M1619" s="21"/>
      <c r="N1619" s="21"/>
      <c r="O1619" s="21"/>
      <c r="P1619" s="21"/>
      <c r="Q1619" s="22"/>
      <c r="R1619" s="23"/>
      <c r="S1619" s="22"/>
      <c r="T1619" s="22"/>
      <c r="U1619" s="21"/>
      <c r="V1619" s="21"/>
      <c r="W1619" s="23"/>
      <c r="X1619" s="22">
        <f>L1619</f>
        <v>2600</v>
      </c>
      <c r="Y1619" s="23">
        <f>X1619*100/100</f>
        <v>2600</v>
      </c>
      <c r="Z1619" s="22">
        <v>0</v>
      </c>
      <c r="AA1619" s="24">
        <f t="shared" si="67"/>
        <v>2600</v>
      </c>
      <c r="AB1619" s="25">
        <v>0.3</v>
      </c>
      <c r="AC1619" s="26">
        <f t="shared" si="68"/>
        <v>7.8</v>
      </c>
    </row>
    <row r="1620" spans="1:29" x14ac:dyDescent="0.35">
      <c r="A1620" s="15">
        <v>6</v>
      </c>
      <c r="B1620" s="16" t="str">
        <f>[1]ภดส3!B2425</f>
        <v>โฉนด</v>
      </c>
      <c r="C1620" s="16">
        <f>[1]ภดส3!E2425</f>
        <v>3541</v>
      </c>
      <c r="D1620" s="17">
        <f>[1]ภดส3!C2425</f>
        <v>7485</v>
      </c>
      <c r="E1620" s="17" t="str">
        <f>[1]ภดส3!F2425</f>
        <v>ม.2 ต.นาบอน</v>
      </c>
      <c r="F1620" s="18" t="s">
        <v>47</v>
      </c>
      <c r="G1620" s="16">
        <f>[1]ภดส3!G2425</f>
        <v>0</v>
      </c>
      <c r="H1620" s="16">
        <f>[1]ภดส3!H2425</f>
        <v>0</v>
      </c>
      <c r="I1620" s="16">
        <f>[1]ภดส3!I2425</f>
        <v>25</v>
      </c>
      <c r="J1620" s="19">
        <f>[1]ภดส3!J2425</f>
        <v>25</v>
      </c>
      <c r="K1620" s="20">
        <v>3050</v>
      </c>
      <c r="L1620" s="19">
        <f t="shared" si="66"/>
        <v>76250</v>
      </c>
      <c r="M1620" s="21">
        <v>2</v>
      </c>
      <c r="N1620" s="21" t="s">
        <v>74</v>
      </c>
      <c r="O1620" s="21" t="s">
        <v>49</v>
      </c>
      <c r="P1620" s="21">
        <v>3</v>
      </c>
      <c r="Q1620" s="22">
        <v>100</v>
      </c>
      <c r="R1620" s="23">
        <v>100</v>
      </c>
      <c r="S1620" s="22">
        <v>7450</v>
      </c>
      <c r="T1620" s="22">
        <f>Q1620*S1620</f>
        <v>745000</v>
      </c>
      <c r="U1620" s="21">
        <v>20</v>
      </c>
      <c r="V1620" s="21">
        <v>30</v>
      </c>
      <c r="W1620" s="23">
        <f>T1620-T1620*30/100</f>
        <v>521500</v>
      </c>
      <c r="X1620" s="22">
        <f>L1620+W1620</f>
        <v>597750</v>
      </c>
      <c r="Y1620" s="23">
        <f>X1620*100/100</f>
        <v>597750</v>
      </c>
      <c r="Z1620" s="22">
        <v>0</v>
      </c>
      <c r="AA1620" s="24">
        <f t="shared" si="67"/>
        <v>597750</v>
      </c>
      <c r="AB1620" s="25">
        <v>0.02</v>
      </c>
      <c r="AC1620" s="26">
        <f t="shared" si="68"/>
        <v>119.55</v>
      </c>
    </row>
    <row r="1621" spans="1:29" x14ac:dyDescent="0.35">
      <c r="A1621" s="15">
        <v>7</v>
      </c>
      <c r="B1621" s="16" t="str">
        <f>[1]ภดส3!B2426</f>
        <v>โฉนด</v>
      </c>
      <c r="C1621" s="16">
        <f>[1]ภดส3!E2426</f>
        <v>3542</v>
      </c>
      <c r="D1621" s="17">
        <f>[1]ภดส3!C2426</f>
        <v>7486</v>
      </c>
      <c r="E1621" s="17" t="str">
        <f>[1]ภดส3!F2426</f>
        <v>ม.2 ต.นาบอน</v>
      </c>
      <c r="F1621" s="18" t="s">
        <v>47</v>
      </c>
      <c r="G1621" s="16">
        <f>[1]ภดส3!G2426</f>
        <v>0</v>
      </c>
      <c r="H1621" s="16">
        <f>[1]ภดส3!H2426</f>
        <v>0</v>
      </c>
      <c r="I1621" s="16">
        <f>[1]ภดส3!I2426</f>
        <v>25</v>
      </c>
      <c r="J1621" s="19">
        <f>[1]ภดส3!J2426</f>
        <v>25</v>
      </c>
      <c r="K1621" s="20">
        <v>3050</v>
      </c>
      <c r="L1621" s="19">
        <f t="shared" si="66"/>
        <v>76250</v>
      </c>
      <c r="M1621" s="21">
        <v>3</v>
      </c>
      <c r="N1621" s="21" t="s">
        <v>74</v>
      </c>
      <c r="O1621" s="21" t="s">
        <v>49</v>
      </c>
      <c r="P1621" s="21">
        <v>3</v>
      </c>
      <c r="Q1621" s="22">
        <v>100</v>
      </c>
      <c r="R1621" s="23">
        <v>100</v>
      </c>
      <c r="S1621" s="22">
        <v>7450</v>
      </c>
      <c r="T1621" s="22">
        <f>Q1621*S1621</f>
        <v>745000</v>
      </c>
      <c r="U1621" s="21">
        <v>20</v>
      </c>
      <c r="V1621" s="21">
        <v>30</v>
      </c>
      <c r="W1621" s="23">
        <f t="shared" ref="W1621:W1623" si="69">T1621-T1621*30/100</f>
        <v>521500</v>
      </c>
      <c r="X1621" s="22">
        <f>L1621+W1621</f>
        <v>597750</v>
      </c>
      <c r="Y1621" s="23">
        <f>X1621*R1621/100</f>
        <v>597750</v>
      </c>
      <c r="Z1621" s="22">
        <v>0</v>
      </c>
      <c r="AA1621" s="24">
        <f t="shared" si="67"/>
        <v>597750</v>
      </c>
      <c r="AB1621" s="25">
        <v>0.02</v>
      </c>
      <c r="AC1621" s="26">
        <f t="shared" si="68"/>
        <v>119.55</v>
      </c>
    </row>
    <row r="1622" spans="1:29" x14ac:dyDescent="0.35">
      <c r="A1622" s="15">
        <v>8</v>
      </c>
      <c r="B1622" s="16" t="str">
        <f>[1]ภดส3!B2447</f>
        <v>โฉนด</v>
      </c>
      <c r="C1622" s="16">
        <f>[1]ภดส3!E2447</f>
        <v>3543</v>
      </c>
      <c r="D1622" s="17">
        <f>[1]ภดส3!C2447</f>
        <v>7487</v>
      </c>
      <c r="E1622" s="17" t="str">
        <f>[1]ภดส3!F2447</f>
        <v>ม.2 ต.นาบอน</v>
      </c>
      <c r="F1622" s="18" t="s">
        <v>47</v>
      </c>
      <c r="G1622" s="16">
        <f>[1]ภดส3!G2447</f>
        <v>0</v>
      </c>
      <c r="H1622" s="16">
        <f>[1]ภดส3!H2447</f>
        <v>0</v>
      </c>
      <c r="I1622" s="16">
        <f>[1]ภดส3!I2447</f>
        <v>25</v>
      </c>
      <c r="J1622" s="19">
        <f>[1]ภดส3!J2447</f>
        <v>25</v>
      </c>
      <c r="K1622" s="20">
        <v>3050</v>
      </c>
      <c r="L1622" s="19">
        <f t="shared" si="66"/>
        <v>76250</v>
      </c>
      <c r="M1622" s="21">
        <v>4</v>
      </c>
      <c r="N1622" s="21" t="s">
        <v>74</v>
      </c>
      <c r="O1622" s="21" t="s">
        <v>49</v>
      </c>
      <c r="P1622" s="21">
        <v>3</v>
      </c>
      <c r="Q1622" s="22">
        <v>100</v>
      </c>
      <c r="R1622" s="23">
        <v>100</v>
      </c>
      <c r="S1622" s="22">
        <v>7450</v>
      </c>
      <c r="T1622" s="22">
        <f t="shared" ref="T1622:T1626" si="70">Q1622*S1622</f>
        <v>745000</v>
      </c>
      <c r="U1622" s="21">
        <v>20</v>
      </c>
      <c r="V1622" s="21">
        <v>30</v>
      </c>
      <c r="W1622" s="23">
        <f t="shared" si="69"/>
        <v>521500</v>
      </c>
      <c r="X1622" s="22">
        <f>L1622+W1622</f>
        <v>597750</v>
      </c>
      <c r="Y1622" s="23">
        <f>X1622*R1622/100</f>
        <v>597750</v>
      </c>
      <c r="Z1622" s="22">
        <v>0</v>
      </c>
      <c r="AA1622" s="24">
        <f t="shared" si="67"/>
        <v>597750</v>
      </c>
      <c r="AB1622" s="25">
        <v>0.02</v>
      </c>
      <c r="AC1622" s="26">
        <f t="shared" si="68"/>
        <v>119.55</v>
      </c>
    </row>
    <row r="1623" spans="1:29" x14ac:dyDescent="0.35">
      <c r="A1623" s="15">
        <v>9</v>
      </c>
      <c r="B1623" s="16" t="str">
        <f>[1]ภดส3!B2448</f>
        <v>โฉนด</v>
      </c>
      <c r="C1623" s="16">
        <f>[1]ภดส3!E2448</f>
        <v>3544</v>
      </c>
      <c r="D1623" s="17">
        <f>[1]ภดส3!C2448</f>
        <v>7488</v>
      </c>
      <c r="E1623" s="17" t="str">
        <f>[1]ภดส3!F2448</f>
        <v>ม.2 ต.นาบอน</v>
      </c>
      <c r="F1623" s="18" t="s">
        <v>47</v>
      </c>
      <c r="G1623" s="16">
        <f>[1]ภดส3!G2448</f>
        <v>0</v>
      </c>
      <c r="H1623" s="16">
        <f>[1]ภดส3!H2448</f>
        <v>0</v>
      </c>
      <c r="I1623" s="16">
        <f>[1]ภดส3!I2448</f>
        <v>35</v>
      </c>
      <c r="J1623" s="19">
        <f>[1]ภดส3!J2448</f>
        <v>35</v>
      </c>
      <c r="K1623" s="20">
        <v>3050</v>
      </c>
      <c r="L1623" s="19">
        <f t="shared" si="66"/>
        <v>106750</v>
      </c>
      <c r="M1623" s="21">
        <v>5</v>
      </c>
      <c r="N1623" s="21" t="s">
        <v>74</v>
      </c>
      <c r="O1623" s="21" t="s">
        <v>49</v>
      </c>
      <c r="P1623" s="21">
        <v>3</v>
      </c>
      <c r="Q1623" s="22">
        <v>140</v>
      </c>
      <c r="R1623" s="23">
        <v>100</v>
      </c>
      <c r="S1623" s="22">
        <v>7450</v>
      </c>
      <c r="T1623" s="22">
        <f t="shared" si="70"/>
        <v>1043000</v>
      </c>
      <c r="U1623" s="21">
        <v>20</v>
      </c>
      <c r="V1623" s="21">
        <v>30</v>
      </c>
      <c r="W1623" s="23">
        <f t="shared" si="69"/>
        <v>730100</v>
      </c>
      <c r="X1623" s="22">
        <f t="shared" ref="X1623:X1626" si="71">L1623+W1623</f>
        <v>836850</v>
      </c>
      <c r="Y1623" s="23">
        <f t="shared" ref="Y1623:Y1626" si="72">X1623*R1623/100</f>
        <v>836850</v>
      </c>
      <c r="Z1623" s="22">
        <v>0</v>
      </c>
      <c r="AA1623" s="24">
        <f t="shared" si="67"/>
        <v>836850</v>
      </c>
      <c r="AB1623" s="25">
        <v>0.02</v>
      </c>
      <c r="AC1623" s="26">
        <f t="shared" si="68"/>
        <v>167.37</v>
      </c>
    </row>
    <row r="1624" spans="1:29" x14ac:dyDescent="0.35">
      <c r="A1624" s="15">
        <v>10</v>
      </c>
      <c r="B1624" s="16" t="str">
        <f>[1]ภดส3!B2449</f>
        <v>โฉนด</v>
      </c>
      <c r="C1624" s="16">
        <f>[1]ภดส3!E2449</f>
        <v>3545</v>
      </c>
      <c r="D1624" s="17">
        <f>[1]ภดส3!C2449</f>
        <v>7489</v>
      </c>
      <c r="E1624" s="17" t="str">
        <f>[1]ภดส3!F2449</f>
        <v>ม.2 ต.นาบอน</v>
      </c>
      <c r="F1624" s="18" t="s">
        <v>34</v>
      </c>
      <c r="G1624" s="16">
        <f>[1]ภดส3!G2449</f>
        <v>0</v>
      </c>
      <c r="H1624" s="16">
        <f>[1]ภดส3!H2449</f>
        <v>0</v>
      </c>
      <c r="I1624" s="16">
        <f>[1]ภดส3!I2449</f>
        <v>25</v>
      </c>
      <c r="J1624" s="19">
        <f>[1]ภดส3!J2449</f>
        <v>25</v>
      </c>
      <c r="K1624" s="20">
        <v>3050</v>
      </c>
      <c r="L1624" s="19">
        <f t="shared" si="66"/>
        <v>76250</v>
      </c>
      <c r="M1624" s="21">
        <v>6</v>
      </c>
      <c r="N1624" s="21" t="s">
        <v>79</v>
      </c>
      <c r="O1624" s="21" t="s">
        <v>49</v>
      </c>
      <c r="P1624" s="21">
        <v>2</v>
      </c>
      <c r="Q1624" s="22">
        <v>100</v>
      </c>
      <c r="R1624" s="23">
        <v>100</v>
      </c>
      <c r="S1624" s="22">
        <v>6750</v>
      </c>
      <c r="T1624" s="22">
        <f t="shared" si="70"/>
        <v>675000</v>
      </c>
      <c r="U1624" s="21">
        <v>15</v>
      </c>
      <c r="V1624" s="21">
        <v>20</v>
      </c>
      <c r="W1624" s="23">
        <f>T1624-T1624*20/100</f>
        <v>540000</v>
      </c>
      <c r="X1624" s="22">
        <f t="shared" si="71"/>
        <v>616250</v>
      </c>
      <c r="Y1624" s="23">
        <f t="shared" si="72"/>
        <v>616250</v>
      </c>
      <c r="Z1624" s="22">
        <v>50000000</v>
      </c>
      <c r="AA1624" s="24">
        <v>0</v>
      </c>
      <c r="AB1624" s="25">
        <v>0.02</v>
      </c>
      <c r="AC1624" s="26">
        <f t="shared" si="68"/>
        <v>0</v>
      </c>
    </row>
    <row r="1625" spans="1:29" x14ac:dyDescent="0.35">
      <c r="A1625" s="15">
        <v>11</v>
      </c>
      <c r="B1625" s="16" t="str">
        <f>[1]ภดส3!B2450</f>
        <v>โฉนด</v>
      </c>
      <c r="C1625" s="16">
        <f>[1]ภดส3!E2450</f>
        <v>3546</v>
      </c>
      <c r="D1625" s="17">
        <f>[1]ภดส3!C2450</f>
        <v>7490</v>
      </c>
      <c r="E1625" s="17" t="str">
        <f>[1]ภดส3!F2450</f>
        <v>ม.2 ต.นาบอน</v>
      </c>
      <c r="F1625" s="18" t="s">
        <v>34</v>
      </c>
      <c r="G1625" s="16">
        <f>[1]ภดส3!G2450</f>
        <v>0</v>
      </c>
      <c r="H1625" s="16">
        <f>[1]ภดส3!H2450</f>
        <v>1</v>
      </c>
      <c r="I1625" s="16">
        <f>[1]ภดส3!I2450</f>
        <v>14.5</v>
      </c>
      <c r="J1625" s="19">
        <f>[1]ภดส3!J2450</f>
        <v>114.5</v>
      </c>
      <c r="K1625" s="20">
        <v>3050</v>
      </c>
      <c r="L1625" s="19">
        <f t="shared" si="66"/>
        <v>349225</v>
      </c>
      <c r="M1625" s="21"/>
      <c r="N1625" s="21" t="s">
        <v>79</v>
      </c>
      <c r="O1625" s="21" t="s">
        <v>49</v>
      </c>
      <c r="P1625" s="21">
        <v>2</v>
      </c>
      <c r="Q1625" s="22">
        <v>578</v>
      </c>
      <c r="R1625" s="23">
        <v>100</v>
      </c>
      <c r="S1625" s="22">
        <v>6750</v>
      </c>
      <c r="T1625" s="22">
        <f t="shared" si="70"/>
        <v>3901500</v>
      </c>
      <c r="U1625" s="21">
        <v>15</v>
      </c>
      <c r="V1625" s="21">
        <v>20</v>
      </c>
      <c r="W1625" s="23">
        <f t="shared" ref="W1625:W1626" si="73">T1625-T1625*20/100</f>
        <v>3121200</v>
      </c>
      <c r="X1625" s="22">
        <f t="shared" si="71"/>
        <v>3470425</v>
      </c>
      <c r="Y1625" s="23">
        <f t="shared" si="72"/>
        <v>3470425</v>
      </c>
      <c r="Z1625" s="22">
        <v>0</v>
      </c>
      <c r="AA1625" s="24">
        <v>0</v>
      </c>
      <c r="AB1625" s="25">
        <v>0.02</v>
      </c>
      <c r="AC1625" s="26">
        <f t="shared" si="68"/>
        <v>0</v>
      </c>
    </row>
    <row r="1626" spans="1:29" x14ac:dyDescent="0.35">
      <c r="A1626" s="15">
        <v>12</v>
      </c>
      <c r="B1626" s="16" t="str">
        <f>[1]ภดส3!B2451</f>
        <v>โฉนด</v>
      </c>
      <c r="C1626" s="16">
        <f>[1]ภดส3!E2451</f>
        <v>3547</v>
      </c>
      <c r="D1626" s="17">
        <f>[1]ภดส3!C2451</f>
        <v>7491</v>
      </c>
      <c r="E1626" s="17" t="str">
        <f>[1]ภดส3!F2451</f>
        <v>ม.2 ต.นาบอน</v>
      </c>
      <c r="F1626" s="18" t="s">
        <v>34</v>
      </c>
      <c r="G1626" s="16">
        <f>[1]ภดส3!G2451</f>
        <v>0</v>
      </c>
      <c r="H1626" s="16">
        <f>[1]ภดส3!H2451</f>
        <v>0</v>
      </c>
      <c r="I1626" s="16">
        <f>[1]ภดส3!I2451</f>
        <v>25</v>
      </c>
      <c r="J1626" s="19">
        <f>[1]ภดส3!J2451</f>
        <v>25</v>
      </c>
      <c r="K1626" s="20">
        <v>3050</v>
      </c>
      <c r="L1626" s="19">
        <f t="shared" si="66"/>
        <v>76250</v>
      </c>
      <c r="M1626" s="21"/>
      <c r="N1626" s="21" t="s">
        <v>79</v>
      </c>
      <c r="O1626" s="21" t="s">
        <v>49</v>
      </c>
      <c r="P1626" s="21">
        <v>2</v>
      </c>
      <c r="Q1626" s="22">
        <v>100</v>
      </c>
      <c r="R1626" s="23">
        <v>100</v>
      </c>
      <c r="S1626" s="22">
        <v>6750</v>
      </c>
      <c r="T1626" s="22">
        <f t="shared" si="70"/>
        <v>675000</v>
      </c>
      <c r="U1626" s="21">
        <v>15</v>
      </c>
      <c r="V1626" s="21">
        <v>20</v>
      </c>
      <c r="W1626" s="23">
        <f t="shared" si="73"/>
        <v>540000</v>
      </c>
      <c r="X1626" s="22">
        <f t="shared" si="71"/>
        <v>616250</v>
      </c>
      <c r="Y1626" s="23">
        <f t="shared" si="72"/>
        <v>616250</v>
      </c>
      <c r="Z1626" s="22">
        <v>0</v>
      </c>
      <c r="AA1626" s="24">
        <v>0</v>
      </c>
      <c r="AB1626" s="25">
        <v>0.02</v>
      </c>
      <c r="AC1626" s="26">
        <f t="shared" si="68"/>
        <v>0</v>
      </c>
    </row>
    <row r="1627" spans="1:29" x14ac:dyDescent="0.35">
      <c r="A1627" s="15">
        <v>13</v>
      </c>
      <c r="B1627" s="16" t="str">
        <f>[1]ภดส3!B2452</f>
        <v>โฉนด</v>
      </c>
      <c r="C1627" s="16">
        <f>[1]ภดส3!E2452</f>
        <v>5822</v>
      </c>
      <c r="D1627" s="17">
        <f>[1]ภดส3!C2452</f>
        <v>13638</v>
      </c>
      <c r="E1627" s="17" t="str">
        <f>[1]ภดส3!F2452</f>
        <v>ม.2 ต.นาบอน</v>
      </c>
      <c r="F1627" s="18" t="s">
        <v>45</v>
      </c>
      <c r="G1627" s="16">
        <f>[1]ภดส3!G2452</f>
        <v>0</v>
      </c>
      <c r="H1627" s="16">
        <f>[1]ภดส3!H2452</f>
        <v>1</v>
      </c>
      <c r="I1627" s="16">
        <f>[1]ภดส3!I2452</f>
        <v>14.5</v>
      </c>
      <c r="J1627" s="19">
        <f>[1]ภดส3!J2452</f>
        <v>114.5</v>
      </c>
      <c r="K1627" s="20">
        <v>1300</v>
      </c>
      <c r="L1627" s="19">
        <f t="shared" si="66"/>
        <v>148850</v>
      </c>
      <c r="M1627" s="30"/>
      <c r="N1627" s="30"/>
      <c r="O1627" s="30"/>
      <c r="P1627" s="31"/>
      <c r="Q1627" s="42"/>
      <c r="R1627" s="23"/>
      <c r="S1627" s="42"/>
      <c r="T1627" s="22"/>
      <c r="U1627" s="30"/>
      <c r="V1627" s="30"/>
      <c r="W1627" s="23"/>
      <c r="X1627" s="22">
        <f>L1627</f>
        <v>148850</v>
      </c>
      <c r="Y1627" s="23">
        <f>X1627*100/100</f>
        <v>148850</v>
      </c>
      <c r="Z1627" s="22">
        <v>0</v>
      </c>
      <c r="AA1627" s="24">
        <f>Y1627-Z1627</f>
        <v>148850</v>
      </c>
      <c r="AB1627" s="25">
        <v>0.3</v>
      </c>
      <c r="AC1627" s="26">
        <f t="shared" si="68"/>
        <v>446.55</v>
      </c>
    </row>
    <row r="1628" spans="1:29" x14ac:dyDescent="0.35">
      <c r="A1628" s="15"/>
      <c r="B1628" s="16"/>
      <c r="C1628" s="16"/>
      <c r="D1628" s="17"/>
      <c r="E1628" s="17"/>
      <c r="F1628" s="28"/>
      <c r="G1628" s="16"/>
      <c r="H1628" s="16"/>
      <c r="I1628" s="16"/>
      <c r="J1628" s="45"/>
      <c r="K1628" s="29"/>
      <c r="L1628" s="19"/>
      <c r="M1628" s="30">
        <v>7</v>
      </c>
      <c r="N1628" s="67" t="s">
        <v>176</v>
      </c>
      <c r="O1628" s="33"/>
      <c r="P1628" s="67">
        <v>3</v>
      </c>
      <c r="Q1628" s="34">
        <v>311</v>
      </c>
      <c r="R1628" s="23">
        <v>100</v>
      </c>
      <c r="S1628" s="35">
        <v>6200</v>
      </c>
      <c r="T1628" s="22">
        <f>Q1628*S1628</f>
        <v>1928200</v>
      </c>
      <c r="U1628" s="67">
        <v>5</v>
      </c>
      <c r="V1628" s="67">
        <v>5</v>
      </c>
      <c r="W1628" s="23">
        <f>T1628-T1628*5/100</f>
        <v>1831790</v>
      </c>
      <c r="X1628" s="22">
        <f>L1628+W1628</f>
        <v>1831790</v>
      </c>
      <c r="Y1628" s="23">
        <f>X1628*100/100</f>
        <v>1831790</v>
      </c>
      <c r="Z1628" s="22">
        <v>0</v>
      </c>
      <c r="AA1628" s="24">
        <f>Y1628-Z1628</f>
        <v>1831790</v>
      </c>
      <c r="AB1628" s="25">
        <v>0.3</v>
      </c>
      <c r="AC1628" s="26">
        <f t="shared" si="68"/>
        <v>5495.37</v>
      </c>
    </row>
    <row r="1629" spans="1:29" x14ac:dyDescent="0.35">
      <c r="A1629" s="179"/>
      <c r="B1629" s="132"/>
      <c r="C1629" s="132"/>
      <c r="D1629" s="180"/>
      <c r="E1629" s="180"/>
      <c r="F1629" s="180"/>
      <c r="G1629" s="181"/>
      <c r="H1629" s="181"/>
      <c r="I1629" s="181"/>
      <c r="J1629" s="51"/>
      <c r="K1629" s="208"/>
      <c r="L1629" s="183"/>
      <c r="M1629" s="132"/>
      <c r="N1629" s="204"/>
      <c r="O1629" s="132"/>
      <c r="P1629" s="132"/>
      <c r="Q1629" s="185"/>
      <c r="R1629" s="186"/>
      <c r="S1629" s="51"/>
      <c r="T1629" s="185"/>
      <c r="U1629" s="154"/>
      <c r="V1629" s="154"/>
      <c r="W1629" s="133"/>
      <c r="X1629" s="51"/>
      <c r="Y1629" s="133"/>
      <c r="Z1629" s="51"/>
      <c r="AA1629" s="133"/>
      <c r="AB1629" s="187"/>
      <c r="AC1629" s="188">
        <f>SUM(AC1614:AC1628)</f>
        <v>8945.0400000000009</v>
      </c>
    </row>
    <row r="1630" spans="1:29" x14ac:dyDescent="0.35">
      <c r="A1630" s="1"/>
      <c r="B1630" s="1"/>
      <c r="C1630" s="1"/>
      <c r="D1630" s="2"/>
      <c r="E1630" s="2"/>
      <c r="F1630" s="2"/>
      <c r="G1630" s="1"/>
      <c r="H1630" s="1"/>
      <c r="I1630" s="1"/>
      <c r="J1630" s="3"/>
      <c r="K1630" s="4"/>
      <c r="M1630" s="6"/>
      <c r="N1630" s="1"/>
      <c r="O1630" s="1"/>
      <c r="P1630" s="1"/>
      <c r="Q1630" s="3"/>
      <c r="R1630" s="4"/>
      <c r="S1630" s="3"/>
      <c r="T1630" s="3"/>
      <c r="U1630" s="1"/>
      <c r="V1630" s="1"/>
      <c r="W1630" s="4"/>
      <c r="X1630" s="3"/>
      <c r="Y1630" s="4"/>
      <c r="Z1630" s="3"/>
      <c r="AA1630" s="4"/>
      <c r="AB1630" s="55"/>
    </row>
    <row r="1631" spans="1:29" x14ac:dyDescent="0.35">
      <c r="A1631" s="8"/>
      <c r="B1631" s="8" t="s">
        <v>37</v>
      </c>
      <c r="C1631" s="8"/>
      <c r="D1631" s="9" t="s">
        <v>38</v>
      </c>
      <c r="E1631" s="9"/>
      <c r="F1631" s="9"/>
      <c r="G1631" s="56"/>
      <c r="H1631" s="8" t="s">
        <v>39</v>
      </c>
      <c r="I1631" s="8"/>
      <c r="J1631" s="57"/>
      <c r="K1631" s="10"/>
      <c r="L1631" s="8"/>
      <c r="M1631" s="13"/>
      <c r="N1631" s="1"/>
      <c r="O1631" s="1"/>
      <c r="P1631" s="1"/>
      <c r="Q1631" s="3"/>
      <c r="R1631" s="4"/>
      <c r="S1631" s="3"/>
      <c r="T1631" s="3"/>
      <c r="U1631" s="1"/>
      <c r="V1631" s="1"/>
      <c r="W1631" s="4"/>
      <c r="X1631" s="3"/>
      <c r="Y1631" s="4"/>
      <c r="Z1631" s="3"/>
      <c r="AA1631" s="4"/>
      <c r="AB1631" s="55"/>
    </row>
    <row r="1632" spans="1:29" x14ac:dyDescent="0.35">
      <c r="A1632" s="8"/>
      <c r="B1632" s="8"/>
      <c r="C1632" s="8"/>
      <c r="D1632" s="9"/>
      <c r="E1632" s="9"/>
      <c r="F1632" s="9"/>
      <c r="G1632" s="56"/>
      <c r="H1632" s="8" t="s">
        <v>40</v>
      </c>
      <c r="I1632" s="8"/>
      <c r="J1632" s="57"/>
      <c r="K1632" s="10"/>
      <c r="L1632" s="8"/>
      <c r="M1632" s="13"/>
      <c r="N1632" s="1"/>
      <c r="O1632" s="1"/>
      <c r="P1632" s="1"/>
      <c r="Q1632" s="3"/>
      <c r="R1632" s="4"/>
      <c r="S1632" s="3"/>
      <c r="T1632" s="3"/>
      <c r="U1632" s="1"/>
      <c r="V1632" s="1"/>
      <c r="W1632" s="4"/>
      <c r="X1632" s="3"/>
      <c r="Y1632" s="4"/>
      <c r="Z1632" s="3"/>
      <c r="AA1632" s="4"/>
      <c r="AB1632" s="55"/>
    </row>
    <row r="1633" spans="1:29" x14ac:dyDescent="0.35">
      <c r="A1633" s="8"/>
      <c r="B1633" s="8"/>
      <c r="C1633" s="8"/>
      <c r="D1633" s="9"/>
      <c r="E1633" s="9"/>
      <c r="F1633" s="9"/>
      <c r="G1633" s="56"/>
      <c r="H1633" s="8" t="s">
        <v>41</v>
      </c>
      <c r="I1633" s="8"/>
      <c r="J1633" s="57"/>
      <c r="K1633" s="10"/>
      <c r="L1633" s="8"/>
      <c r="M1633" s="13"/>
      <c r="N1633" s="1"/>
      <c r="O1633" s="1"/>
      <c r="P1633" s="8"/>
      <c r="Q1633" s="3"/>
      <c r="R1633" s="4"/>
      <c r="S1633" s="3"/>
      <c r="T1633" s="3"/>
      <c r="U1633" s="1"/>
      <c r="V1633" s="1"/>
      <c r="W1633" s="4"/>
      <c r="X1633" s="3"/>
      <c r="Y1633" s="11"/>
      <c r="Z1633" s="10"/>
      <c r="AA1633" s="11"/>
      <c r="AB1633" s="14"/>
    </row>
    <row r="1634" spans="1:29" x14ac:dyDescent="0.35">
      <c r="A1634" s="8"/>
      <c r="B1634" s="8"/>
      <c r="C1634" s="8"/>
      <c r="D1634" s="9"/>
      <c r="E1634" s="9"/>
      <c r="F1634" s="9"/>
      <c r="G1634" s="56"/>
      <c r="H1634" s="8" t="s">
        <v>42</v>
      </c>
      <c r="I1634" s="58"/>
      <c r="J1634" s="59"/>
      <c r="K1634" s="12"/>
      <c r="L1634" s="58"/>
      <c r="M1634" s="60"/>
      <c r="N1634" s="1"/>
      <c r="O1634" s="1"/>
      <c r="P1634" s="8"/>
      <c r="Q1634" s="3"/>
      <c r="R1634" s="4"/>
      <c r="S1634" s="3"/>
      <c r="T1634" s="3"/>
      <c r="U1634" s="1"/>
      <c r="V1634" s="1"/>
      <c r="W1634" s="4"/>
      <c r="X1634" s="3"/>
      <c r="Y1634" s="11"/>
      <c r="Z1634" s="10"/>
      <c r="AA1634" s="11"/>
      <c r="AB1634" s="14"/>
    </row>
    <row r="1635" spans="1:29" x14ac:dyDescent="0.35">
      <c r="A1635" s="58"/>
      <c r="B1635" s="58"/>
      <c r="C1635" s="58"/>
      <c r="D1635" s="61"/>
      <c r="E1635" s="61"/>
      <c r="F1635" s="61"/>
      <c r="G1635" s="58"/>
      <c r="H1635" s="58" t="s">
        <v>43</v>
      </c>
      <c r="I1635" s="58"/>
      <c r="J1635" s="59"/>
      <c r="K1635" s="12"/>
      <c r="L1635" s="58"/>
      <c r="M1635" s="60"/>
    </row>
    <row r="1636" spans="1:29" x14ac:dyDescent="0.35">
      <c r="A1636" s="1"/>
      <c r="B1636" s="1"/>
      <c r="C1636" s="1"/>
      <c r="D1636" s="2"/>
      <c r="E1636" s="2"/>
      <c r="F1636" s="2"/>
      <c r="G1636" s="1"/>
      <c r="H1636" s="1"/>
      <c r="I1636" s="1"/>
      <c r="J1636" s="3"/>
      <c r="K1636" s="4"/>
      <c r="M1636" s="6"/>
      <c r="N1636" s="1"/>
      <c r="O1636" s="1"/>
      <c r="P1636" s="1"/>
      <c r="Q1636" s="3"/>
      <c r="R1636" s="4"/>
      <c r="S1636" s="3"/>
      <c r="T1636" s="3"/>
      <c r="U1636" s="1"/>
      <c r="V1636" s="1"/>
      <c r="W1636" s="4"/>
      <c r="X1636" s="3"/>
      <c r="Y1636" s="4"/>
      <c r="Z1636" s="3"/>
      <c r="AA1636" s="314" t="s">
        <v>0</v>
      </c>
      <c r="AB1636" s="314"/>
    </row>
    <row r="1637" spans="1:29" x14ac:dyDescent="0.35">
      <c r="A1637" s="315" t="s">
        <v>1</v>
      </c>
      <c r="B1637" s="315"/>
      <c r="C1637" s="315"/>
      <c r="D1637" s="315"/>
      <c r="E1637" s="315"/>
      <c r="F1637" s="315"/>
      <c r="G1637" s="315"/>
      <c r="H1637" s="315"/>
      <c r="I1637" s="315"/>
      <c r="J1637" s="315"/>
      <c r="K1637" s="315"/>
      <c r="L1637" s="315"/>
      <c r="M1637" s="315"/>
      <c r="N1637" s="315"/>
      <c r="O1637" s="315"/>
      <c r="P1637" s="315"/>
      <c r="Q1637" s="315"/>
      <c r="R1637" s="315"/>
      <c r="S1637" s="315"/>
      <c r="T1637" s="315"/>
      <c r="U1637" s="315"/>
      <c r="V1637" s="315"/>
      <c r="W1637" s="315"/>
      <c r="X1637" s="315"/>
      <c r="Y1637" s="315"/>
      <c r="Z1637" s="315"/>
      <c r="AA1637" s="315"/>
      <c r="AB1637" s="315"/>
    </row>
    <row r="1638" spans="1:29" x14ac:dyDescent="0.35">
      <c r="A1638" s="315" t="str">
        <f>A1574</f>
        <v>เทศบาลตำบลนาบอน</v>
      </c>
      <c r="B1638" s="315"/>
      <c r="C1638" s="315"/>
      <c r="D1638" s="315"/>
      <c r="E1638" s="315"/>
      <c r="F1638" s="315"/>
      <c r="G1638" s="315"/>
      <c r="H1638" s="315"/>
      <c r="I1638" s="315"/>
      <c r="J1638" s="315"/>
      <c r="K1638" s="315"/>
      <c r="L1638" s="315"/>
      <c r="M1638" s="315"/>
      <c r="N1638" s="315"/>
      <c r="O1638" s="315"/>
      <c r="P1638" s="315"/>
      <c r="Q1638" s="315"/>
      <c r="R1638" s="315"/>
      <c r="S1638" s="315"/>
      <c r="T1638" s="315"/>
      <c r="U1638" s="315"/>
      <c r="V1638" s="315"/>
      <c r="W1638" s="315"/>
      <c r="X1638" s="315"/>
      <c r="Y1638" s="315"/>
      <c r="Z1638" s="315"/>
      <c r="AA1638" s="315"/>
      <c r="AB1638" s="315"/>
    </row>
    <row r="1639" spans="1:29" x14ac:dyDescent="0.35">
      <c r="A1639" s="8" t="s">
        <v>177</v>
      </c>
      <c r="B1639" s="8"/>
      <c r="C1639" s="8"/>
      <c r="D1639" s="9"/>
      <c r="E1639" s="9"/>
      <c r="F1639" s="9"/>
      <c r="G1639" s="8"/>
      <c r="H1639" s="8"/>
      <c r="I1639" s="8"/>
      <c r="J1639" s="10"/>
      <c r="K1639" s="11"/>
      <c r="L1639" s="12"/>
      <c r="M1639" s="13"/>
      <c r="N1639" s="8"/>
      <c r="O1639" s="8"/>
      <c r="P1639" s="8"/>
      <c r="Q1639" s="10"/>
      <c r="R1639" s="11"/>
      <c r="S1639" s="10"/>
      <c r="T1639" s="10"/>
      <c r="U1639" s="8"/>
      <c r="V1639" s="8"/>
      <c r="W1639" s="11"/>
      <c r="X1639" s="10"/>
      <c r="Y1639" s="11"/>
      <c r="Z1639" s="10"/>
      <c r="AA1639" s="11"/>
      <c r="AB1639" s="14"/>
    </row>
    <row r="1640" spans="1:29" x14ac:dyDescent="0.35">
      <c r="A1640" s="288" t="s">
        <v>4</v>
      </c>
      <c r="B1640" s="316"/>
      <c r="C1640" s="316"/>
      <c r="D1640" s="316"/>
      <c r="E1640" s="316"/>
      <c r="F1640" s="316"/>
      <c r="G1640" s="316"/>
      <c r="H1640" s="316"/>
      <c r="I1640" s="316"/>
      <c r="J1640" s="316"/>
      <c r="K1640" s="316"/>
      <c r="L1640" s="289"/>
      <c r="M1640" s="288" t="s">
        <v>5</v>
      </c>
      <c r="N1640" s="316"/>
      <c r="O1640" s="316"/>
      <c r="P1640" s="316"/>
      <c r="Q1640" s="316"/>
      <c r="R1640" s="316"/>
      <c r="S1640" s="316"/>
      <c r="T1640" s="316"/>
      <c r="U1640" s="316"/>
      <c r="V1640" s="316"/>
      <c r="W1640" s="289"/>
      <c r="X1640" s="290" t="s">
        <v>6</v>
      </c>
      <c r="Y1640" s="290" t="s">
        <v>7</v>
      </c>
      <c r="Z1640" s="290" t="s">
        <v>8</v>
      </c>
      <c r="AA1640" s="290" t="s">
        <v>9</v>
      </c>
      <c r="AB1640" s="317" t="s">
        <v>10</v>
      </c>
    </row>
    <row r="1641" spans="1:29" x14ac:dyDescent="0.35">
      <c r="A1641" s="299" t="s">
        <v>11</v>
      </c>
      <c r="B1641" s="293" t="s">
        <v>12</v>
      </c>
      <c r="C1641" s="293" t="s">
        <v>13</v>
      </c>
      <c r="D1641" s="311" t="s">
        <v>14</v>
      </c>
      <c r="E1641" s="311" t="s">
        <v>15</v>
      </c>
      <c r="F1641" s="312" t="s">
        <v>16</v>
      </c>
      <c r="G1641" s="302" t="s">
        <v>17</v>
      </c>
      <c r="H1641" s="303"/>
      <c r="I1641" s="304"/>
      <c r="J1641" s="290" t="s">
        <v>18</v>
      </c>
      <c r="K1641" s="290" t="s">
        <v>19</v>
      </c>
      <c r="L1641" s="308" t="s">
        <v>20</v>
      </c>
      <c r="M1641" s="299" t="s">
        <v>11</v>
      </c>
      <c r="N1641" s="293" t="s">
        <v>21</v>
      </c>
      <c r="O1641" s="293" t="s">
        <v>22</v>
      </c>
      <c r="P1641" s="293" t="s">
        <v>16</v>
      </c>
      <c r="Q1641" s="290" t="s">
        <v>23</v>
      </c>
      <c r="R1641" s="290" t="s">
        <v>24</v>
      </c>
      <c r="S1641" s="290" t="s">
        <v>25</v>
      </c>
      <c r="T1641" s="290" t="s">
        <v>26</v>
      </c>
      <c r="U1641" s="288" t="s">
        <v>27</v>
      </c>
      <c r="V1641" s="289"/>
      <c r="W1641" s="290" t="s">
        <v>28</v>
      </c>
      <c r="X1641" s="291"/>
      <c r="Y1641" s="291"/>
      <c r="Z1641" s="291"/>
      <c r="AA1641" s="291"/>
      <c r="AB1641" s="318"/>
    </row>
    <row r="1642" spans="1:29" x14ac:dyDescent="0.35">
      <c r="A1642" s="300"/>
      <c r="B1642" s="294"/>
      <c r="C1642" s="294"/>
      <c r="D1642" s="312"/>
      <c r="E1642" s="312"/>
      <c r="F1642" s="312"/>
      <c r="G1642" s="305"/>
      <c r="H1642" s="306"/>
      <c r="I1642" s="307"/>
      <c r="J1642" s="291"/>
      <c r="K1642" s="291"/>
      <c r="L1642" s="309"/>
      <c r="M1642" s="300"/>
      <c r="N1642" s="294"/>
      <c r="O1642" s="294"/>
      <c r="P1642" s="294"/>
      <c r="Q1642" s="291"/>
      <c r="R1642" s="291"/>
      <c r="S1642" s="291"/>
      <c r="T1642" s="291"/>
      <c r="U1642" s="293" t="s">
        <v>29</v>
      </c>
      <c r="V1642" s="296" t="s">
        <v>30</v>
      </c>
      <c r="W1642" s="291"/>
      <c r="X1642" s="291"/>
      <c r="Y1642" s="291"/>
      <c r="Z1642" s="291"/>
      <c r="AA1642" s="291"/>
      <c r="AB1642" s="318"/>
    </row>
    <row r="1643" spans="1:29" x14ac:dyDescent="0.35">
      <c r="A1643" s="300"/>
      <c r="B1643" s="294"/>
      <c r="C1643" s="294"/>
      <c r="D1643" s="312"/>
      <c r="E1643" s="312"/>
      <c r="F1643" s="312"/>
      <c r="G1643" s="299" t="s">
        <v>31</v>
      </c>
      <c r="H1643" s="299" t="s">
        <v>32</v>
      </c>
      <c r="I1643" s="299" t="s">
        <v>33</v>
      </c>
      <c r="J1643" s="291"/>
      <c r="K1643" s="291"/>
      <c r="L1643" s="309"/>
      <c r="M1643" s="300"/>
      <c r="N1643" s="294"/>
      <c r="O1643" s="294"/>
      <c r="P1643" s="294"/>
      <c r="Q1643" s="291"/>
      <c r="R1643" s="291"/>
      <c r="S1643" s="291"/>
      <c r="T1643" s="291"/>
      <c r="U1643" s="294"/>
      <c r="V1643" s="297"/>
      <c r="W1643" s="291"/>
      <c r="X1643" s="291"/>
      <c r="Y1643" s="291"/>
      <c r="Z1643" s="291"/>
      <c r="AA1643" s="291"/>
      <c r="AB1643" s="318"/>
    </row>
    <row r="1644" spans="1:29" x14ac:dyDescent="0.35">
      <c r="A1644" s="300"/>
      <c r="B1644" s="294"/>
      <c r="C1644" s="294"/>
      <c r="D1644" s="312"/>
      <c r="E1644" s="312"/>
      <c r="F1644" s="312"/>
      <c r="G1644" s="300"/>
      <c r="H1644" s="300"/>
      <c r="I1644" s="300"/>
      <c r="J1644" s="291"/>
      <c r="K1644" s="291"/>
      <c r="L1644" s="309"/>
      <c r="M1644" s="300"/>
      <c r="N1644" s="294"/>
      <c r="O1644" s="294"/>
      <c r="P1644" s="294"/>
      <c r="Q1644" s="291"/>
      <c r="R1644" s="291"/>
      <c r="S1644" s="291"/>
      <c r="T1644" s="291"/>
      <c r="U1644" s="294"/>
      <c r="V1644" s="297"/>
      <c r="W1644" s="291"/>
      <c r="X1644" s="291"/>
      <c r="Y1644" s="291"/>
      <c r="Z1644" s="291"/>
      <c r="AA1644" s="291"/>
      <c r="AB1644" s="318"/>
    </row>
    <row r="1645" spans="1:29" x14ac:dyDescent="0.35">
      <c r="A1645" s="301"/>
      <c r="B1645" s="295"/>
      <c r="C1645" s="295"/>
      <c r="D1645" s="313"/>
      <c r="E1645" s="313"/>
      <c r="F1645" s="313"/>
      <c r="G1645" s="301"/>
      <c r="H1645" s="301"/>
      <c r="I1645" s="301"/>
      <c r="J1645" s="292"/>
      <c r="K1645" s="292"/>
      <c r="L1645" s="310"/>
      <c r="M1645" s="301"/>
      <c r="N1645" s="295"/>
      <c r="O1645" s="295"/>
      <c r="P1645" s="295"/>
      <c r="Q1645" s="292"/>
      <c r="R1645" s="292"/>
      <c r="S1645" s="292"/>
      <c r="T1645" s="292"/>
      <c r="U1645" s="295"/>
      <c r="V1645" s="298"/>
      <c r="W1645" s="292"/>
      <c r="X1645" s="292"/>
      <c r="Y1645" s="292"/>
      <c r="Z1645" s="292"/>
      <c r="AA1645" s="292"/>
      <c r="AB1645" s="319"/>
    </row>
    <row r="1646" spans="1:29" x14ac:dyDescent="0.35">
      <c r="A1646" s="15">
        <v>1</v>
      </c>
      <c r="B1646" s="16" t="str">
        <f>[1]ภดส3!B2474</f>
        <v>โฉนด</v>
      </c>
      <c r="C1646" s="16">
        <f>[1]ภดส3!E2474</f>
        <v>2944</v>
      </c>
      <c r="D1646" s="17">
        <f>[1]ภดส3!C2474</f>
        <v>6288</v>
      </c>
      <c r="E1646" s="17" t="str">
        <f>[1]ภดส3!F2474</f>
        <v>ม.2 ต.นาบอน</v>
      </c>
      <c r="F1646" s="18" t="s">
        <v>47</v>
      </c>
      <c r="G1646" s="16">
        <f>[1]ภดส3!G2474</f>
        <v>0</v>
      </c>
      <c r="H1646" s="16">
        <f>[1]ภดส3!H2474</f>
        <v>0</v>
      </c>
      <c r="I1646" s="16">
        <f>[1]ภดส3!I2474</f>
        <v>27</v>
      </c>
      <c r="J1646" s="19">
        <f>[1]ภดส3!J2474</f>
        <v>27</v>
      </c>
      <c r="K1646" s="20">
        <v>3050</v>
      </c>
      <c r="L1646" s="19">
        <f>J1646*K1646</f>
        <v>82350</v>
      </c>
      <c r="M1646" s="21">
        <v>1</v>
      </c>
      <c r="N1646" s="21" t="s">
        <v>108</v>
      </c>
      <c r="O1646" s="21" t="s">
        <v>56</v>
      </c>
      <c r="P1646" s="21">
        <v>3</v>
      </c>
      <c r="Q1646" s="22">
        <v>100</v>
      </c>
      <c r="R1646" s="23">
        <v>100</v>
      </c>
      <c r="S1646" s="22">
        <v>6600</v>
      </c>
      <c r="T1646" s="22">
        <f>Q1646*S1646</f>
        <v>660000</v>
      </c>
      <c r="U1646" s="21">
        <v>40</v>
      </c>
      <c r="V1646" s="21">
        <v>70</v>
      </c>
      <c r="W1646" s="23">
        <f>T1646-T1646*70/100</f>
        <v>198000</v>
      </c>
      <c r="X1646" s="22">
        <f>L1646+W1646</f>
        <v>280350</v>
      </c>
      <c r="Y1646" s="23">
        <f>X1646*R1646/100</f>
        <v>280350</v>
      </c>
      <c r="Z1646" s="22">
        <v>0</v>
      </c>
      <c r="AA1646" s="24">
        <f>Y1646-Z1646</f>
        <v>280350</v>
      </c>
      <c r="AB1646" s="25">
        <v>0.02</v>
      </c>
      <c r="AC1646" s="26">
        <f>AA1646*AB1646/100</f>
        <v>56.07</v>
      </c>
    </row>
    <row r="1647" spans="1:29" x14ac:dyDescent="0.35">
      <c r="A1647" s="15">
        <v>2</v>
      </c>
      <c r="B1647" s="16" t="str">
        <f>[1]ภดส3!B2475</f>
        <v>โฉนด</v>
      </c>
      <c r="C1647" s="16">
        <f>[1]ภดส3!E2475</f>
        <v>2938</v>
      </c>
      <c r="D1647" s="17">
        <f>[1]ภดส3!C2475</f>
        <v>6282</v>
      </c>
      <c r="E1647" s="17" t="str">
        <f>[1]ภดส3!F2475</f>
        <v>ม.2 ต.นาบอน</v>
      </c>
      <c r="F1647" s="28" t="s">
        <v>47</v>
      </c>
      <c r="G1647" s="16">
        <f>[1]ภดส3!G2475</f>
        <v>0</v>
      </c>
      <c r="H1647" s="16">
        <f>[1]ภดส3!H2475</f>
        <v>0</v>
      </c>
      <c r="I1647" s="16">
        <f>[1]ภดส3!I2475</f>
        <v>24</v>
      </c>
      <c r="J1647" s="45">
        <f>[1]ภดส3!J2475</f>
        <v>24</v>
      </c>
      <c r="K1647" s="29">
        <v>3050</v>
      </c>
      <c r="L1647" s="19">
        <f>J1647*K1647</f>
        <v>73200</v>
      </c>
      <c r="M1647" s="31">
        <v>2</v>
      </c>
      <c r="N1647" s="30" t="s">
        <v>55</v>
      </c>
      <c r="O1647" s="31" t="s">
        <v>178</v>
      </c>
      <c r="P1647" s="31">
        <v>3</v>
      </c>
      <c r="Q1647" s="32">
        <v>100</v>
      </c>
      <c r="R1647" s="23">
        <v>100</v>
      </c>
      <c r="S1647" s="32">
        <v>6600</v>
      </c>
      <c r="T1647" s="22">
        <f>Q1647*S1647</f>
        <v>660000</v>
      </c>
      <c r="U1647" s="31">
        <v>40</v>
      </c>
      <c r="V1647" s="31">
        <v>70</v>
      </c>
      <c r="W1647" s="23">
        <f>T1647-T1647*70/100</f>
        <v>198000</v>
      </c>
      <c r="X1647" s="22">
        <f>L1647+W1647</f>
        <v>271200</v>
      </c>
      <c r="Y1647" s="23">
        <f>X1647*R1647/100</f>
        <v>271200</v>
      </c>
      <c r="Z1647" s="22">
        <v>0</v>
      </c>
      <c r="AA1647" s="24">
        <f>Y1647-Z1647</f>
        <v>271200</v>
      </c>
      <c r="AB1647" s="25">
        <v>0.02</v>
      </c>
      <c r="AC1647" s="26">
        <f>AA1647*AB1647/100</f>
        <v>54.24</v>
      </c>
    </row>
    <row r="1648" spans="1:29" x14ac:dyDescent="0.35">
      <c r="A1648" s="15">
        <v>3</v>
      </c>
      <c r="B1648" s="16" t="str">
        <f>[1]ภดส3!B2476</f>
        <v>โฉนด</v>
      </c>
      <c r="C1648" s="16">
        <f>[1]ภดส3!E2476</f>
        <v>3517</v>
      </c>
      <c r="D1648" s="17">
        <f>[1]ภดส3!C2476</f>
        <v>7461</v>
      </c>
      <c r="E1648" s="17" t="str">
        <f>[1]ภดส3!F2476</f>
        <v>ม.2 ต.นาบอน</v>
      </c>
      <c r="F1648" s="28" t="s">
        <v>47</v>
      </c>
      <c r="G1648" s="16">
        <f>[1]ภดส3!G2476</f>
        <v>2</v>
      </c>
      <c r="H1648" s="16">
        <f>[1]ภดส3!H2476</f>
        <v>0</v>
      </c>
      <c r="I1648" s="16">
        <f>[1]ภดส3!I2476</f>
        <v>88</v>
      </c>
      <c r="J1648" s="45">
        <f>[1]ภดส3!J2476</f>
        <v>488</v>
      </c>
      <c r="K1648" s="29">
        <v>2650</v>
      </c>
      <c r="L1648" s="19">
        <f>J1648*K1648</f>
        <v>1293200</v>
      </c>
      <c r="M1648" s="31"/>
      <c r="N1648" s="33"/>
      <c r="O1648" s="33"/>
      <c r="P1648" s="33"/>
      <c r="Q1648" s="35"/>
      <c r="R1648" s="23"/>
      <c r="S1648" s="35"/>
      <c r="T1648" s="22"/>
      <c r="U1648" s="33"/>
      <c r="V1648" s="33"/>
      <c r="W1648" s="23"/>
      <c r="X1648" s="22">
        <f>L1648-L1649</f>
        <v>895700</v>
      </c>
      <c r="Y1648" s="23">
        <f>X1648*100/100</f>
        <v>895700</v>
      </c>
      <c r="Z1648" s="22">
        <v>0</v>
      </c>
      <c r="AA1648" s="24">
        <f>Y1648-Z1648</f>
        <v>895700</v>
      </c>
      <c r="AB1648" s="25">
        <v>0.3</v>
      </c>
      <c r="AC1648" s="26">
        <f t="shared" ref="AC1648:AC1649" si="74">AA1648*AB1648/100</f>
        <v>2687.1</v>
      </c>
    </row>
    <row r="1649" spans="1:29" x14ac:dyDescent="0.35">
      <c r="A1649" s="36"/>
      <c r="B1649" s="30"/>
      <c r="C1649" s="30"/>
      <c r="D1649" s="37"/>
      <c r="E1649" s="37"/>
      <c r="F1649" s="37"/>
      <c r="G1649" s="38"/>
      <c r="H1649" s="38"/>
      <c r="I1649" s="38"/>
      <c r="J1649" s="39">
        <v>150</v>
      </c>
      <c r="K1649" s="24">
        <v>2650</v>
      </c>
      <c r="L1649" s="19">
        <f>J1649*K1649</f>
        <v>397500</v>
      </c>
      <c r="M1649" s="31">
        <v>3</v>
      </c>
      <c r="N1649" s="33" t="s">
        <v>108</v>
      </c>
      <c r="O1649" s="91" t="s">
        <v>179</v>
      </c>
      <c r="P1649" s="31">
        <v>3</v>
      </c>
      <c r="Q1649" s="42">
        <v>600</v>
      </c>
      <c r="R1649" s="41">
        <v>100</v>
      </c>
      <c r="S1649" s="39">
        <v>6600</v>
      </c>
      <c r="T1649" s="42">
        <f>Q1649*S1649</f>
        <v>3960000</v>
      </c>
      <c r="U1649" s="126">
        <v>40</v>
      </c>
      <c r="V1649" s="126">
        <v>70</v>
      </c>
      <c r="W1649" s="44">
        <f>T1649-T1649*70/100</f>
        <v>1188000</v>
      </c>
      <c r="X1649" s="39">
        <f>L1649+W1649</f>
        <v>1585500</v>
      </c>
      <c r="Y1649" s="44">
        <f>X1649*R1649/100</f>
        <v>1585500</v>
      </c>
      <c r="Z1649" s="75">
        <v>0</v>
      </c>
      <c r="AA1649" s="44">
        <f>Y1649-Z1649</f>
        <v>1585500</v>
      </c>
      <c r="AB1649" s="46">
        <v>0.02</v>
      </c>
      <c r="AC1649" s="26">
        <f t="shared" si="74"/>
        <v>317.10000000000002</v>
      </c>
    </row>
    <row r="1650" spans="1:29" x14ac:dyDescent="0.35">
      <c r="A1650" s="179"/>
      <c r="B1650" s="132"/>
      <c r="C1650" s="132"/>
      <c r="D1650" s="180"/>
      <c r="E1650" s="180"/>
      <c r="F1650" s="180"/>
      <c r="G1650" s="181"/>
      <c r="H1650" s="181"/>
      <c r="I1650" s="181"/>
      <c r="J1650" s="51"/>
      <c r="K1650" s="208"/>
      <c r="L1650" s="183"/>
      <c r="M1650" s="132"/>
      <c r="N1650" s="204"/>
      <c r="O1650" s="132"/>
      <c r="P1650" s="132"/>
      <c r="Q1650" s="185"/>
      <c r="R1650" s="186"/>
      <c r="S1650" s="51"/>
      <c r="T1650" s="185"/>
      <c r="U1650" s="154"/>
      <c r="V1650" s="154"/>
      <c r="W1650" s="133"/>
      <c r="X1650" s="51"/>
      <c r="Y1650" s="133"/>
      <c r="Z1650" s="51"/>
      <c r="AA1650" s="133"/>
      <c r="AB1650" s="187"/>
      <c r="AC1650" s="188">
        <f>SUM(AC1646:AC1649)</f>
        <v>3114.5099999999998</v>
      </c>
    </row>
    <row r="1651" spans="1:29" x14ac:dyDescent="0.35">
      <c r="A1651" s="1"/>
      <c r="B1651" s="1"/>
      <c r="C1651" s="1"/>
      <c r="D1651" s="2"/>
      <c r="E1651" s="2"/>
      <c r="F1651" s="2"/>
      <c r="G1651" s="1"/>
      <c r="H1651" s="1"/>
      <c r="I1651" s="1"/>
      <c r="J1651" s="3"/>
      <c r="K1651" s="4"/>
      <c r="M1651" s="6"/>
      <c r="N1651" s="1"/>
      <c r="O1651" s="1"/>
      <c r="P1651" s="1"/>
      <c r="Q1651" s="3"/>
      <c r="R1651" s="4"/>
      <c r="S1651" s="3"/>
      <c r="T1651" s="3"/>
      <c r="U1651" s="1"/>
      <c r="V1651" s="1"/>
      <c r="W1651" s="4"/>
      <c r="X1651" s="3"/>
      <c r="Y1651" s="4"/>
      <c r="Z1651" s="3"/>
      <c r="AA1651" s="4"/>
      <c r="AB1651" s="55"/>
    </row>
    <row r="1652" spans="1:29" x14ac:dyDescent="0.35">
      <c r="A1652" s="8"/>
      <c r="B1652" s="8" t="s">
        <v>37</v>
      </c>
      <c r="C1652" s="8"/>
      <c r="D1652" s="9" t="s">
        <v>38</v>
      </c>
      <c r="E1652" s="9"/>
      <c r="F1652" s="9"/>
      <c r="G1652" s="56"/>
      <c r="H1652" s="8" t="s">
        <v>39</v>
      </c>
      <c r="I1652" s="8"/>
      <c r="J1652" s="57"/>
      <c r="K1652" s="10"/>
      <c r="L1652" s="8"/>
      <c r="M1652" s="13"/>
      <c r="N1652" s="1"/>
      <c r="O1652" s="1"/>
      <c r="P1652" s="1"/>
      <c r="Q1652" s="3"/>
      <c r="R1652" s="4"/>
      <c r="S1652" s="3"/>
      <c r="T1652" s="3"/>
      <c r="U1652" s="1"/>
      <c r="V1652" s="1"/>
      <c r="W1652" s="4"/>
      <c r="X1652" s="3"/>
      <c r="Y1652" s="4"/>
      <c r="Z1652" s="3"/>
      <c r="AA1652" s="4"/>
      <c r="AB1652" s="55"/>
    </row>
    <row r="1653" spans="1:29" x14ac:dyDescent="0.35">
      <c r="A1653" s="8"/>
      <c r="B1653" s="8"/>
      <c r="C1653" s="8"/>
      <c r="D1653" s="9"/>
      <c r="E1653" s="9"/>
      <c r="F1653" s="9"/>
      <c r="G1653" s="56"/>
      <c r="H1653" s="8" t="s">
        <v>40</v>
      </c>
      <c r="I1653" s="8"/>
      <c r="J1653" s="57"/>
      <c r="K1653" s="10"/>
      <c r="L1653" s="8"/>
      <c r="M1653" s="13"/>
      <c r="N1653" s="1"/>
      <c r="O1653" s="1"/>
      <c r="P1653" s="1"/>
      <c r="Q1653" s="3"/>
      <c r="R1653" s="4"/>
      <c r="S1653" s="3"/>
      <c r="T1653" s="3"/>
      <c r="U1653" s="1"/>
      <c r="V1653" s="1"/>
      <c r="W1653" s="4"/>
      <c r="X1653" s="3"/>
      <c r="Y1653" s="4"/>
      <c r="Z1653" s="3"/>
      <c r="AA1653" s="4"/>
      <c r="AB1653" s="55"/>
    </row>
    <row r="1654" spans="1:29" x14ac:dyDescent="0.35">
      <c r="A1654" s="8"/>
      <c r="B1654" s="8"/>
      <c r="C1654" s="8"/>
      <c r="D1654" s="9"/>
      <c r="E1654" s="9"/>
      <c r="F1654" s="9"/>
      <c r="G1654" s="56"/>
      <c r="H1654" s="8" t="s">
        <v>41</v>
      </c>
      <c r="I1654" s="8"/>
      <c r="J1654" s="57"/>
      <c r="K1654" s="10"/>
      <c r="L1654" s="8"/>
      <c r="M1654" s="13"/>
      <c r="N1654" s="1"/>
      <c r="O1654" s="1"/>
      <c r="P1654" s="8"/>
      <c r="Q1654" s="3"/>
      <c r="R1654" s="4"/>
      <c r="S1654" s="3"/>
      <c r="T1654" s="3"/>
      <c r="U1654" s="1"/>
      <c r="V1654" s="1"/>
      <c r="W1654" s="4"/>
      <c r="X1654" s="3"/>
      <c r="Y1654" s="11"/>
      <c r="Z1654" s="10"/>
      <c r="AA1654" s="11"/>
      <c r="AB1654" s="14"/>
    </row>
    <row r="1655" spans="1:29" x14ac:dyDescent="0.35">
      <c r="A1655" s="8"/>
      <c r="B1655" s="8"/>
      <c r="C1655" s="8"/>
      <c r="D1655" s="9"/>
      <c r="E1655" s="9"/>
      <c r="F1655" s="9"/>
      <c r="G1655" s="56"/>
      <c r="H1655" s="8" t="s">
        <v>42</v>
      </c>
      <c r="I1655" s="58"/>
      <c r="J1655" s="59"/>
      <c r="K1655" s="12"/>
      <c r="L1655" s="58"/>
      <c r="M1655" s="60"/>
      <c r="N1655" s="1"/>
      <c r="O1655" s="1"/>
      <c r="P1655" s="8"/>
      <c r="Q1655" s="3"/>
      <c r="R1655" s="4"/>
      <c r="S1655" s="3"/>
      <c r="T1655" s="3"/>
      <c r="U1655" s="1"/>
      <c r="V1655" s="1"/>
      <c r="W1655" s="4"/>
      <c r="X1655" s="3"/>
      <c r="Y1655" s="11"/>
      <c r="Z1655" s="10"/>
      <c r="AA1655" s="11"/>
      <c r="AB1655" s="14"/>
    </row>
    <row r="1656" spans="1:29" x14ac:dyDescent="0.35">
      <c r="A1656" s="58"/>
      <c r="B1656" s="58"/>
      <c r="C1656" s="58"/>
      <c r="D1656" s="61"/>
      <c r="E1656" s="61"/>
      <c r="F1656" s="61"/>
      <c r="G1656" s="58"/>
      <c r="H1656" s="58" t="s">
        <v>43</v>
      </c>
      <c r="I1656" s="58"/>
      <c r="J1656" s="59"/>
      <c r="K1656" s="12"/>
      <c r="L1656" s="58"/>
      <c r="M1656" s="60"/>
    </row>
    <row r="1657" spans="1:29" x14ac:dyDescent="0.35">
      <c r="A1657" s="1"/>
      <c r="B1657" s="1"/>
      <c r="C1657" s="1"/>
      <c r="D1657" s="2"/>
      <c r="E1657" s="2"/>
      <c r="F1657" s="2"/>
      <c r="G1657" s="1"/>
      <c r="H1657" s="1"/>
      <c r="I1657" s="1"/>
      <c r="J1657" s="3"/>
      <c r="K1657" s="4"/>
      <c r="M1657" s="6"/>
      <c r="N1657" s="1"/>
      <c r="O1657" s="1"/>
      <c r="P1657" s="1"/>
      <c r="Q1657" s="3"/>
      <c r="R1657" s="4"/>
      <c r="S1657" s="3"/>
      <c r="T1657" s="3"/>
      <c r="U1657" s="1"/>
      <c r="V1657" s="1"/>
      <c r="W1657" s="4"/>
      <c r="X1657" s="3"/>
      <c r="Y1657" s="4"/>
      <c r="Z1657" s="3"/>
      <c r="AA1657" s="314" t="s">
        <v>0</v>
      </c>
      <c r="AB1657" s="314"/>
    </row>
    <row r="1658" spans="1:29" x14ac:dyDescent="0.35">
      <c r="A1658" s="315" t="s">
        <v>1</v>
      </c>
      <c r="B1658" s="315"/>
      <c r="C1658" s="315"/>
      <c r="D1658" s="315"/>
      <c r="E1658" s="315"/>
      <c r="F1658" s="315"/>
      <c r="G1658" s="315"/>
      <c r="H1658" s="315"/>
      <c r="I1658" s="315"/>
      <c r="J1658" s="315"/>
      <c r="K1658" s="315"/>
      <c r="L1658" s="315"/>
      <c r="M1658" s="315"/>
      <c r="N1658" s="315"/>
      <c r="O1658" s="315"/>
      <c r="P1658" s="315"/>
      <c r="Q1658" s="315"/>
      <c r="R1658" s="315"/>
      <c r="S1658" s="315"/>
      <c r="T1658" s="315"/>
      <c r="U1658" s="315"/>
      <c r="V1658" s="315"/>
      <c r="W1658" s="315"/>
      <c r="X1658" s="315"/>
      <c r="Y1658" s="315"/>
      <c r="Z1658" s="315"/>
      <c r="AA1658" s="315"/>
      <c r="AB1658" s="315"/>
    </row>
    <row r="1659" spans="1:29" x14ac:dyDescent="0.35">
      <c r="A1659" s="315" t="str">
        <f>A1606</f>
        <v>เทศบาลตำบลนาบอน</v>
      </c>
      <c r="B1659" s="315"/>
      <c r="C1659" s="315"/>
      <c r="D1659" s="315"/>
      <c r="E1659" s="315"/>
      <c r="F1659" s="315"/>
      <c r="G1659" s="315"/>
      <c r="H1659" s="315"/>
      <c r="I1659" s="315"/>
      <c r="J1659" s="315"/>
      <c r="K1659" s="315"/>
      <c r="L1659" s="315"/>
      <c r="M1659" s="315"/>
      <c r="N1659" s="315"/>
      <c r="O1659" s="315"/>
      <c r="P1659" s="315"/>
      <c r="Q1659" s="315"/>
      <c r="R1659" s="315"/>
      <c r="S1659" s="315"/>
      <c r="T1659" s="315"/>
      <c r="U1659" s="315"/>
      <c r="V1659" s="315"/>
      <c r="W1659" s="315"/>
      <c r="X1659" s="315"/>
      <c r="Y1659" s="315"/>
      <c r="Z1659" s="315"/>
      <c r="AA1659" s="315"/>
      <c r="AB1659" s="315"/>
    </row>
    <row r="1660" spans="1:29" x14ac:dyDescent="0.35">
      <c r="A1660" s="8" t="s">
        <v>180</v>
      </c>
      <c r="B1660" s="8"/>
      <c r="C1660" s="8"/>
      <c r="D1660" s="9"/>
      <c r="E1660" s="9"/>
      <c r="F1660" s="9"/>
      <c r="G1660" s="8"/>
      <c r="H1660" s="8"/>
      <c r="I1660" s="8"/>
      <c r="J1660" s="10"/>
      <c r="K1660" s="11"/>
      <c r="L1660" s="12"/>
      <c r="M1660" s="13"/>
      <c r="N1660" s="8"/>
      <c r="O1660" s="8"/>
      <c r="P1660" s="8"/>
      <c r="Q1660" s="10"/>
      <c r="R1660" s="11"/>
      <c r="S1660" s="10"/>
      <c r="T1660" s="10"/>
      <c r="U1660" s="8"/>
      <c r="V1660" s="8"/>
      <c r="W1660" s="11"/>
      <c r="X1660" s="10"/>
      <c r="Y1660" s="11"/>
      <c r="Z1660" s="10"/>
      <c r="AA1660" s="11"/>
      <c r="AB1660" s="14"/>
    </row>
    <row r="1661" spans="1:29" x14ac:dyDescent="0.35">
      <c r="A1661" s="288" t="s">
        <v>4</v>
      </c>
      <c r="B1661" s="316"/>
      <c r="C1661" s="316"/>
      <c r="D1661" s="316"/>
      <c r="E1661" s="316"/>
      <c r="F1661" s="316"/>
      <c r="G1661" s="316"/>
      <c r="H1661" s="316"/>
      <c r="I1661" s="316"/>
      <c r="J1661" s="316"/>
      <c r="K1661" s="316"/>
      <c r="L1661" s="289"/>
      <c r="M1661" s="288" t="s">
        <v>5</v>
      </c>
      <c r="N1661" s="316"/>
      <c r="O1661" s="316"/>
      <c r="P1661" s="316"/>
      <c r="Q1661" s="316"/>
      <c r="R1661" s="316"/>
      <c r="S1661" s="316"/>
      <c r="T1661" s="316"/>
      <c r="U1661" s="316"/>
      <c r="V1661" s="316"/>
      <c r="W1661" s="289"/>
      <c r="X1661" s="290" t="s">
        <v>6</v>
      </c>
      <c r="Y1661" s="290" t="s">
        <v>7</v>
      </c>
      <c r="Z1661" s="290" t="s">
        <v>8</v>
      </c>
      <c r="AA1661" s="290" t="s">
        <v>9</v>
      </c>
      <c r="AB1661" s="317" t="s">
        <v>10</v>
      </c>
    </row>
    <row r="1662" spans="1:29" x14ac:dyDescent="0.35">
      <c r="A1662" s="299" t="s">
        <v>11</v>
      </c>
      <c r="B1662" s="293" t="s">
        <v>12</v>
      </c>
      <c r="C1662" s="293" t="s">
        <v>13</v>
      </c>
      <c r="D1662" s="311" t="s">
        <v>14</v>
      </c>
      <c r="E1662" s="311" t="s">
        <v>15</v>
      </c>
      <c r="F1662" s="312" t="s">
        <v>16</v>
      </c>
      <c r="G1662" s="302" t="s">
        <v>17</v>
      </c>
      <c r="H1662" s="303"/>
      <c r="I1662" s="304"/>
      <c r="J1662" s="290" t="s">
        <v>18</v>
      </c>
      <c r="K1662" s="290" t="s">
        <v>19</v>
      </c>
      <c r="L1662" s="308" t="s">
        <v>20</v>
      </c>
      <c r="M1662" s="299" t="s">
        <v>11</v>
      </c>
      <c r="N1662" s="293" t="s">
        <v>21</v>
      </c>
      <c r="O1662" s="293" t="s">
        <v>22</v>
      </c>
      <c r="P1662" s="293" t="s">
        <v>16</v>
      </c>
      <c r="Q1662" s="290" t="s">
        <v>23</v>
      </c>
      <c r="R1662" s="290" t="s">
        <v>24</v>
      </c>
      <c r="S1662" s="290" t="s">
        <v>25</v>
      </c>
      <c r="T1662" s="290" t="s">
        <v>26</v>
      </c>
      <c r="U1662" s="288" t="s">
        <v>27</v>
      </c>
      <c r="V1662" s="289"/>
      <c r="W1662" s="290" t="s">
        <v>28</v>
      </c>
      <c r="X1662" s="291"/>
      <c r="Y1662" s="291"/>
      <c r="Z1662" s="291"/>
      <c r="AA1662" s="291"/>
      <c r="AB1662" s="318"/>
    </row>
    <row r="1663" spans="1:29" x14ac:dyDescent="0.35">
      <c r="A1663" s="300"/>
      <c r="B1663" s="294"/>
      <c r="C1663" s="294"/>
      <c r="D1663" s="312"/>
      <c r="E1663" s="312"/>
      <c r="F1663" s="312"/>
      <c r="G1663" s="305"/>
      <c r="H1663" s="306"/>
      <c r="I1663" s="307"/>
      <c r="J1663" s="291"/>
      <c r="K1663" s="291"/>
      <c r="L1663" s="309"/>
      <c r="M1663" s="300"/>
      <c r="N1663" s="294"/>
      <c r="O1663" s="294"/>
      <c r="P1663" s="294"/>
      <c r="Q1663" s="291"/>
      <c r="R1663" s="291"/>
      <c r="S1663" s="291"/>
      <c r="T1663" s="291"/>
      <c r="U1663" s="293" t="s">
        <v>29</v>
      </c>
      <c r="V1663" s="296" t="s">
        <v>30</v>
      </c>
      <c r="W1663" s="291"/>
      <c r="X1663" s="291"/>
      <c r="Y1663" s="291"/>
      <c r="Z1663" s="291"/>
      <c r="AA1663" s="291"/>
      <c r="AB1663" s="318"/>
    </row>
    <row r="1664" spans="1:29" x14ac:dyDescent="0.35">
      <c r="A1664" s="300"/>
      <c r="B1664" s="294"/>
      <c r="C1664" s="294"/>
      <c r="D1664" s="312"/>
      <c r="E1664" s="312"/>
      <c r="F1664" s="312"/>
      <c r="G1664" s="299" t="s">
        <v>31</v>
      </c>
      <c r="H1664" s="299" t="s">
        <v>32</v>
      </c>
      <c r="I1664" s="299" t="s">
        <v>33</v>
      </c>
      <c r="J1664" s="291"/>
      <c r="K1664" s="291"/>
      <c r="L1664" s="309"/>
      <c r="M1664" s="300"/>
      <c r="N1664" s="294"/>
      <c r="O1664" s="294"/>
      <c r="P1664" s="294"/>
      <c r="Q1664" s="291"/>
      <c r="R1664" s="291"/>
      <c r="S1664" s="291"/>
      <c r="T1664" s="291"/>
      <c r="U1664" s="294"/>
      <c r="V1664" s="297"/>
      <c r="W1664" s="291"/>
      <c r="X1664" s="291"/>
      <c r="Y1664" s="291"/>
      <c r="Z1664" s="291"/>
      <c r="AA1664" s="291"/>
      <c r="AB1664" s="318"/>
    </row>
    <row r="1665" spans="1:29" x14ac:dyDescent="0.35">
      <c r="A1665" s="300"/>
      <c r="B1665" s="294"/>
      <c r="C1665" s="294"/>
      <c r="D1665" s="312"/>
      <c r="E1665" s="312"/>
      <c r="F1665" s="312"/>
      <c r="G1665" s="300"/>
      <c r="H1665" s="300"/>
      <c r="I1665" s="300"/>
      <c r="J1665" s="291"/>
      <c r="K1665" s="291"/>
      <c r="L1665" s="309"/>
      <c r="M1665" s="300"/>
      <c r="N1665" s="294"/>
      <c r="O1665" s="294"/>
      <c r="P1665" s="294"/>
      <c r="Q1665" s="291"/>
      <c r="R1665" s="291"/>
      <c r="S1665" s="291"/>
      <c r="T1665" s="291"/>
      <c r="U1665" s="294"/>
      <c r="V1665" s="297"/>
      <c r="W1665" s="291"/>
      <c r="X1665" s="291"/>
      <c r="Y1665" s="291"/>
      <c r="Z1665" s="291"/>
      <c r="AA1665" s="291"/>
      <c r="AB1665" s="318"/>
    </row>
    <row r="1666" spans="1:29" x14ac:dyDescent="0.35">
      <c r="A1666" s="301"/>
      <c r="B1666" s="295"/>
      <c r="C1666" s="295"/>
      <c r="D1666" s="313"/>
      <c r="E1666" s="313"/>
      <c r="F1666" s="313"/>
      <c r="G1666" s="301"/>
      <c r="H1666" s="301"/>
      <c r="I1666" s="301"/>
      <c r="J1666" s="292"/>
      <c r="K1666" s="292"/>
      <c r="L1666" s="310"/>
      <c r="M1666" s="301"/>
      <c r="N1666" s="295"/>
      <c r="O1666" s="295"/>
      <c r="P1666" s="295"/>
      <c r="Q1666" s="292"/>
      <c r="R1666" s="292"/>
      <c r="S1666" s="292"/>
      <c r="T1666" s="292"/>
      <c r="U1666" s="295"/>
      <c r="V1666" s="298"/>
      <c r="W1666" s="292"/>
      <c r="X1666" s="292"/>
      <c r="Y1666" s="292"/>
      <c r="Z1666" s="292"/>
      <c r="AA1666" s="292"/>
      <c r="AB1666" s="319"/>
    </row>
    <row r="1667" spans="1:29" x14ac:dyDescent="0.35">
      <c r="A1667" s="15">
        <v>1</v>
      </c>
      <c r="B1667" s="16" t="str">
        <f>[1]ภดส3!B2501</f>
        <v>โฉนด</v>
      </c>
      <c r="C1667" s="16">
        <f>[1]ภดส3!E2501</f>
        <v>4206</v>
      </c>
      <c r="D1667" s="17">
        <f>[1]ภดส3!C2501</f>
        <v>8724</v>
      </c>
      <c r="E1667" s="17" t="str">
        <f>[1]ภดส3!F2501</f>
        <v>ม.2 ต.นาบอน</v>
      </c>
      <c r="F1667" s="18" t="s">
        <v>61</v>
      </c>
      <c r="G1667" s="16">
        <f>[1]ภดส3!G2501</f>
        <v>12</v>
      </c>
      <c r="H1667" s="16">
        <f>[1]ภดส3!H2501</f>
        <v>2</v>
      </c>
      <c r="I1667" s="16">
        <f>[1]ภดส3!I2501</f>
        <v>7</v>
      </c>
      <c r="J1667" s="19">
        <f>[1]ภดส3!J2501</f>
        <v>5007</v>
      </c>
      <c r="K1667" s="20">
        <v>150</v>
      </c>
      <c r="L1667" s="19">
        <f>J1667*K1667</f>
        <v>751050</v>
      </c>
      <c r="M1667" s="21"/>
      <c r="N1667" s="21"/>
      <c r="O1667" s="21"/>
      <c r="P1667" s="21"/>
      <c r="Q1667" s="22"/>
      <c r="R1667" s="23"/>
      <c r="S1667" s="22"/>
      <c r="T1667" s="22"/>
      <c r="U1667" s="21"/>
      <c r="V1667" s="21"/>
      <c r="W1667" s="23"/>
      <c r="X1667" s="22">
        <f>L1667</f>
        <v>751050</v>
      </c>
      <c r="Y1667" s="23">
        <f>X1667*100/100</f>
        <v>751050</v>
      </c>
      <c r="Z1667" s="22">
        <v>50000000</v>
      </c>
      <c r="AA1667" s="24">
        <v>0</v>
      </c>
      <c r="AB1667" s="25"/>
      <c r="AC1667" s="26"/>
    </row>
    <row r="1668" spans="1:29" x14ac:dyDescent="0.35">
      <c r="A1668" s="15">
        <v>2</v>
      </c>
      <c r="B1668" s="16" t="str">
        <f>[1]ภดส3!B2502</f>
        <v>โฉนด</v>
      </c>
      <c r="C1668" s="16">
        <f>[1]ภดส3!E2502</f>
        <v>3029</v>
      </c>
      <c r="D1668" s="17">
        <f>[1]ภดส3!C2502</f>
        <v>6473</v>
      </c>
      <c r="E1668" s="17" t="str">
        <f>[1]ภดส3!F2502</f>
        <v>ม.11 ต.นาบอน</v>
      </c>
      <c r="F1668" s="18" t="s">
        <v>34</v>
      </c>
      <c r="G1668" s="16">
        <f>[1]ภดส3!G2502</f>
        <v>0</v>
      </c>
      <c r="H1668" s="16">
        <f>[1]ภดส3!H2502</f>
        <v>0</v>
      </c>
      <c r="I1668" s="16">
        <f>[1]ภดส3!I2502</f>
        <v>24</v>
      </c>
      <c r="J1668" s="19">
        <f>[1]ภดส3!J2502</f>
        <v>24</v>
      </c>
      <c r="K1668" s="20">
        <v>3050</v>
      </c>
      <c r="L1668" s="19">
        <f>J1668*K1668</f>
        <v>73200</v>
      </c>
      <c r="M1668" s="21">
        <v>1</v>
      </c>
      <c r="N1668" s="21" t="s">
        <v>72</v>
      </c>
      <c r="O1668" s="21" t="s">
        <v>49</v>
      </c>
      <c r="P1668" s="21">
        <v>2</v>
      </c>
      <c r="Q1668" s="22">
        <v>288</v>
      </c>
      <c r="R1668" s="23">
        <v>100</v>
      </c>
      <c r="S1668" s="22">
        <v>7450</v>
      </c>
      <c r="T1668" s="22">
        <f>Q1668*S1668</f>
        <v>2145600</v>
      </c>
      <c r="U1668" s="21">
        <v>8</v>
      </c>
      <c r="V1668" s="21">
        <v>8</v>
      </c>
      <c r="W1668" s="23">
        <f>T1668-T1668*8/100</f>
        <v>1973952</v>
      </c>
      <c r="X1668" s="22">
        <f>L1668+W1668</f>
        <v>2047152</v>
      </c>
      <c r="Y1668" s="23">
        <f>X1668*R1668/100</f>
        <v>2047152</v>
      </c>
      <c r="Z1668" s="22">
        <v>0</v>
      </c>
      <c r="AA1668" s="24">
        <f>Y1668-Z1668</f>
        <v>2047152</v>
      </c>
      <c r="AB1668" s="25">
        <v>0.02</v>
      </c>
      <c r="AC1668" s="26">
        <f>AA1668*AB1668/100</f>
        <v>409.43040000000002</v>
      </c>
    </row>
    <row r="1669" spans="1:29" x14ac:dyDescent="0.35">
      <c r="A1669" s="15">
        <v>3</v>
      </c>
      <c r="B1669" s="16" t="str">
        <f>[1]ภดส3!B2503</f>
        <v>โฉนด</v>
      </c>
      <c r="C1669" s="16">
        <f>[1]ภดส3!E2503</f>
        <v>3030</v>
      </c>
      <c r="D1669" s="17">
        <f>[1]ภดส3!C2503</f>
        <v>6474</v>
      </c>
      <c r="E1669" s="17" t="str">
        <f>[1]ภดส3!F2503</f>
        <v>ม.11 ต.นาบอน</v>
      </c>
      <c r="F1669" s="18" t="s">
        <v>34</v>
      </c>
      <c r="G1669" s="16">
        <f>[1]ภดส3!G2503</f>
        <v>0</v>
      </c>
      <c r="H1669" s="16">
        <f>[1]ภดส3!H2503</f>
        <v>0</v>
      </c>
      <c r="I1669" s="16">
        <f>[1]ภดส3!I2503</f>
        <v>22</v>
      </c>
      <c r="J1669" s="19">
        <f>[1]ภดส3!J2503</f>
        <v>22</v>
      </c>
      <c r="K1669" s="20">
        <v>3050</v>
      </c>
      <c r="L1669" s="19">
        <f>J1669*K1669</f>
        <v>67100</v>
      </c>
      <c r="M1669" s="21">
        <v>2</v>
      </c>
      <c r="N1669" s="21" t="s">
        <v>48</v>
      </c>
      <c r="O1669" s="21" t="s">
        <v>178</v>
      </c>
      <c r="P1669" s="21">
        <v>2</v>
      </c>
      <c r="Q1669" s="22">
        <v>176</v>
      </c>
      <c r="R1669" s="23">
        <v>100</v>
      </c>
      <c r="S1669" s="22">
        <v>7450</v>
      </c>
      <c r="T1669" s="22">
        <f>Q1669*S1669</f>
        <v>1311200</v>
      </c>
      <c r="U1669" s="21">
        <v>50</v>
      </c>
      <c r="V1669" s="21">
        <v>76</v>
      </c>
      <c r="W1669" s="23">
        <f>T1669-T1669*76/100</f>
        <v>314688</v>
      </c>
      <c r="X1669" s="22">
        <f>L1669+W1669</f>
        <v>381788</v>
      </c>
      <c r="Y1669" s="23">
        <f>X1669*R1669/100</f>
        <v>381788</v>
      </c>
      <c r="Z1669" s="22">
        <v>0</v>
      </c>
      <c r="AA1669" s="24">
        <f>Y1669-Z1669</f>
        <v>381788</v>
      </c>
      <c r="AB1669" s="25">
        <v>0.02</v>
      </c>
      <c r="AC1669" s="26">
        <f>AA1669*AB1669/100</f>
        <v>76.357600000000005</v>
      </c>
    </row>
    <row r="1670" spans="1:29" x14ac:dyDescent="0.35">
      <c r="A1670" s="15">
        <v>4</v>
      </c>
      <c r="B1670" s="16" t="str">
        <f>[1]ภดส3!B2504</f>
        <v>โฉนด</v>
      </c>
      <c r="C1670" s="16">
        <f>[1]ภดส3!E2504</f>
        <v>3100</v>
      </c>
      <c r="D1670" s="17">
        <f>[1]ภดส3!C2504</f>
        <v>6544</v>
      </c>
      <c r="E1670" s="17" t="str">
        <f>[1]ภดส3!F2504</f>
        <v>ม.11 ต.นาบอน</v>
      </c>
      <c r="F1670" s="18" t="s">
        <v>47</v>
      </c>
      <c r="G1670" s="16">
        <f>[1]ภดส3!G2504</f>
        <v>0</v>
      </c>
      <c r="H1670" s="16">
        <f>[1]ภดส3!H2504</f>
        <v>0</v>
      </c>
      <c r="I1670" s="16">
        <f>[1]ภดส3!I2504</f>
        <v>27</v>
      </c>
      <c r="J1670" s="19">
        <f>[1]ภดส3!J2504</f>
        <v>27</v>
      </c>
      <c r="K1670" s="20">
        <v>3051</v>
      </c>
      <c r="L1670" s="19">
        <f>J1670*K1670</f>
        <v>82377</v>
      </c>
      <c r="M1670" s="21">
        <v>3</v>
      </c>
      <c r="N1670" s="21" t="s">
        <v>48</v>
      </c>
      <c r="O1670" s="21" t="s">
        <v>49</v>
      </c>
      <c r="P1670" s="21">
        <v>2</v>
      </c>
      <c r="Q1670" s="22">
        <v>200</v>
      </c>
      <c r="R1670" s="23">
        <v>100</v>
      </c>
      <c r="S1670" s="22">
        <v>7450</v>
      </c>
      <c r="T1670" s="22">
        <f>Q1670*S1670</f>
        <v>1490000</v>
      </c>
      <c r="U1670" s="21">
        <v>10</v>
      </c>
      <c r="V1670" s="21">
        <v>10</v>
      </c>
      <c r="W1670" s="23">
        <f>T1670-T1670*10/100</f>
        <v>1341000</v>
      </c>
      <c r="X1670" s="22">
        <f>L1670+W1670</f>
        <v>1423377</v>
      </c>
      <c r="Y1670" s="23">
        <f>X1670*R1670/100</f>
        <v>1423377</v>
      </c>
      <c r="Z1670" s="22">
        <v>0</v>
      </c>
      <c r="AA1670" s="24">
        <f>Y1670-Z1670</f>
        <v>1423377</v>
      </c>
      <c r="AB1670" s="25">
        <v>0.02</v>
      </c>
      <c r="AC1670" s="26">
        <f>AA1670*AB1670/100</f>
        <v>284.67540000000002</v>
      </c>
    </row>
    <row r="1671" spans="1:29" x14ac:dyDescent="0.35">
      <c r="A1671" s="15">
        <v>5</v>
      </c>
      <c r="B1671" s="16" t="str">
        <f>[1]ภดส3!B2505</f>
        <v>โฉนด</v>
      </c>
      <c r="C1671" s="16">
        <f>[1]ภดส3!E2505</f>
        <v>3101</v>
      </c>
      <c r="D1671" s="17">
        <f>[1]ภดส3!C2505</f>
        <v>6547</v>
      </c>
      <c r="E1671" s="17" t="str">
        <f>[1]ภดส3!F2505</f>
        <v>ม.11 ต.นาบอน</v>
      </c>
      <c r="F1671" s="18" t="s">
        <v>47</v>
      </c>
      <c r="G1671" s="16">
        <f>[1]ภดส3!G2505</f>
        <v>0</v>
      </c>
      <c r="H1671" s="16">
        <f>[1]ภดส3!H2505</f>
        <v>0</v>
      </c>
      <c r="I1671" s="16">
        <f>[1]ภดส3!I2505</f>
        <v>25</v>
      </c>
      <c r="J1671" s="19">
        <f>[1]ภดส3!J2505</f>
        <v>25</v>
      </c>
      <c r="K1671" s="20">
        <v>3052</v>
      </c>
      <c r="L1671" s="19">
        <f>J1671*K1671</f>
        <v>76300</v>
      </c>
      <c r="M1671" s="21">
        <v>4</v>
      </c>
      <c r="N1671" s="21" t="s">
        <v>48</v>
      </c>
      <c r="O1671" s="21" t="s">
        <v>49</v>
      </c>
      <c r="P1671" s="21">
        <v>3</v>
      </c>
      <c r="Q1671" s="22">
        <v>200</v>
      </c>
      <c r="R1671" s="23">
        <v>100</v>
      </c>
      <c r="S1671" s="22">
        <v>7450</v>
      </c>
      <c r="T1671" s="22">
        <f>Q1671*S1671</f>
        <v>1490000</v>
      </c>
      <c r="U1671" s="21">
        <v>8</v>
      </c>
      <c r="V1671" s="21">
        <v>8</v>
      </c>
      <c r="W1671" s="23">
        <f>T1671-T1671*8/100</f>
        <v>1370800</v>
      </c>
      <c r="X1671" s="22">
        <f>L1671+W1671</f>
        <v>1447100</v>
      </c>
      <c r="Y1671" s="23">
        <f>X1671*R1671/100</f>
        <v>1447100</v>
      </c>
      <c r="Z1671" s="22"/>
      <c r="AA1671" s="24"/>
      <c r="AB1671" s="25"/>
      <c r="AC1671" s="26"/>
    </row>
    <row r="1672" spans="1:29" x14ac:dyDescent="0.35">
      <c r="A1672" s="15"/>
      <c r="B1672" s="16"/>
      <c r="C1672" s="16"/>
      <c r="D1672" s="17"/>
      <c r="E1672" s="17"/>
      <c r="F1672" s="28"/>
      <c r="G1672" s="16"/>
      <c r="H1672" s="16"/>
      <c r="I1672" s="16"/>
      <c r="J1672" s="45"/>
      <c r="K1672" s="29"/>
      <c r="L1672" s="19"/>
      <c r="M1672" s="30"/>
      <c r="N1672" s="30" t="s">
        <v>35</v>
      </c>
      <c r="O1672" s="30"/>
      <c r="P1672" s="31">
        <v>3</v>
      </c>
      <c r="Q1672" s="32">
        <v>100</v>
      </c>
      <c r="R1672" s="23">
        <f>Q1672*100/Q1671</f>
        <v>50</v>
      </c>
      <c r="S1672" s="42"/>
      <c r="T1672" s="22"/>
      <c r="U1672" s="30"/>
      <c r="V1672" s="30"/>
      <c r="W1672" s="23"/>
      <c r="X1672" s="22"/>
      <c r="Y1672" s="23">
        <f>Y1671*R1672/100</f>
        <v>723550</v>
      </c>
      <c r="Z1672" s="22">
        <v>0</v>
      </c>
      <c r="AA1672" s="24">
        <f>Y1672-Z1672</f>
        <v>723550</v>
      </c>
      <c r="AB1672" s="25">
        <v>0.3</v>
      </c>
      <c r="AC1672" s="5">
        <f>AA1672*AB1672/100</f>
        <v>2170.65</v>
      </c>
    </row>
    <row r="1673" spans="1:29" x14ac:dyDescent="0.35">
      <c r="A1673" s="15"/>
      <c r="B1673" s="16"/>
      <c r="C1673" s="16"/>
      <c r="D1673" s="17"/>
      <c r="E1673" s="17"/>
      <c r="F1673" s="28"/>
      <c r="G1673" s="16"/>
      <c r="H1673" s="16"/>
      <c r="I1673" s="16"/>
      <c r="J1673" s="45"/>
      <c r="K1673" s="29"/>
      <c r="L1673" s="19"/>
      <c r="M1673" s="30"/>
      <c r="N1673" s="33" t="s">
        <v>36</v>
      </c>
      <c r="O1673" s="33"/>
      <c r="P1673" s="67">
        <v>2</v>
      </c>
      <c r="Q1673" s="34">
        <v>100</v>
      </c>
      <c r="R1673" s="23">
        <f>Q1673*100/Q1671</f>
        <v>50</v>
      </c>
      <c r="S1673" s="35"/>
      <c r="T1673" s="22"/>
      <c r="U1673" s="33"/>
      <c r="V1673" s="33"/>
      <c r="W1673" s="23"/>
      <c r="X1673" s="22"/>
      <c r="Y1673" s="23">
        <f>Y1671*R1673/100</f>
        <v>723550</v>
      </c>
      <c r="Z1673" s="22">
        <v>50000000</v>
      </c>
      <c r="AA1673" s="24">
        <v>0</v>
      </c>
      <c r="AB1673" s="25">
        <v>0.02</v>
      </c>
      <c r="AC1673" s="5">
        <f>AA1673*AB1673/100</f>
        <v>0</v>
      </c>
    </row>
    <row r="1674" spans="1:29" x14ac:dyDescent="0.35">
      <c r="A1674" s="36">
        <v>6</v>
      </c>
      <c r="B1674" s="30" t="str">
        <f>[1]ภดส3!B2506</f>
        <v>โฉนด</v>
      </c>
      <c r="C1674" s="30">
        <f>[1]ภดส3!E2506</f>
        <v>3044</v>
      </c>
      <c r="D1674" s="37" t="s">
        <v>181</v>
      </c>
      <c r="E1674" s="37" t="s">
        <v>67</v>
      </c>
      <c r="F1674" s="28" t="s">
        <v>34</v>
      </c>
      <c r="G1674" s="38">
        <f>[1]ภดส3!G2506</f>
        <v>0</v>
      </c>
      <c r="H1674" s="38">
        <f>[1]ภดส3!H2506</f>
        <v>0</v>
      </c>
      <c r="I1674" s="38">
        <f>[1]ภดส3!I2506</f>
        <v>37</v>
      </c>
      <c r="J1674" s="75">
        <f>[1]ภดส3!J2506</f>
        <v>37</v>
      </c>
      <c r="K1674" s="24">
        <v>3050</v>
      </c>
      <c r="L1674" s="35">
        <f>J1674*K1674</f>
        <v>112850</v>
      </c>
      <c r="M1674" s="31">
        <v>5</v>
      </c>
      <c r="N1674" s="33" t="s">
        <v>48</v>
      </c>
      <c r="O1674" s="91" t="s">
        <v>49</v>
      </c>
      <c r="P1674" s="31">
        <v>2</v>
      </c>
      <c r="Q1674" s="32">
        <v>200</v>
      </c>
      <c r="R1674" s="41">
        <v>100</v>
      </c>
      <c r="S1674" s="39">
        <v>7450</v>
      </c>
      <c r="T1674" s="42">
        <f>Q1674*S1674</f>
        <v>1490000</v>
      </c>
      <c r="U1674" s="43">
        <v>25</v>
      </c>
      <c r="V1674" s="43">
        <v>40</v>
      </c>
      <c r="W1674" s="44">
        <f>T1674-T1674*40/100</f>
        <v>894000</v>
      </c>
      <c r="X1674" s="39">
        <f>L1674+W1674</f>
        <v>1006850</v>
      </c>
      <c r="Y1674" s="44">
        <f>X1674*R1674/100</f>
        <v>1006850</v>
      </c>
      <c r="Z1674" s="39">
        <v>0</v>
      </c>
      <c r="AA1674" s="44">
        <f>Y1674-Z1674</f>
        <v>1006850</v>
      </c>
      <c r="AB1674" s="46">
        <v>0.02</v>
      </c>
      <c r="AC1674" s="5">
        <f>AA1674*AB1674/100</f>
        <v>201.37</v>
      </c>
    </row>
    <row r="1675" spans="1:29" x14ac:dyDescent="0.35">
      <c r="A1675" s="47"/>
      <c r="B1675" s="47"/>
      <c r="C1675" s="47"/>
      <c r="D1675" s="48"/>
      <c r="E1675" s="48"/>
      <c r="F1675" s="48"/>
      <c r="G1675" s="47"/>
      <c r="H1675" s="47"/>
      <c r="I1675" s="47"/>
      <c r="J1675" s="49"/>
      <c r="K1675" s="50"/>
      <c r="L1675" s="51"/>
      <c r="M1675" s="52"/>
      <c r="N1675" s="52"/>
      <c r="O1675" s="52"/>
      <c r="P1675" s="52"/>
      <c r="Q1675" s="49"/>
      <c r="R1675" s="50"/>
      <c r="S1675" s="49"/>
      <c r="T1675" s="49"/>
      <c r="U1675" s="52"/>
      <c r="V1675" s="52"/>
      <c r="W1675" s="50"/>
      <c r="X1675" s="49"/>
      <c r="Y1675" s="50"/>
      <c r="Z1675" s="49"/>
      <c r="AA1675" s="50"/>
      <c r="AB1675" s="53"/>
      <c r="AC1675" s="5">
        <f>SUM(AC1668:AC1674)</f>
        <v>3142.4834000000001</v>
      </c>
    </row>
    <row r="1676" spans="1:29" x14ac:dyDescent="0.35">
      <c r="A1676" s="1"/>
      <c r="B1676" s="1"/>
      <c r="C1676" s="1"/>
      <c r="D1676" s="2"/>
      <c r="E1676" s="2"/>
      <c r="F1676" s="2"/>
      <c r="G1676" s="1"/>
      <c r="H1676" s="1"/>
      <c r="I1676" s="1"/>
      <c r="J1676" s="3"/>
      <c r="K1676" s="4"/>
      <c r="M1676" s="6"/>
      <c r="N1676" s="1"/>
      <c r="O1676" s="1"/>
      <c r="P1676" s="1"/>
      <c r="Q1676" s="3"/>
      <c r="R1676" s="4"/>
      <c r="S1676" s="3"/>
      <c r="T1676" s="3"/>
      <c r="U1676" s="1"/>
      <c r="V1676" s="1"/>
      <c r="W1676" s="4"/>
      <c r="X1676" s="3"/>
      <c r="Y1676" s="4"/>
      <c r="Z1676" s="3"/>
      <c r="AA1676" s="4"/>
      <c r="AB1676" s="55"/>
    </row>
    <row r="1677" spans="1:29" x14ac:dyDescent="0.35">
      <c r="A1677" s="8"/>
      <c r="B1677" s="8" t="s">
        <v>37</v>
      </c>
      <c r="C1677" s="8"/>
      <c r="D1677" s="9" t="s">
        <v>38</v>
      </c>
      <c r="E1677" s="9"/>
      <c r="F1677" s="9"/>
      <c r="G1677" s="56"/>
      <c r="H1677" s="8" t="s">
        <v>39</v>
      </c>
      <c r="I1677" s="8"/>
      <c r="J1677" s="57"/>
      <c r="K1677" s="10"/>
      <c r="L1677" s="8"/>
      <c r="M1677" s="13"/>
      <c r="N1677" s="1"/>
      <c r="O1677" s="1"/>
      <c r="P1677" s="1"/>
      <c r="Q1677" s="3"/>
      <c r="R1677" s="4"/>
      <c r="S1677" s="3"/>
      <c r="T1677" s="3"/>
      <c r="U1677" s="1"/>
      <c r="V1677" s="1"/>
      <c r="W1677" s="4"/>
      <c r="X1677" s="3"/>
      <c r="Y1677" s="4"/>
      <c r="Z1677" s="3"/>
      <c r="AA1677" s="4"/>
      <c r="AB1677" s="55"/>
    </row>
    <row r="1678" spans="1:29" x14ac:dyDescent="0.35">
      <c r="A1678" s="8"/>
      <c r="B1678" s="8"/>
      <c r="C1678" s="8"/>
      <c r="D1678" s="9"/>
      <c r="E1678" s="9"/>
      <c r="F1678" s="9"/>
      <c r="G1678" s="56"/>
      <c r="H1678" s="8" t="s">
        <v>40</v>
      </c>
      <c r="I1678" s="8"/>
      <c r="J1678" s="57"/>
      <c r="K1678" s="10"/>
      <c r="L1678" s="8"/>
      <c r="M1678" s="13"/>
      <c r="N1678" s="1"/>
      <c r="O1678" s="1"/>
      <c r="P1678" s="1"/>
      <c r="Q1678" s="3"/>
      <c r="R1678" s="4"/>
      <c r="S1678" s="3"/>
      <c r="T1678" s="3"/>
      <c r="U1678" s="1"/>
      <c r="V1678" s="1"/>
      <c r="W1678" s="4"/>
      <c r="X1678" s="3"/>
      <c r="Y1678" s="4"/>
      <c r="Z1678" s="3"/>
      <c r="AA1678" s="4"/>
      <c r="AB1678" s="55"/>
    </row>
    <row r="1679" spans="1:29" x14ac:dyDescent="0.35">
      <c r="A1679" s="8"/>
      <c r="B1679" s="8"/>
      <c r="C1679" s="8"/>
      <c r="D1679" s="9"/>
      <c r="E1679" s="9"/>
      <c r="F1679" s="9"/>
      <c r="G1679" s="56"/>
      <c r="H1679" s="8" t="s">
        <v>41</v>
      </c>
      <c r="I1679" s="8"/>
      <c r="J1679" s="57"/>
      <c r="K1679" s="10"/>
      <c r="L1679" s="8"/>
      <c r="M1679" s="13"/>
      <c r="N1679" s="1"/>
      <c r="O1679" s="1"/>
      <c r="P1679" s="8"/>
      <c r="Q1679" s="3"/>
      <c r="R1679" s="4"/>
      <c r="S1679" s="3"/>
      <c r="T1679" s="3"/>
      <c r="U1679" s="1"/>
      <c r="V1679" s="1"/>
      <c r="W1679" s="4"/>
      <c r="X1679" s="3"/>
      <c r="Y1679" s="11"/>
      <c r="Z1679" s="10"/>
      <c r="AA1679" s="11"/>
      <c r="AB1679" s="14"/>
    </row>
    <row r="1680" spans="1:29" x14ac:dyDescent="0.35">
      <c r="A1680" s="8"/>
      <c r="B1680" s="8"/>
      <c r="C1680" s="8"/>
      <c r="D1680" s="9"/>
      <c r="E1680" s="9"/>
      <c r="F1680" s="9"/>
      <c r="G1680" s="56"/>
      <c r="H1680" s="8" t="s">
        <v>42</v>
      </c>
      <c r="I1680" s="58"/>
      <c r="J1680" s="59"/>
      <c r="K1680" s="12"/>
      <c r="L1680" s="58"/>
      <c r="M1680" s="60"/>
      <c r="N1680" s="1"/>
      <c r="O1680" s="1"/>
      <c r="P1680" s="8"/>
      <c r="Q1680" s="3"/>
      <c r="R1680" s="4"/>
      <c r="S1680" s="3"/>
      <c r="T1680" s="3"/>
      <c r="U1680" s="1"/>
      <c r="V1680" s="1"/>
      <c r="W1680" s="4"/>
      <c r="X1680" s="3"/>
      <c r="Y1680" s="11"/>
      <c r="Z1680" s="10"/>
      <c r="AA1680" s="11"/>
      <c r="AB1680" s="14"/>
    </row>
    <row r="1681" spans="1:29" x14ac:dyDescent="0.35">
      <c r="A1681" s="58"/>
      <c r="B1681" s="58"/>
      <c r="C1681" s="58"/>
      <c r="D1681" s="61"/>
      <c r="E1681" s="61"/>
      <c r="F1681" s="61"/>
      <c r="G1681" s="58"/>
      <c r="H1681" s="58" t="s">
        <v>43</v>
      </c>
      <c r="I1681" s="58"/>
      <c r="J1681" s="59"/>
      <c r="K1681" s="12"/>
      <c r="L1681" s="58"/>
      <c r="M1681" s="60"/>
    </row>
    <row r="1682" spans="1:29" x14ac:dyDescent="0.35">
      <c r="A1682" s="1"/>
      <c r="B1682" s="1"/>
      <c r="C1682" s="1"/>
      <c r="D1682" s="2"/>
      <c r="E1682" s="2"/>
      <c r="F1682" s="2"/>
      <c r="G1682" s="1"/>
      <c r="H1682" s="1"/>
      <c r="I1682" s="1"/>
      <c r="J1682" s="3"/>
      <c r="K1682" s="4"/>
      <c r="M1682" s="6"/>
      <c r="N1682" s="1"/>
      <c r="O1682" s="1"/>
      <c r="P1682" s="1"/>
      <c r="Q1682" s="3"/>
      <c r="R1682" s="4"/>
      <c r="S1682" s="3"/>
      <c r="T1682" s="3"/>
      <c r="U1682" s="1"/>
      <c r="V1682" s="1"/>
      <c r="W1682" s="4"/>
      <c r="X1682" s="3"/>
      <c r="Y1682" s="4"/>
      <c r="Z1682" s="3"/>
      <c r="AA1682" s="314" t="s">
        <v>0</v>
      </c>
      <c r="AB1682" s="314"/>
    </row>
    <row r="1683" spans="1:29" x14ac:dyDescent="0.35">
      <c r="A1683" s="315" t="s">
        <v>1</v>
      </c>
      <c r="B1683" s="315"/>
      <c r="C1683" s="315"/>
      <c r="D1683" s="315"/>
      <c r="E1683" s="315"/>
      <c r="F1683" s="315"/>
      <c r="G1683" s="315"/>
      <c r="H1683" s="315"/>
      <c r="I1683" s="315"/>
      <c r="J1683" s="315"/>
      <c r="K1683" s="315"/>
      <c r="L1683" s="315"/>
      <c r="M1683" s="315"/>
      <c r="N1683" s="315"/>
      <c r="O1683" s="315"/>
      <c r="P1683" s="315"/>
      <c r="Q1683" s="315"/>
      <c r="R1683" s="315"/>
      <c r="S1683" s="315"/>
      <c r="T1683" s="315"/>
      <c r="U1683" s="315"/>
      <c r="V1683" s="315"/>
      <c r="W1683" s="315"/>
      <c r="X1683" s="315"/>
      <c r="Y1683" s="315"/>
      <c r="Z1683" s="315"/>
      <c r="AA1683" s="315"/>
      <c r="AB1683" s="315"/>
    </row>
    <row r="1684" spans="1:29" x14ac:dyDescent="0.35">
      <c r="A1684" s="315" t="str">
        <f>A1638</f>
        <v>เทศบาลตำบลนาบอน</v>
      </c>
      <c r="B1684" s="315"/>
      <c r="C1684" s="315"/>
      <c r="D1684" s="315"/>
      <c r="E1684" s="315"/>
      <c r="F1684" s="315"/>
      <c r="G1684" s="315"/>
      <c r="H1684" s="315"/>
      <c r="I1684" s="315"/>
      <c r="J1684" s="315"/>
      <c r="K1684" s="315"/>
      <c r="L1684" s="315"/>
      <c r="M1684" s="315"/>
      <c r="N1684" s="315"/>
      <c r="O1684" s="315"/>
      <c r="P1684" s="315"/>
      <c r="Q1684" s="315"/>
      <c r="R1684" s="315"/>
      <c r="S1684" s="315"/>
      <c r="T1684" s="315"/>
      <c r="U1684" s="315"/>
      <c r="V1684" s="315"/>
      <c r="W1684" s="315"/>
      <c r="X1684" s="315"/>
      <c r="Y1684" s="315"/>
      <c r="Z1684" s="315"/>
      <c r="AA1684" s="315"/>
      <c r="AB1684" s="315"/>
    </row>
    <row r="1685" spans="1:29" x14ac:dyDescent="0.35">
      <c r="A1685" s="8" t="s">
        <v>182</v>
      </c>
      <c r="B1685" s="8"/>
      <c r="C1685" s="8"/>
      <c r="D1685" s="9"/>
      <c r="E1685" s="9"/>
      <c r="F1685" s="9"/>
      <c r="G1685" s="8"/>
      <c r="H1685" s="8"/>
      <c r="I1685" s="8"/>
      <c r="J1685" s="10"/>
      <c r="K1685" s="11"/>
      <c r="L1685" s="12"/>
      <c r="M1685" s="13"/>
      <c r="N1685" s="8"/>
      <c r="O1685" s="8"/>
      <c r="P1685" s="8"/>
      <c r="Q1685" s="10"/>
      <c r="R1685" s="11"/>
      <c r="S1685" s="10"/>
      <c r="T1685" s="10"/>
      <c r="U1685" s="8"/>
      <c r="V1685" s="8"/>
      <c r="W1685" s="11"/>
      <c r="X1685" s="10"/>
      <c r="Y1685" s="11"/>
      <c r="Z1685" s="10"/>
      <c r="AA1685" s="11"/>
      <c r="AB1685" s="14"/>
    </row>
    <row r="1686" spans="1:29" x14ac:dyDescent="0.35">
      <c r="A1686" s="288" t="s">
        <v>4</v>
      </c>
      <c r="B1686" s="316"/>
      <c r="C1686" s="316"/>
      <c r="D1686" s="316"/>
      <c r="E1686" s="316"/>
      <c r="F1686" s="316"/>
      <c r="G1686" s="316"/>
      <c r="H1686" s="316"/>
      <c r="I1686" s="316"/>
      <c r="J1686" s="316"/>
      <c r="K1686" s="316"/>
      <c r="L1686" s="289"/>
      <c r="M1686" s="288" t="s">
        <v>5</v>
      </c>
      <c r="N1686" s="316"/>
      <c r="O1686" s="316"/>
      <c r="P1686" s="316"/>
      <c r="Q1686" s="316"/>
      <c r="R1686" s="316"/>
      <c r="S1686" s="316"/>
      <c r="T1686" s="316"/>
      <c r="U1686" s="316"/>
      <c r="V1686" s="316"/>
      <c r="W1686" s="289"/>
      <c r="X1686" s="290" t="s">
        <v>6</v>
      </c>
      <c r="Y1686" s="290" t="s">
        <v>7</v>
      </c>
      <c r="Z1686" s="290" t="s">
        <v>8</v>
      </c>
      <c r="AA1686" s="290" t="s">
        <v>9</v>
      </c>
      <c r="AB1686" s="317" t="s">
        <v>10</v>
      </c>
    </row>
    <row r="1687" spans="1:29" x14ac:dyDescent="0.35">
      <c r="A1687" s="299" t="s">
        <v>11</v>
      </c>
      <c r="B1687" s="293" t="s">
        <v>12</v>
      </c>
      <c r="C1687" s="293" t="s">
        <v>13</v>
      </c>
      <c r="D1687" s="311" t="s">
        <v>14</v>
      </c>
      <c r="E1687" s="311" t="s">
        <v>15</v>
      </c>
      <c r="F1687" s="312" t="s">
        <v>16</v>
      </c>
      <c r="G1687" s="302" t="s">
        <v>17</v>
      </c>
      <c r="H1687" s="303"/>
      <c r="I1687" s="304"/>
      <c r="J1687" s="290" t="s">
        <v>18</v>
      </c>
      <c r="K1687" s="290" t="s">
        <v>19</v>
      </c>
      <c r="L1687" s="308" t="s">
        <v>20</v>
      </c>
      <c r="M1687" s="299" t="s">
        <v>11</v>
      </c>
      <c r="N1687" s="293" t="s">
        <v>21</v>
      </c>
      <c r="O1687" s="293" t="s">
        <v>22</v>
      </c>
      <c r="P1687" s="293" t="s">
        <v>16</v>
      </c>
      <c r="Q1687" s="290" t="s">
        <v>23</v>
      </c>
      <c r="R1687" s="290" t="s">
        <v>24</v>
      </c>
      <c r="S1687" s="290" t="s">
        <v>25</v>
      </c>
      <c r="T1687" s="290" t="s">
        <v>26</v>
      </c>
      <c r="U1687" s="288" t="s">
        <v>27</v>
      </c>
      <c r="V1687" s="289"/>
      <c r="W1687" s="290" t="s">
        <v>28</v>
      </c>
      <c r="X1687" s="291"/>
      <c r="Y1687" s="291"/>
      <c r="Z1687" s="291"/>
      <c r="AA1687" s="291"/>
      <c r="AB1687" s="318"/>
    </row>
    <row r="1688" spans="1:29" x14ac:dyDescent="0.35">
      <c r="A1688" s="300"/>
      <c r="B1688" s="294"/>
      <c r="C1688" s="294"/>
      <c r="D1688" s="312"/>
      <c r="E1688" s="312"/>
      <c r="F1688" s="312"/>
      <c r="G1688" s="305"/>
      <c r="H1688" s="306"/>
      <c r="I1688" s="307"/>
      <c r="J1688" s="291"/>
      <c r="K1688" s="291"/>
      <c r="L1688" s="309"/>
      <c r="M1688" s="300"/>
      <c r="N1688" s="294"/>
      <c r="O1688" s="294"/>
      <c r="P1688" s="294"/>
      <c r="Q1688" s="291"/>
      <c r="R1688" s="291"/>
      <c r="S1688" s="291"/>
      <c r="T1688" s="291"/>
      <c r="U1688" s="293" t="s">
        <v>29</v>
      </c>
      <c r="V1688" s="296" t="s">
        <v>30</v>
      </c>
      <c r="W1688" s="291"/>
      <c r="X1688" s="291"/>
      <c r="Y1688" s="291"/>
      <c r="Z1688" s="291"/>
      <c r="AA1688" s="291"/>
      <c r="AB1688" s="318"/>
    </row>
    <row r="1689" spans="1:29" x14ac:dyDescent="0.35">
      <c r="A1689" s="300"/>
      <c r="B1689" s="294"/>
      <c r="C1689" s="294"/>
      <c r="D1689" s="312"/>
      <c r="E1689" s="312"/>
      <c r="F1689" s="312"/>
      <c r="G1689" s="299" t="s">
        <v>31</v>
      </c>
      <c r="H1689" s="299" t="s">
        <v>32</v>
      </c>
      <c r="I1689" s="299" t="s">
        <v>33</v>
      </c>
      <c r="J1689" s="291"/>
      <c r="K1689" s="291"/>
      <c r="L1689" s="309"/>
      <c r="M1689" s="300"/>
      <c r="N1689" s="294"/>
      <c r="O1689" s="294"/>
      <c r="P1689" s="294"/>
      <c r="Q1689" s="291"/>
      <c r="R1689" s="291"/>
      <c r="S1689" s="291"/>
      <c r="T1689" s="291"/>
      <c r="U1689" s="294"/>
      <c r="V1689" s="297"/>
      <c r="W1689" s="291"/>
      <c r="X1689" s="291"/>
      <c r="Y1689" s="291"/>
      <c r="Z1689" s="291"/>
      <c r="AA1689" s="291"/>
      <c r="AB1689" s="318"/>
    </row>
    <row r="1690" spans="1:29" x14ac:dyDescent="0.35">
      <c r="A1690" s="300"/>
      <c r="B1690" s="294"/>
      <c r="C1690" s="294"/>
      <c r="D1690" s="312"/>
      <c r="E1690" s="312"/>
      <c r="F1690" s="312"/>
      <c r="G1690" s="300"/>
      <c r="H1690" s="300"/>
      <c r="I1690" s="300"/>
      <c r="J1690" s="291"/>
      <c r="K1690" s="291"/>
      <c r="L1690" s="309"/>
      <c r="M1690" s="300"/>
      <c r="N1690" s="294"/>
      <c r="O1690" s="294"/>
      <c r="P1690" s="294"/>
      <c r="Q1690" s="291"/>
      <c r="R1690" s="291"/>
      <c r="S1690" s="291"/>
      <c r="T1690" s="291"/>
      <c r="U1690" s="294"/>
      <c r="V1690" s="297"/>
      <c r="W1690" s="291"/>
      <c r="X1690" s="291"/>
      <c r="Y1690" s="291"/>
      <c r="Z1690" s="291"/>
      <c r="AA1690" s="291"/>
      <c r="AB1690" s="318"/>
    </row>
    <row r="1691" spans="1:29" x14ac:dyDescent="0.35">
      <c r="A1691" s="301"/>
      <c r="B1691" s="295"/>
      <c r="C1691" s="295"/>
      <c r="D1691" s="313"/>
      <c r="E1691" s="313"/>
      <c r="F1691" s="313"/>
      <c r="G1691" s="301"/>
      <c r="H1691" s="301"/>
      <c r="I1691" s="301"/>
      <c r="J1691" s="292"/>
      <c r="K1691" s="292"/>
      <c r="L1691" s="310"/>
      <c r="M1691" s="301"/>
      <c r="N1691" s="295"/>
      <c r="O1691" s="295"/>
      <c r="P1691" s="295"/>
      <c r="Q1691" s="292"/>
      <c r="R1691" s="292"/>
      <c r="S1691" s="292"/>
      <c r="T1691" s="292"/>
      <c r="U1691" s="295"/>
      <c r="V1691" s="298"/>
      <c r="W1691" s="292"/>
      <c r="X1691" s="292"/>
      <c r="Y1691" s="292"/>
      <c r="Z1691" s="292"/>
      <c r="AA1691" s="292"/>
      <c r="AB1691" s="319"/>
    </row>
    <row r="1692" spans="1:29" x14ac:dyDescent="0.35">
      <c r="A1692" s="15">
        <v>1</v>
      </c>
      <c r="B1692" s="16" t="str">
        <f>[1]ภดส3!B2528</f>
        <v>โฉนด</v>
      </c>
      <c r="C1692" s="16">
        <f>[1]ภดส3!E2528</f>
        <v>5645</v>
      </c>
      <c r="D1692" s="17">
        <f>[1]ภดส3!C2528</f>
        <v>13304</v>
      </c>
      <c r="E1692" s="17" t="str">
        <f>[1]ภดส3!F2528</f>
        <v>ม.11 ต.นาบอน</v>
      </c>
      <c r="F1692" s="18" t="s">
        <v>34</v>
      </c>
      <c r="G1692" s="16">
        <f>[1]ภดส3!G2528</f>
        <v>0</v>
      </c>
      <c r="H1692" s="16">
        <f>[1]ภดส3!H2528</f>
        <v>1</v>
      </c>
      <c r="I1692" s="16">
        <f>[1]ภดส3!I2528</f>
        <v>72.900000000000006</v>
      </c>
      <c r="J1692" s="19">
        <f>[1]ภดส3!J2528</f>
        <v>72.900000000000006</v>
      </c>
      <c r="K1692" s="20">
        <v>150</v>
      </c>
      <c r="L1692" s="19">
        <f>J1692*K1692</f>
        <v>10935</v>
      </c>
      <c r="M1692" s="21">
        <v>1</v>
      </c>
      <c r="N1692" s="21" t="s">
        <v>141</v>
      </c>
      <c r="O1692" s="21" t="s">
        <v>49</v>
      </c>
      <c r="P1692" s="21">
        <v>2</v>
      </c>
      <c r="Q1692" s="22">
        <v>230</v>
      </c>
      <c r="R1692" s="23">
        <v>100</v>
      </c>
      <c r="S1692" s="22">
        <v>7450</v>
      </c>
      <c r="T1692" s="22">
        <f>Q1692*S1692</f>
        <v>1713500</v>
      </c>
      <c r="U1692" s="21">
        <v>10</v>
      </c>
      <c r="V1692" s="21">
        <v>10</v>
      </c>
      <c r="W1692" s="23">
        <f>T1692-T1692*10/100</f>
        <v>1542150</v>
      </c>
      <c r="X1692" s="22">
        <f>L1692+W1692</f>
        <v>1553085</v>
      </c>
      <c r="Y1692" s="23">
        <f>X1692*R1692/100</f>
        <v>1553085</v>
      </c>
      <c r="Z1692" s="22">
        <v>50000000</v>
      </c>
      <c r="AA1692" s="24">
        <v>0</v>
      </c>
      <c r="AB1692" s="25">
        <v>0.02</v>
      </c>
      <c r="AC1692" s="26">
        <f>AA1692*AB1692/100</f>
        <v>0</v>
      </c>
    </row>
    <row r="1693" spans="1:29" x14ac:dyDescent="0.35">
      <c r="A1693" s="15">
        <v>2</v>
      </c>
      <c r="B1693" s="16" t="str">
        <f>[1]ภดส3!B2529</f>
        <v>โฉนด</v>
      </c>
      <c r="C1693" s="16">
        <f>[1]ภดส3!E2529</f>
        <v>4676</v>
      </c>
      <c r="D1693" s="17">
        <f>[1]ภดส3!C2529</f>
        <v>10800</v>
      </c>
      <c r="E1693" s="17" t="str">
        <f>[1]ภดส3!F2529</f>
        <v>ม.11 ต.นาบอน</v>
      </c>
      <c r="F1693" s="28" t="s">
        <v>34</v>
      </c>
      <c r="G1693" s="16">
        <f>[1]ภดส3!G2529</f>
        <v>0</v>
      </c>
      <c r="H1693" s="16">
        <f>[1]ภดส3!H2529</f>
        <v>0</v>
      </c>
      <c r="I1693" s="16">
        <f>[1]ภดส3!I2529</f>
        <v>15.1</v>
      </c>
      <c r="J1693" s="45">
        <f>[1]ภดส3!J2529</f>
        <v>15.1</v>
      </c>
      <c r="K1693" s="177">
        <v>150</v>
      </c>
      <c r="L1693" s="19">
        <f>J1693*K1693</f>
        <v>2265</v>
      </c>
      <c r="M1693" s="30"/>
      <c r="N1693" s="30"/>
      <c r="O1693" s="30"/>
      <c r="P1693" s="30"/>
      <c r="Q1693" s="42"/>
      <c r="R1693" s="23"/>
      <c r="S1693" s="42"/>
      <c r="T1693" s="22"/>
      <c r="U1693" s="30"/>
      <c r="V1693" s="30"/>
      <c r="W1693" s="23"/>
      <c r="X1693" s="22">
        <f>L1693</f>
        <v>2265</v>
      </c>
      <c r="Y1693" s="23">
        <f>X1693*100/100</f>
        <v>2265</v>
      </c>
      <c r="Z1693" s="22">
        <v>0</v>
      </c>
      <c r="AA1693" s="24">
        <v>0</v>
      </c>
      <c r="AB1693" s="25">
        <v>0.02</v>
      </c>
      <c r="AC1693" s="26">
        <f>AA1693*AB1693/100</f>
        <v>0</v>
      </c>
    </row>
    <row r="1694" spans="1:29" x14ac:dyDescent="0.35">
      <c r="A1694" s="15"/>
      <c r="B1694" s="16"/>
      <c r="C1694" s="16"/>
      <c r="D1694" s="17"/>
      <c r="E1694" s="17"/>
      <c r="F1694" s="28"/>
      <c r="G1694" s="16"/>
      <c r="H1694" s="16"/>
      <c r="I1694" s="16"/>
      <c r="J1694" s="45"/>
      <c r="K1694" s="29"/>
      <c r="L1694" s="19"/>
      <c r="M1694" s="31">
        <v>2</v>
      </c>
      <c r="N1694" s="67" t="s">
        <v>183</v>
      </c>
      <c r="O1694" s="33"/>
      <c r="P1694" s="67">
        <v>3</v>
      </c>
      <c r="Q1694" s="34">
        <v>400</v>
      </c>
      <c r="R1694" s="23">
        <v>100</v>
      </c>
      <c r="S1694" s="34">
        <v>3400</v>
      </c>
      <c r="T1694" s="22">
        <f>Q1694*S1694</f>
        <v>1360000</v>
      </c>
      <c r="U1694" s="67">
        <v>10</v>
      </c>
      <c r="V1694" s="67">
        <v>10</v>
      </c>
      <c r="W1694" s="23">
        <f>T1694-T1694*10/100</f>
        <v>1224000</v>
      </c>
      <c r="X1694" s="22">
        <f>L1694+W1694</f>
        <v>1224000</v>
      </c>
      <c r="Y1694" s="23">
        <f>X1694*R1694/100</f>
        <v>1224000</v>
      </c>
      <c r="Z1694" s="22">
        <v>0</v>
      </c>
      <c r="AA1694" s="24">
        <f>Y1694-Z1694</f>
        <v>1224000</v>
      </c>
      <c r="AB1694" s="25">
        <v>0.3</v>
      </c>
      <c r="AC1694" s="26">
        <f>AA1694*AB1694/100</f>
        <v>3672</v>
      </c>
    </row>
    <row r="1695" spans="1:29" x14ac:dyDescent="0.35">
      <c r="A1695" s="47"/>
      <c r="B1695" s="47"/>
      <c r="C1695" s="47"/>
      <c r="D1695" s="48"/>
      <c r="E1695" s="48"/>
      <c r="F1695" s="48"/>
      <c r="G1695" s="47"/>
      <c r="H1695" s="47"/>
      <c r="I1695" s="47"/>
      <c r="J1695" s="49"/>
      <c r="K1695" s="50"/>
      <c r="L1695" s="51"/>
      <c r="M1695" s="52"/>
      <c r="N1695" s="52"/>
      <c r="O1695" s="52"/>
      <c r="P1695" s="52"/>
      <c r="Q1695" s="49"/>
      <c r="R1695" s="50"/>
      <c r="S1695" s="49"/>
      <c r="T1695" s="49"/>
      <c r="U1695" s="52"/>
      <c r="V1695" s="52"/>
      <c r="W1695" s="50"/>
      <c r="X1695" s="49"/>
      <c r="Y1695" s="50"/>
      <c r="Z1695" s="49"/>
      <c r="AA1695" s="50"/>
      <c r="AB1695" s="53"/>
    </row>
    <row r="1696" spans="1:29" x14ac:dyDescent="0.35">
      <c r="A1696" s="1"/>
      <c r="B1696" s="1"/>
      <c r="C1696" s="1"/>
      <c r="D1696" s="2"/>
      <c r="E1696" s="2"/>
      <c r="F1696" s="2"/>
      <c r="G1696" s="1"/>
      <c r="H1696" s="1"/>
      <c r="I1696" s="1"/>
      <c r="J1696" s="3"/>
      <c r="K1696" s="4"/>
      <c r="M1696" s="6"/>
      <c r="N1696" s="1"/>
      <c r="O1696" s="1"/>
      <c r="P1696" s="1"/>
      <c r="Q1696" s="3"/>
      <c r="R1696" s="4"/>
      <c r="S1696" s="3"/>
      <c r="T1696" s="3"/>
      <c r="U1696" s="1"/>
      <c r="V1696" s="1"/>
      <c r="W1696" s="4"/>
      <c r="X1696" s="3"/>
      <c r="Y1696" s="4"/>
      <c r="Z1696" s="3"/>
      <c r="AA1696" s="4"/>
      <c r="AB1696" s="55"/>
    </row>
    <row r="1697" spans="1:29" x14ac:dyDescent="0.35">
      <c r="A1697" s="8"/>
      <c r="B1697" s="8" t="s">
        <v>37</v>
      </c>
      <c r="C1697" s="8"/>
      <c r="D1697" s="9" t="s">
        <v>38</v>
      </c>
      <c r="E1697" s="9"/>
      <c r="F1697" s="9"/>
      <c r="G1697" s="56"/>
      <c r="H1697" s="8" t="s">
        <v>39</v>
      </c>
      <c r="I1697" s="8"/>
      <c r="J1697" s="57"/>
      <c r="K1697" s="10"/>
      <c r="L1697" s="8"/>
      <c r="M1697" s="13"/>
      <c r="N1697" s="1"/>
      <c r="O1697" s="1"/>
      <c r="P1697" s="1"/>
      <c r="Q1697" s="3"/>
      <c r="R1697" s="4"/>
      <c r="S1697" s="3"/>
      <c r="T1697" s="3"/>
      <c r="U1697" s="1"/>
      <c r="V1697" s="1"/>
      <c r="W1697" s="4"/>
      <c r="X1697" s="3"/>
      <c r="Y1697" s="4"/>
      <c r="Z1697" s="3"/>
      <c r="AA1697" s="4"/>
      <c r="AB1697" s="55"/>
    </row>
    <row r="1698" spans="1:29" x14ac:dyDescent="0.35">
      <c r="A1698" s="8"/>
      <c r="B1698" s="8"/>
      <c r="C1698" s="8"/>
      <c r="D1698" s="9"/>
      <c r="E1698" s="9"/>
      <c r="F1698" s="9"/>
      <c r="G1698" s="56"/>
      <c r="H1698" s="8" t="s">
        <v>40</v>
      </c>
      <c r="I1698" s="8"/>
      <c r="J1698" s="57"/>
      <c r="K1698" s="10"/>
      <c r="L1698" s="8"/>
      <c r="M1698" s="13"/>
      <c r="N1698" s="1"/>
      <c r="O1698" s="1"/>
      <c r="P1698" s="1"/>
      <c r="Q1698" s="3"/>
      <c r="R1698" s="4"/>
      <c r="S1698" s="3"/>
      <c r="T1698" s="3"/>
      <c r="U1698" s="1"/>
      <c r="V1698" s="1"/>
      <c r="W1698" s="4"/>
      <c r="X1698" s="3"/>
      <c r="Y1698" s="4"/>
      <c r="Z1698" s="3"/>
      <c r="AA1698" s="4"/>
      <c r="AB1698" s="55"/>
    </row>
    <row r="1699" spans="1:29" x14ac:dyDescent="0.35">
      <c r="A1699" s="8"/>
      <c r="B1699" s="8"/>
      <c r="C1699" s="8"/>
      <c r="D1699" s="9"/>
      <c r="E1699" s="9"/>
      <c r="F1699" s="9"/>
      <c r="G1699" s="56"/>
      <c r="H1699" s="8" t="s">
        <v>41</v>
      </c>
      <c r="I1699" s="8"/>
      <c r="J1699" s="57"/>
      <c r="K1699" s="10"/>
      <c r="L1699" s="8"/>
      <c r="M1699" s="13"/>
      <c r="N1699" s="1"/>
      <c r="O1699" s="1"/>
      <c r="P1699" s="8"/>
      <c r="Q1699" s="3"/>
      <c r="R1699" s="4"/>
      <c r="S1699" s="3"/>
      <c r="T1699" s="3"/>
      <c r="U1699" s="1"/>
      <c r="V1699" s="1"/>
      <c r="W1699" s="4"/>
      <c r="X1699" s="3"/>
      <c r="Y1699" s="11"/>
      <c r="Z1699" s="10"/>
      <c r="AA1699" s="11"/>
      <c r="AB1699" s="14"/>
    </row>
    <row r="1700" spans="1:29" x14ac:dyDescent="0.35">
      <c r="A1700" s="8"/>
      <c r="B1700" s="8"/>
      <c r="C1700" s="8"/>
      <c r="D1700" s="9"/>
      <c r="E1700" s="9"/>
      <c r="F1700" s="9"/>
      <c r="G1700" s="56"/>
      <c r="H1700" s="8" t="s">
        <v>42</v>
      </c>
      <c r="I1700" s="58"/>
      <c r="J1700" s="59"/>
      <c r="K1700" s="12"/>
      <c r="L1700" s="58"/>
      <c r="M1700" s="60"/>
      <c r="N1700" s="1"/>
      <c r="O1700" s="1"/>
      <c r="P1700" s="8"/>
      <c r="Q1700" s="3"/>
      <c r="R1700" s="4"/>
      <c r="S1700" s="3"/>
      <c r="T1700" s="3"/>
      <c r="U1700" s="1"/>
      <c r="V1700" s="1"/>
      <c r="W1700" s="4"/>
      <c r="X1700" s="3"/>
      <c r="Y1700" s="11"/>
      <c r="Z1700" s="10"/>
      <c r="AA1700" s="11"/>
      <c r="AB1700" s="14"/>
    </row>
    <row r="1701" spans="1:29" x14ac:dyDescent="0.35">
      <c r="A1701" s="58"/>
      <c r="B1701" s="58"/>
      <c r="C1701" s="58"/>
      <c r="D1701" s="61"/>
      <c r="E1701" s="61"/>
      <c r="F1701" s="61"/>
      <c r="G1701" s="58"/>
      <c r="H1701" s="58" t="s">
        <v>43</v>
      </c>
      <c r="I1701" s="58"/>
      <c r="J1701" s="59"/>
      <c r="K1701" s="12"/>
      <c r="L1701" s="58"/>
      <c r="M1701" s="60"/>
    </row>
    <row r="1702" spans="1:29" x14ac:dyDescent="0.35">
      <c r="A1702" s="1"/>
      <c r="B1702" s="1"/>
      <c r="C1702" s="1"/>
      <c r="D1702" s="2"/>
      <c r="E1702" s="2"/>
      <c r="F1702" s="2"/>
      <c r="G1702" s="1"/>
      <c r="H1702" s="1"/>
      <c r="I1702" s="1"/>
      <c r="J1702" s="3"/>
      <c r="K1702" s="4"/>
      <c r="M1702" s="6"/>
      <c r="N1702" s="1"/>
      <c r="O1702" s="1"/>
      <c r="P1702" s="1"/>
      <c r="Q1702" s="3"/>
      <c r="R1702" s="4"/>
      <c r="S1702" s="3"/>
      <c r="T1702" s="3"/>
      <c r="U1702" s="1"/>
      <c r="V1702" s="1"/>
      <c r="W1702" s="4"/>
      <c r="X1702" s="3"/>
      <c r="Y1702" s="4"/>
      <c r="Z1702" s="3"/>
      <c r="AA1702" s="314" t="s">
        <v>0</v>
      </c>
      <c r="AB1702" s="314"/>
    </row>
    <row r="1703" spans="1:29" x14ac:dyDescent="0.35">
      <c r="A1703" s="315" t="s">
        <v>1</v>
      </c>
      <c r="B1703" s="315"/>
      <c r="C1703" s="315"/>
      <c r="D1703" s="315"/>
      <c r="E1703" s="315"/>
      <c r="F1703" s="315"/>
      <c r="G1703" s="315"/>
      <c r="H1703" s="315"/>
      <c r="I1703" s="315"/>
      <c r="J1703" s="315"/>
      <c r="K1703" s="315"/>
      <c r="L1703" s="315"/>
      <c r="M1703" s="315"/>
      <c r="N1703" s="315"/>
      <c r="O1703" s="315"/>
      <c r="P1703" s="315"/>
      <c r="Q1703" s="315"/>
      <c r="R1703" s="315"/>
      <c r="S1703" s="315"/>
      <c r="T1703" s="315"/>
      <c r="U1703" s="315"/>
      <c r="V1703" s="315"/>
      <c r="W1703" s="315"/>
      <c r="X1703" s="315"/>
      <c r="Y1703" s="315"/>
      <c r="Z1703" s="315"/>
      <c r="AA1703" s="315"/>
      <c r="AB1703" s="315"/>
    </row>
    <row r="1704" spans="1:29" x14ac:dyDescent="0.35">
      <c r="A1704" s="315" t="str">
        <f>A1659</f>
        <v>เทศบาลตำบลนาบอน</v>
      </c>
      <c r="B1704" s="315"/>
      <c r="C1704" s="315"/>
      <c r="D1704" s="315"/>
      <c r="E1704" s="315"/>
      <c r="F1704" s="315"/>
      <c r="G1704" s="315"/>
      <c r="H1704" s="315"/>
      <c r="I1704" s="315"/>
      <c r="J1704" s="315"/>
      <c r="K1704" s="315"/>
      <c r="L1704" s="315"/>
      <c r="M1704" s="315"/>
      <c r="N1704" s="315"/>
      <c r="O1704" s="315"/>
      <c r="P1704" s="315"/>
      <c r="Q1704" s="315"/>
      <c r="R1704" s="315"/>
      <c r="S1704" s="315"/>
      <c r="T1704" s="315"/>
      <c r="U1704" s="315"/>
      <c r="V1704" s="315"/>
      <c r="W1704" s="315"/>
      <c r="X1704" s="315"/>
      <c r="Y1704" s="315"/>
      <c r="Z1704" s="315"/>
      <c r="AA1704" s="315"/>
      <c r="AB1704" s="315"/>
    </row>
    <row r="1705" spans="1:29" x14ac:dyDescent="0.35">
      <c r="A1705" s="8" t="s">
        <v>184</v>
      </c>
      <c r="B1705" s="8"/>
      <c r="C1705" s="8"/>
      <c r="D1705" s="9"/>
      <c r="E1705" s="9"/>
      <c r="F1705" s="9"/>
      <c r="G1705" s="8"/>
      <c r="H1705" s="8"/>
      <c r="I1705" s="8"/>
      <c r="J1705" s="10"/>
      <c r="K1705" s="11"/>
      <c r="L1705" s="12"/>
      <c r="M1705" s="13"/>
      <c r="N1705" s="8"/>
      <c r="O1705" s="8"/>
      <c r="P1705" s="8"/>
      <c r="Q1705" s="10"/>
      <c r="R1705" s="11"/>
      <c r="S1705" s="10"/>
      <c r="T1705" s="10"/>
      <c r="U1705" s="8"/>
      <c r="V1705" s="8"/>
      <c r="W1705" s="11"/>
      <c r="X1705" s="10"/>
      <c r="Y1705" s="11"/>
      <c r="Z1705" s="10"/>
      <c r="AA1705" s="11"/>
      <c r="AB1705" s="14"/>
    </row>
    <row r="1706" spans="1:29" x14ac:dyDescent="0.35">
      <c r="A1706" s="288" t="s">
        <v>4</v>
      </c>
      <c r="B1706" s="316"/>
      <c r="C1706" s="316"/>
      <c r="D1706" s="316"/>
      <c r="E1706" s="316"/>
      <c r="F1706" s="316"/>
      <c r="G1706" s="316"/>
      <c r="H1706" s="316"/>
      <c r="I1706" s="316"/>
      <c r="J1706" s="316"/>
      <c r="K1706" s="316"/>
      <c r="L1706" s="289"/>
      <c r="M1706" s="288" t="s">
        <v>5</v>
      </c>
      <c r="N1706" s="316"/>
      <c r="O1706" s="316"/>
      <c r="P1706" s="316"/>
      <c r="Q1706" s="316"/>
      <c r="R1706" s="316"/>
      <c r="S1706" s="316"/>
      <c r="T1706" s="316"/>
      <c r="U1706" s="316"/>
      <c r="V1706" s="316"/>
      <c r="W1706" s="289"/>
      <c r="X1706" s="290" t="s">
        <v>6</v>
      </c>
      <c r="Y1706" s="290" t="s">
        <v>7</v>
      </c>
      <c r="Z1706" s="290" t="s">
        <v>8</v>
      </c>
      <c r="AA1706" s="290" t="s">
        <v>9</v>
      </c>
      <c r="AB1706" s="317" t="s">
        <v>10</v>
      </c>
    </row>
    <row r="1707" spans="1:29" x14ac:dyDescent="0.35">
      <c r="A1707" s="299" t="s">
        <v>11</v>
      </c>
      <c r="B1707" s="293" t="s">
        <v>12</v>
      </c>
      <c r="C1707" s="293" t="s">
        <v>13</v>
      </c>
      <c r="D1707" s="311" t="s">
        <v>14</v>
      </c>
      <c r="E1707" s="311" t="s">
        <v>15</v>
      </c>
      <c r="F1707" s="312" t="s">
        <v>16</v>
      </c>
      <c r="G1707" s="302" t="s">
        <v>17</v>
      </c>
      <c r="H1707" s="303"/>
      <c r="I1707" s="304"/>
      <c r="J1707" s="290" t="s">
        <v>18</v>
      </c>
      <c r="K1707" s="290" t="s">
        <v>19</v>
      </c>
      <c r="L1707" s="308" t="s">
        <v>20</v>
      </c>
      <c r="M1707" s="299" t="s">
        <v>11</v>
      </c>
      <c r="N1707" s="293" t="s">
        <v>21</v>
      </c>
      <c r="O1707" s="293" t="s">
        <v>22</v>
      </c>
      <c r="P1707" s="293" t="s">
        <v>16</v>
      </c>
      <c r="Q1707" s="290" t="s">
        <v>23</v>
      </c>
      <c r="R1707" s="290" t="s">
        <v>24</v>
      </c>
      <c r="S1707" s="290" t="s">
        <v>25</v>
      </c>
      <c r="T1707" s="290" t="s">
        <v>26</v>
      </c>
      <c r="U1707" s="288" t="s">
        <v>27</v>
      </c>
      <c r="V1707" s="289"/>
      <c r="W1707" s="290" t="s">
        <v>28</v>
      </c>
      <c r="X1707" s="291"/>
      <c r="Y1707" s="291"/>
      <c r="Z1707" s="291"/>
      <c r="AA1707" s="291"/>
      <c r="AB1707" s="318"/>
    </row>
    <row r="1708" spans="1:29" x14ac:dyDescent="0.35">
      <c r="A1708" s="300"/>
      <c r="B1708" s="294"/>
      <c r="C1708" s="294"/>
      <c r="D1708" s="312"/>
      <c r="E1708" s="312"/>
      <c r="F1708" s="312"/>
      <c r="G1708" s="305"/>
      <c r="H1708" s="306"/>
      <c r="I1708" s="307"/>
      <c r="J1708" s="291"/>
      <c r="K1708" s="291"/>
      <c r="L1708" s="309"/>
      <c r="M1708" s="300"/>
      <c r="N1708" s="294"/>
      <c r="O1708" s="294"/>
      <c r="P1708" s="294"/>
      <c r="Q1708" s="291"/>
      <c r="R1708" s="291"/>
      <c r="S1708" s="291"/>
      <c r="T1708" s="291"/>
      <c r="U1708" s="293" t="s">
        <v>29</v>
      </c>
      <c r="V1708" s="296" t="s">
        <v>30</v>
      </c>
      <c r="W1708" s="291"/>
      <c r="X1708" s="291"/>
      <c r="Y1708" s="291"/>
      <c r="Z1708" s="291"/>
      <c r="AA1708" s="291"/>
      <c r="AB1708" s="318"/>
    </row>
    <row r="1709" spans="1:29" x14ac:dyDescent="0.35">
      <c r="A1709" s="300"/>
      <c r="B1709" s="294"/>
      <c r="C1709" s="294"/>
      <c r="D1709" s="312"/>
      <c r="E1709" s="312"/>
      <c r="F1709" s="312"/>
      <c r="G1709" s="299" t="s">
        <v>31</v>
      </c>
      <c r="H1709" s="299" t="s">
        <v>32</v>
      </c>
      <c r="I1709" s="299" t="s">
        <v>33</v>
      </c>
      <c r="J1709" s="291"/>
      <c r="K1709" s="291"/>
      <c r="L1709" s="309"/>
      <c r="M1709" s="300"/>
      <c r="N1709" s="294"/>
      <c r="O1709" s="294"/>
      <c r="P1709" s="294"/>
      <c r="Q1709" s="291"/>
      <c r="R1709" s="291"/>
      <c r="S1709" s="291"/>
      <c r="T1709" s="291"/>
      <c r="U1709" s="294"/>
      <c r="V1709" s="297"/>
      <c r="W1709" s="291"/>
      <c r="X1709" s="291"/>
      <c r="Y1709" s="291"/>
      <c r="Z1709" s="291"/>
      <c r="AA1709" s="291"/>
      <c r="AB1709" s="318"/>
    </row>
    <row r="1710" spans="1:29" x14ac:dyDescent="0.35">
      <c r="A1710" s="300"/>
      <c r="B1710" s="294"/>
      <c r="C1710" s="294"/>
      <c r="D1710" s="312"/>
      <c r="E1710" s="312"/>
      <c r="F1710" s="312"/>
      <c r="G1710" s="300"/>
      <c r="H1710" s="300"/>
      <c r="I1710" s="300"/>
      <c r="J1710" s="291"/>
      <c r="K1710" s="291"/>
      <c r="L1710" s="309"/>
      <c r="M1710" s="300"/>
      <c r="N1710" s="294"/>
      <c r="O1710" s="294"/>
      <c r="P1710" s="294"/>
      <c r="Q1710" s="291"/>
      <c r="R1710" s="291"/>
      <c r="S1710" s="291"/>
      <c r="T1710" s="291"/>
      <c r="U1710" s="294"/>
      <c r="V1710" s="297"/>
      <c r="W1710" s="291"/>
      <c r="X1710" s="291"/>
      <c r="Y1710" s="291"/>
      <c r="Z1710" s="291"/>
      <c r="AA1710" s="291"/>
      <c r="AB1710" s="318"/>
    </row>
    <row r="1711" spans="1:29" x14ac:dyDescent="0.35">
      <c r="A1711" s="301"/>
      <c r="B1711" s="295"/>
      <c r="C1711" s="295"/>
      <c r="D1711" s="313"/>
      <c r="E1711" s="313"/>
      <c r="F1711" s="313"/>
      <c r="G1711" s="301"/>
      <c r="H1711" s="301"/>
      <c r="I1711" s="301"/>
      <c r="J1711" s="292"/>
      <c r="K1711" s="292"/>
      <c r="L1711" s="310"/>
      <c r="M1711" s="301"/>
      <c r="N1711" s="295"/>
      <c r="O1711" s="295"/>
      <c r="P1711" s="295"/>
      <c r="Q1711" s="292"/>
      <c r="R1711" s="292"/>
      <c r="S1711" s="292"/>
      <c r="T1711" s="292"/>
      <c r="U1711" s="295"/>
      <c r="V1711" s="298"/>
      <c r="W1711" s="292"/>
      <c r="X1711" s="292"/>
      <c r="Y1711" s="292"/>
      <c r="Z1711" s="292"/>
      <c r="AA1711" s="292"/>
      <c r="AB1711" s="319"/>
    </row>
    <row r="1712" spans="1:29" x14ac:dyDescent="0.35">
      <c r="A1712" s="15">
        <v>1</v>
      </c>
      <c r="B1712" s="16" t="str">
        <f>[1]ภดส3!B2555</f>
        <v>โฉนด</v>
      </c>
      <c r="C1712" s="16">
        <f>[1]ภดส3!E2555</f>
        <v>3479</v>
      </c>
      <c r="D1712" s="17">
        <f>[1]ภดส3!C2555</f>
        <v>7423</v>
      </c>
      <c r="E1712" s="17" t="str">
        <f>[1]ภดส3!F2555</f>
        <v>ม.2 ต.นาบอน</v>
      </c>
      <c r="F1712" s="18" t="s">
        <v>45</v>
      </c>
      <c r="G1712" s="16">
        <f>[1]ภดส3!G2555</f>
        <v>0</v>
      </c>
      <c r="H1712" s="16">
        <f>[1]ภดส3!H2555</f>
        <v>0</v>
      </c>
      <c r="I1712" s="16">
        <f>[1]ภดส3!I2555</f>
        <v>19</v>
      </c>
      <c r="J1712" s="19">
        <f>[1]ภดส3!J2555</f>
        <v>19</v>
      </c>
      <c r="K1712" s="20">
        <v>3050</v>
      </c>
      <c r="L1712" s="19">
        <f>J1712*K1712</f>
        <v>57950</v>
      </c>
      <c r="M1712" s="21"/>
      <c r="N1712" s="21"/>
      <c r="O1712" s="21"/>
      <c r="P1712" s="21"/>
      <c r="Q1712" s="22"/>
      <c r="R1712" s="23"/>
      <c r="S1712" s="22"/>
      <c r="T1712" s="22"/>
      <c r="U1712" s="21"/>
      <c r="V1712" s="21"/>
      <c r="W1712" s="23"/>
      <c r="X1712" s="22">
        <f>L1712</f>
        <v>57950</v>
      </c>
      <c r="Y1712" s="23">
        <f>X1712*100/100</f>
        <v>57950</v>
      </c>
      <c r="Z1712" s="22">
        <v>0</v>
      </c>
      <c r="AA1712" s="24">
        <f t="shared" ref="AA1712:AA1718" si="75">Y1712-Z1712</f>
        <v>57950</v>
      </c>
      <c r="AB1712" s="25">
        <v>0.3</v>
      </c>
      <c r="AC1712" s="26">
        <f>AA1712*AB1712/100</f>
        <v>173.85</v>
      </c>
    </row>
    <row r="1713" spans="1:29" x14ac:dyDescent="0.35">
      <c r="A1713" s="15">
        <v>2</v>
      </c>
      <c r="B1713" s="16" t="str">
        <f>[1]ภดส3!B2556</f>
        <v>โฉนด</v>
      </c>
      <c r="C1713" s="16">
        <f>[1]ภดส3!E2556</f>
        <v>3480</v>
      </c>
      <c r="D1713" s="17">
        <f>[1]ภดส3!C2556</f>
        <v>7424</v>
      </c>
      <c r="E1713" s="17" t="str">
        <f>[1]ภดส3!F2556</f>
        <v>ม.2 ต.นาบอน</v>
      </c>
      <c r="F1713" s="18" t="s">
        <v>45</v>
      </c>
      <c r="G1713" s="16">
        <f>[1]ภดส3!G2556</f>
        <v>0</v>
      </c>
      <c r="H1713" s="16">
        <f>[1]ภดส3!H2556</f>
        <v>0</v>
      </c>
      <c r="I1713" s="16">
        <f>[1]ภดส3!I2556</f>
        <v>19</v>
      </c>
      <c r="J1713" s="19">
        <f>[1]ภดส3!J2556</f>
        <v>19</v>
      </c>
      <c r="K1713" s="20">
        <v>3050</v>
      </c>
      <c r="L1713" s="19">
        <f>J1713*K1713</f>
        <v>57950</v>
      </c>
      <c r="M1713" s="21"/>
      <c r="N1713" s="21"/>
      <c r="O1713" s="21"/>
      <c r="P1713" s="21"/>
      <c r="Q1713" s="22"/>
      <c r="R1713" s="23"/>
      <c r="S1713" s="22"/>
      <c r="T1713" s="22"/>
      <c r="U1713" s="21"/>
      <c r="V1713" s="21"/>
      <c r="W1713" s="23"/>
      <c r="X1713" s="22">
        <f>L1713</f>
        <v>57950</v>
      </c>
      <c r="Y1713" s="23">
        <f>X1713*100/100</f>
        <v>57950</v>
      </c>
      <c r="Z1713" s="22">
        <v>0</v>
      </c>
      <c r="AA1713" s="24">
        <f t="shared" si="75"/>
        <v>57950</v>
      </c>
      <c r="AB1713" s="25">
        <v>0.3</v>
      </c>
      <c r="AC1713" s="26">
        <f t="shared" ref="AC1713:AC1723" si="76">AA1713*AB1713/100</f>
        <v>173.85</v>
      </c>
    </row>
    <row r="1714" spans="1:29" x14ac:dyDescent="0.35">
      <c r="A1714" s="15">
        <v>3</v>
      </c>
      <c r="B1714" s="16" t="str">
        <f>[1]ภดส3!B2557</f>
        <v>โฉนด</v>
      </c>
      <c r="C1714" s="16">
        <f>[1]ภดส3!E2557</f>
        <v>3481</v>
      </c>
      <c r="D1714" s="17">
        <f>[1]ภดส3!C2557</f>
        <v>7425</v>
      </c>
      <c r="E1714" s="17" t="str">
        <f>[1]ภดส3!F2557</f>
        <v>ม.2 ต.นาบอน</v>
      </c>
      <c r="F1714" s="18" t="s">
        <v>45</v>
      </c>
      <c r="G1714" s="16">
        <f>[1]ภดส3!G2557</f>
        <v>0</v>
      </c>
      <c r="H1714" s="16">
        <f>[1]ภดส3!H2557</f>
        <v>0</v>
      </c>
      <c r="I1714" s="16">
        <f>[1]ภดส3!I2557</f>
        <v>25</v>
      </c>
      <c r="J1714" s="19">
        <f>[1]ภดส3!J2557</f>
        <v>25</v>
      </c>
      <c r="K1714" s="20">
        <v>3050</v>
      </c>
      <c r="L1714" s="19">
        <f t="shared" ref="L1714:L1723" si="77">J1714*K1714</f>
        <v>76250</v>
      </c>
      <c r="M1714" s="21"/>
      <c r="N1714" s="21"/>
      <c r="O1714" s="21"/>
      <c r="P1714" s="21"/>
      <c r="Q1714" s="22"/>
      <c r="R1714" s="23"/>
      <c r="S1714" s="22"/>
      <c r="T1714" s="22"/>
      <c r="U1714" s="21"/>
      <c r="V1714" s="21"/>
      <c r="W1714" s="23"/>
      <c r="X1714" s="22">
        <f>L1714</f>
        <v>76250</v>
      </c>
      <c r="Y1714" s="23">
        <f>X1714*100/100</f>
        <v>76250</v>
      </c>
      <c r="Z1714" s="22">
        <v>0</v>
      </c>
      <c r="AA1714" s="24">
        <f t="shared" si="75"/>
        <v>76250</v>
      </c>
      <c r="AB1714" s="25">
        <v>0.3</v>
      </c>
      <c r="AC1714" s="26">
        <f t="shared" si="76"/>
        <v>228.75</v>
      </c>
    </row>
    <row r="1715" spans="1:29" x14ac:dyDescent="0.35">
      <c r="A1715" s="15">
        <v>4</v>
      </c>
      <c r="B1715" s="16" t="str">
        <f>[1]ภดส3!B2558</f>
        <v>โฉนด</v>
      </c>
      <c r="C1715" s="16">
        <f>[1]ภดส3!E2558</f>
        <v>3482</v>
      </c>
      <c r="D1715" s="17">
        <f>[1]ภดส3!C2558</f>
        <v>7426</v>
      </c>
      <c r="E1715" s="17" t="str">
        <f>[1]ภดส3!F2558</f>
        <v>ม.2 ต.นาบอน</v>
      </c>
      <c r="F1715" s="18" t="s">
        <v>47</v>
      </c>
      <c r="G1715" s="16">
        <f>[1]ภดส3!G2558</f>
        <v>0</v>
      </c>
      <c r="H1715" s="16">
        <f>[1]ภดส3!H2558</f>
        <v>3</v>
      </c>
      <c r="I1715" s="16">
        <f>[1]ภดส3!I2558</f>
        <v>5</v>
      </c>
      <c r="J1715" s="19">
        <f>[1]ภดส3!J2558</f>
        <v>305</v>
      </c>
      <c r="K1715" s="20">
        <v>2650</v>
      </c>
      <c r="L1715" s="19">
        <f t="shared" si="77"/>
        <v>808250</v>
      </c>
      <c r="M1715" s="21"/>
      <c r="N1715" s="21"/>
      <c r="O1715" s="21"/>
      <c r="P1715" s="21"/>
      <c r="Q1715" s="22"/>
      <c r="R1715" s="23"/>
      <c r="S1715" s="22"/>
      <c r="T1715" s="22"/>
      <c r="U1715" s="21"/>
      <c r="V1715" s="21"/>
      <c r="W1715" s="23"/>
      <c r="X1715" s="22">
        <f>L1715-L1716-L1717-L1718</f>
        <v>204050</v>
      </c>
      <c r="Y1715" s="23">
        <f>X1715*100/100</f>
        <v>204050</v>
      </c>
      <c r="Z1715" s="22">
        <v>0</v>
      </c>
      <c r="AA1715" s="24">
        <f t="shared" si="75"/>
        <v>204050</v>
      </c>
      <c r="AB1715" s="25">
        <v>0.3</v>
      </c>
      <c r="AC1715" s="26">
        <f t="shared" si="76"/>
        <v>612.15</v>
      </c>
    </row>
    <row r="1716" spans="1:29" x14ac:dyDescent="0.35">
      <c r="A1716" s="15"/>
      <c r="B1716" s="16"/>
      <c r="C1716" s="16"/>
      <c r="D1716" s="17"/>
      <c r="E1716" s="17"/>
      <c r="F1716" s="18"/>
      <c r="G1716" s="16"/>
      <c r="H1716" s="16"/>
      <c r="I1716" s="16"/>
      <c r="J1716" s="19">
        <v>70</v>
      </c>
      <c r="K1716" s="20">
        <v>2650</v>
      </c>
      <c r="L1716" s="19">
        <f t="shared" si="77"/>
        <v>185500</v>
      </c>
      <c r="M1716" s="21">
        <v>1</v>
      </c>
      <c r="N1716" s="21" t="s">
        <v>126</v>
      </c>
      <c r="O1716" s="21"/>
      <c r="P1716" s="21">
        <v>3</v>
      </c>
      <c r="Q1716" s="22">
        <v>280</v>
      </c>
      <c r="R1716" s="23">
        <v>100</v>
      </c>
      <c r="S1716" s="22">
        <v>5000</v>
      </c>
      <c r="T1716" s="22">
        <f>Q1716*S1716</f>
        <v>1400000</v>
      </c>
      <c r="U1716" s="21">
        <v>40</v>
      </c>
      <c r="V1716" s="21">
        <v>70</v>
      </c>
      <c r="W1716" s="23">
        <f>T1716-T1716*70/100</f>
        <v>420000</v>
      </c>
      <c r="X1716" s="22">
        <f>L1716+W1716</f>
        <v>605500</v>
      </c>
      <c r="Y1716" s="23">
        <f>X1716*R1716/100</f>
        <v>605500</v>
      </c>
      <c r="Z1716" s="22">
        <v>0</v>
      </c>
      <c r="AA1716" s="24">
        <f t="shared" si="75"/>
        <v>605500</v>
      </c>
      <c r="AB1716" s="25">
        <v>0.3</v>
      </c>
      <c r="AC1716" s="26">
        <f>AA1716*AB1716/100</f>
        <v>1816.5</v>
      </c>
    </row>
    <row r="1717" spans="1:29" x14ac:dyDescent="0.35">
      <c r="A1717" s="15"/>
      <c r="B1717" s="16"/>
      <c r="C1717" s="16"/>
      <c r="D1717" s="17"/>
      <c r="E1717" s="17"/>
      <c r="F1717" s="18"/>
      <c r="G1717" s="16"/>
      <c r="H1717" s="16"/>
      <c r="I1717" s="16"/>
      <c r="J1717" s="19">
        <v>110</v>
      </c>
      <c r="K1717" s="20">
        <v>2650</v>
      </c>
      <c r="L1717" s="19">
        <f t="shared" si="77"/>
        <v>291500</v>
      </c>
      <c r="M1717" s="21">
        <v>2</v>
      </c>
      <c r="N1717" s="21" t="s">
        <v>108</v>
      </c>
      <c r="O1717" s="21" t="s">
        <v>49</v>
      </c>
      <c r="P1717" s="21">
        <v>3</v>
      </c>
      <c r="Q1717" s="22">
        <v>440</v>
      </c>
      <c r="R1717" s="23">
        <v>100</v>
      </c>
      <c r="S1717" s="22">
        <v>6600</v>
      </c>
      <c r="T1717" s="22">
        <f>Q1717*S1717</f>
        <v>2904000</v>
      </c>
      <c r="U1717" s="21">
        <v>30</v>
      </c>
      <c r="V1717" s="21">
        <v>50</v>
      </c>
      <c r="W1717" s="23">
        <f>T1717-T1717*50/100</f>
        <v>1452000</v>
      </c>
      <c r="X1717" s="22">
        <f>L1717+W1717</f>
        <v>1743500</v>
      </c>
      <c r="Y1717" s="23">
        <f>X1717*R1717/100</f>
        <v>1743500</v>
      </c>
      <c r="Z1717" s="22">
        <v>0</v>
      </c>
      <c r="AA1717" s="24">
        <f t="shared" si="75"/>
        <v>1743500</v>
      </c>
      <c r="AB1717" s="25">
        <v>0.02</v>
      </c>
      <c r="AC1717" s="26">
        <f>AA1717*AB1717/100</f>
        <v>348.7</v>
      </c>
    </row>
    <row r="1718" spans="1:29" x14ac:dyDescent="0.35">
      <c r="A1718" s="15"/>
      <c r="B1718" s="16"/>
      <c r="C1718" s="16"/>
      <c r="D1718" s="17"/>
      <c r="E1718" s="17"/>
      <c r="F1718" s="18"/>
      <c r="G1718" s="16"/>
      <c r="H1718" s="16"/>
      <c r="I1718" s="16"/>
      <c r="J1718" s="19">
        <v>48</v>
      </c>
      <c r="K1718" s="20">
        <v>2650</v>
      </c>
      <c r="L1718" s="19">
        <f t="shared" si="77"/>
        <v>127200</v>
      </c>
      <c r="M1718" s="21">
        <v>3</v>
      </c>
      <c r="N1718" s="21" t="s">
        <v>108</v>
      </c>
      <c r="O1718" s="21" t="s">
        <v>49</v>
      </c>
      <c r="P1718" s="21">
        <v>3</v>
      </c>
      <c r="Q1718" s="22">
        <v>192</v>
      </c>
      <c r="R1718" s="23">
        <v>100</v>
      </c>
      <c r="S1718" s="22">
        <v>6600</v>
      </c>
      <c r="T1718" s="22">
        <f>Q1718*S1718</f>
        <v>1267200</v>
      </c>
      <c r="U1718" s="21">
        <v>30</v>
      </c>
      <c r="V1718" s="21">
        <v>50</v>
      </c>
      <c r="W1718" s="23">
        <f>T1718-T1718*50/100</f>
        <v>633600</v>
      </c>
      <c r="X1718" s="22">
        <f>L1718+W1718</f>
        <v>760800</v>
      </c>
      <c r="Y1718" s="23">
        <f>X1718*R1718/100</f>
        <v>760800</v>
      </c>
      <c r="Z1718" s="22">
        <v>0</v>
      </c>
      <c r="AA1718" s="24">
        <f t="shared" si="75"/>
        <v>760800</v>
      </c>
      <c r="AB1718" s="25">
        <v>0.3</v>
      </c>
      <c r="AC1718" s="26">
        <f>AA1718*AB1718/100</f>
        <v>2282.4</v>
      </c>
    </row>
    <row r="1719" spans="1:29" x14ac:dyDescent="0.35">
      <c r="A1719" s="15">
        <v>5</v>
      </c>
      <c r="B1719" s="16" t="str">
        <f>[1]ภดส3!B2559</f>
        <v>โฉนด</v>
      </c>
      <c r="C1719" s="16">
        <f>[1]ภดส3!E2559</f>
        <v>3483</v>
      </c>
      <c r="D1719" s="17">
        <f>[1]ภดส3!C2559</f>
        <v>7427</v>
      </c>
      <c r="E1719" s="17" t="str">
        <f>[1]ภดส3!F2559</f>
        <v>ม.2 ต.นาบอน</v>
      </c>
      <c r="F1719" s="18" t="s">
        <v>34</v>
      </c>
      <c r="G1719" s="16">
        <f>[1]ภดส3!G2559</f>
        <v>0</v>
      </c>
      <c r="H1719" s="16">
        <f>[1]ภดส3!H2559</f>
        <v>0</v>
      </c>
      <c r="I1719" s="16">
        <f>[1]ภดส3!I2559</f>
        <v>33</v>
      </c>
      <c r="J1719" s="19">
        <f>[1]ภดส3!J2559</f>
        <v>33</v>
      </c>
      <c r="K1719" s="20">
        <v>3050</v>
      </c>
      <c r="L1719" s="19">
        <f t="shared" si="77"/>
        <v>100650</v>
      </c>
      <c r="M1719" s="21">
        <v>4</v>
      </c>
      <c r="N1719" s="21" t="s">
        <v>141</v>
      </c>
      <c r="O1719" s="21" t="s">
        <v>49</v>
      </c>
      <c r="P1719" s="21">
        <v>2</v>
      </c>
      <c r="Q1719" s="22">
        <v>260</v>
      </c>
      <c r="R1719" s="23">
        <v>100</v>
      </c>
      <c r="S1719" s="22">
        <v>7450</v>
      </c>
      <c r="T1719" s="22">
        <f>Q1719*S1719</f>
        <v>1937000</v>
      </c>
      <c r="U1719" s="21">
        <v>20</v>
      </c>
      <c r="V1719" s="21">
        <v>30</v>
      </c>
      <c r="W1719" s="23">
        <f>T1719-T1719*30/100</f>
        <v>1355900</v>
      </c>
      <c r="X1719" s="22">
        <f>L1719+W1719</f>
        <v>1456550</v>
      </c>
      <c r="Y1719" s="23">
        <f>X1719*R1719/100</f>
        <v>1456550</v>
      </c>
      <c r="Z1719" s="22">
        <v>50000000</v>
      </c>
      <c r="AA1719" s="24">
        <v>0</v>
      </c>
      <c r="AB1719" s="25">
        <v>0.02</v>
      </c>
      <c r="AC1719" s="26">
        <f t="shared" si="76"/>
        <v>0</v>
      </c>
    </row>
    <row r="1720" spans="1:29" x14ac:dyDescent="0.35">
      <c r="A1720" s="15">
        <v>6</v>
      </c>
      <c r="B1720" s="16" t="str">
        <f>[1]ภดส3!B2560</f>
        <v>โฉนด</v>
      </c>
      <c r="C1720" s="16">
        <f>[1]ภดส3!E2560</f>
        <v>3484</v>
      </c>
      <c r="D1720" s="17">
        <f>[1]ภดส3!C2560</f>
        <v>7428</v>
      </c>
      <c r="E1720" s="17" t="str">
        <f>[1]ภดส3!F2560</f>
        <v>ม.2 ต.นาบอน</v>
      </c>
      <c r="F1720" s="18" t="s">
        <v>34</v>
      </c>
      <c r="G1720" s="16">
        <f>[1]ภดส3!G2560</f>
        <v>0</v>
      </c>
      <c r="H1720" s="16">
        <f>[1]ภดส3!H2560</f>
        <v>0</v>
      </c>
      <c r="I1720" s="16">
        <f>[1]ภดส3!I2560</f>
        <v>25</v>
      </c>
      <c r="J1720" s="19">
        <f>[1]ภดส3!J2560</f>
        <v>25</v>
      </c>
      <c r="K1720" s="20">
        <v>3050</v>
      </c>
      <c r="L1720" s="19">
        <f t="shared" si="77"/>
        <v>76250</v>
      </c>
      <c r="M1720" s="21"/>
      <c r="N1720" s="21" t="s">
        <v>141</v>
      </c>
      <c r="O1720" s="21" t="s">
        <v>49</v>
      </c>
      <c r="P1720" s="21">
        <v>2</v>
      </c>
      <c r="Q1720" s="22">
        <v>200</v>
      </c>
      <c r="R1720" s="23">
        <v>100</v>
      </c>
      <c r="S1720" s="22">
        <v>7450</v>
      </c>
      <c r="T1720" s="22">
        <f t="shared" ref="T1720:T1721" si="78">Q1720*S1720</f>
        <v>1490000</v>
      </c>
      <c r="U1720" s="21">
        <v>20</v>
      </c>
      <c r="V1720" s="21">
        <v>30</v>
      </c>
      <c r="W1720" s="23">
        <f t="shared" ref="W1720:W1721" si="79">T1720-T1720*30/100</f>
        <v>1043000</v>
      </c>
      <c r="X1720" s="22">
        <f t="shared" ref="X1720:X1721" si="80">L1720+W1720</f>
        <v>1119250</v>
      </c>
      <c r="Y1720" s="23">
        <f t="shared" ref="Y1720:Y1721" si="81">X1720*R1720/100</f>
        <v>1119250</v>
      </c>
      <c r="Z1720" s="22">
        <v>0</v>
      </c>
      <c r="AA1720" s="24">
        <v>0</v>
      </c>
      <c r="AB1720" s="25">
        <v>0.02</v>
      </c>
      <c r="AC1720" s="26">
        <f t="shared" si="76"/>
        <v>0</v>
      </c>
    </row>
    <row r="1721" spans="1:29" x14ac:dyDescent="0.35">
      <c r="A1721" s="15">
        <v>7</v>
      </c>
      <c r="B1721" s="16" t="str">
        <f>[1]ภดส3!B2561</f>
        <v>โฉนด</v>
      </c>
      <c r="C1721" s="16">
        <f>[1]ภดส3!E2561</f>
        <v>3485</v>
      </c>
      <c r="D1721" s="17">
        <f>[1]ภดส3!C2561</f>
        <v>7429</v>
      </c>
      <c r="E1721" s="17" t="str">
        <f>[1]ภดส3!F2561</f>
        <v>ม.2 ต.นาบอน</v>
      </c>
      <c r="F1721" s="18" t="s">
        <v>34</v>
      </c>
      <c r="G1721" s="16">
        <f>[1]ภดส3!G2561</f>
        <v>0</v>
      </c>
      <c r="H1721" s="16">
        <f>[1]ภดส3!H2561</f>
        <v>0</v>
      </c>
      <c r="I1721" s="16">
        <f>[1]ภดส3!I2561</f>
        <v>25</v>
      </c>
      <c r="J1721" s="19">
        <f>[1]ภดส3!J2561</f>
        <v>25</v>
      </c>
      <c r="K1721" s="20">
        <v>3050</v>
      </c>
      <c r="L1721" s="19">
        <f t="shared" si="77"/>
        <v>76250</v>
      </c>
      <c r="M1721" s="21"/>
      <c r="N1721" s="21" t="s">
        <v>141</v>
      </c>
      <c r="O1721" s="21" t="s">
        <v>49</v>
      </c>
      <c r="P1721" s="21">
        <v>2</v>
      </c>
      <c r="Q1721" s="22">
        <v>200</v>
      </c>
      <c r="R1721" s="23">
        <v>100</v>
      </c>
      <c r="S1721" s="22">
        <v>7450</v>
      </c>
      <c r="T1721" s="22">
        <f t="shared" si="78"/>
        <v>1490000</v>
      </c>
      <c r="U1721" s="21">
        <v>20</v>
      </c>
      <c r="V1721" s="21">
        <v>30</v>
      </c>
      <c r="W1721" s="23">
        <f t="shared" si="79"/>
        <v>1043000</v>
      </c>
      <c r="X1721" s="22">
        <f t="shared" si="80"/>
        <v>1119250</v>
      </c>
      <c r="Y1721" s="23">
        <f t="shared" si="81"/>
        <v>1119250</v>
      </c>
      <c r="Z1721" s="22">
        <v>0</v>
      </c>
      <c r="AA1721" s="24">
        <v>0</v>
      </c>
      <c r="AB1721" s="25">
        <v>0.02</v>
      </c>
      <c r="AC1721" s="26">
        <f t="shared" si="76"/>
        <v>0</v>
      </c>
    </row>
    <row r="1722" spans="1:29" x14ac:dyDescent="0.35">
      <c r="A1722" s="15">
        <v>8</v>
      </c>
      <c r="B1722" s="16" t="str">
        <f>[1]ภดส3!B2562</f>
        <v>โฉนด</v>
      </c>
      <c r="C1722" s="16">
        <f>[1]ภดส3!E2562</f>
        <v>3494</v>
      </c>
      <c r="D1722" s="17">
        <f>[1]ภดส3!C2562</f>
        <v>7438</v>
      </c>
      <c r="E1722" s="17" t="str">
        <f>[1]ภดส3!F2562</f>
        <v>ม.2 ต.นาบอน</v>
      </c>
      <c r="F1722" s="18" t="s">
        <v>47</v>
      </c>
      <c r="G1722" s="16">
        <f>[1]ภดส3!G2562</f>
        <v>0</v>
      </c>
      <c r="H1722" s="16">
        <f>[1]ภดส3!H2562</f>
        <v>1</v>
      </c>
      <c r="I1722" s="16">
        <f>[1]ภดส3!I2562</f>
        <v>10</v>
      </c>
      <c r="J1722" s="19">
        <f>[1]ภดส3!J2562</f>
        <v>110</v>
      </c>
      <c r="K1722" s="20">
        <v>1750</v>
      </c>
      <c r="L1722" s="19">
        <f t="shared" si="77"/>
        <v>192500</v>
      </c>
      <c r="M1722" s="21"/>
      <c r="N1722" s="21"/>
      <c r="O1722" s="21"/>
      <c r="P1722" s="21"/>
      <c r="Q1722" s="22"/>
      <c r="R1722" s="23"/>
      <c r="S1722" s="22"/>
      <c r="T1722" s="22"/>
      <c r="U1722" s="21"/>
      <c r="V1722" s="21"/>
      <c r="W1722" s="23"/>
      <c r="X1722" s="22">
        <f>L1722-L1723</f>
        <v>80500</v>
      </c>
      <c r="Y1722" s="23">
        <f>X1722*100/100</f>
        <v>80500</v>
      </c>
      <c r="Z1722" s="22">
        <v>0</v>
      </c>
      <c r="AA1722" s="24">
        <f>Y1722-Z1722</f>
        <v>80500</v>
      </c>
      <c r="AB1722" s="25">
        <v>0.3</v>
      </c>
      <c r="AC1722" s="26">
        <f t="shared" si="76"/>
        <v>241.5</v>
      </c>
    </row>
    <row r="1723" spans="1:29" x14ac:dyDescent="0.35">
      <c r="A1723" s="15"/>
      <c r="B1723" s="16"/>
      <c r="C1723" s="16"/>
      <c r="D1723" s="17"/>
      <c r="E1723" s="17"/>
      <c r="F1723" s="18"/>
      <c r="G1723" s="16"/>
      <c r="H1723" s="16"/>
      <c r="I1723" s="16"/>
      <c r="J1723" s="19">
        <v>64</v>
      </c>
      <c r="K1723" s="20">
        <v>1750</v>
      </c>
      <c r="L1723" s="19">
        <f t="shared" si="77"/>
        <v>112000</v>
      </c>
      <c r="M1723" s="21">
        <v>5</v>
      </c>
      <c r="N1723" s="21" t="s">
        <v>148</v>
      </c>
      <c r="O1723" s="21"/>
      <c r="P1723" s="21">
        <v>3</v>
      </c>
      <c r="Q1723" s="22">
        <v>256</v>
      </c>
      <c r="R1723" s="23">
        <v>100</v>
      </c>
      <c r="S1723" s="22">
        <v>6800</v>
      </c>
      <c r="T1723" s="22">
        <f>Q1723*S1723</f>
        <v>1740800</v>
      </c>
      <c r="U1723" s="21">
        <v>30</v>
      </c>
      <c r="V1723" s="21">
        <v>50</v>
      </c>
      <c r="W1723" s="23">
        <f>T1723-T1723*50/100</f>
        <v>870400</v>
      </c>
      <c r="X1723" s="22">
        <f>L1723+W1723</f>
        <v>982400</v>
      </c>
      <c r="Y1723" s="23">
        <f>X1723*R1723/100</f>
        <v>982400</v>
      </c>
      <c r="Z1723" s="22">
        <v>0</v>
      </c>
      <c r="AA1723" s="24">
        <f>Y1723-Z1723</f>
        <v>982400</v>
      </c>
      <c r="AB1723" s="25">
        <v>0.3</v>
      </c>
      <c r="AC1723" s="26">
        <f t="shared" si="76"/>
        <v>2947.2</v>
      </c>
    </row>
    <row r="1724" spans="1:29" x14ac:dyDescent="0.35">
      <c r="A1724" s="201"/>
      <c r="B1724" s="202"/>
      <c r="C1724" s="202"/>
      <c r="D1724" s="77"/>
      <c r="E1724" s="77"/>
      <c r="F1724" s="130"/>
      <c r="G1724" s="202"/>
      <c r="H1724" s="202"/>
      <c r="I1724" s="202"/>
      <c r="J1724" s="196"/>
      <c r="K1724" s="197"/>
      <c r="L1724" s="203"/>
      <c r="M1724" s="83"/>
      <c r="N1724" s="83"/>
      <c r="O1724" s="132"/>
      <c r="P1724" s="83"/>
      <c r="Q1724" s="156"/>
      <c r="R1724" s="206"/>
      <c r="S1724" s="185"/>
      <c r="T1724" s="207"/>
      <c r="U1724" s="132"/>
      <c r="V1724" s="132"/>
      <c r="W1724" s="206"/>
      <c r="X1724" s="207"/>
      <c r="Y1724" s="206"/>
      <c r="Z1724" s="207"/>
      <c r="AA1724" s="208"/>
      <c r="AB1724" s="198"/>
      <c r="AC1724" s="188">
        <f>SUM(AC1712:AC1723)</f>
        <v>8824.9</v>
      </c>
    </row>
    <row r="1725" spans="1:29" x14ac:dyDescent="0.35">
      <c r="A1725" s="1"/>
      <c r="B1725" s="1"/>
      <c r="C1725" s="1"/>
      <c r="D1725" s="2"/>
      <c r="E1725" s="2"/>
      <c r="F1725" s="2"/>
      <c r="G1725" s="1"/>
      <c r="H1725" s="1"/>
      <c r="I1725" s="1"/>
      <c r="J1725" s="3"/>
      <c r="K1725" s="4"/>
      <c r="M1725" s="6"/>
      <c r="N1725" s="1"/>
      <c r="O1725" s="1"/>
      <c r="P1725" s="1"/>
      <c r="Q1725" s="3"/>
      <c r="R1725" s="4"/>
      <c r="S1725" s="3"/>
      <c r="T1725" s="3"/>
      <c r="U1725" s="1"/>
      <c r="V1725" s="1"/>
      <c r="W1725" s="4"/>
      <c r="X1725" s="3"/>
      <c r="Y1725" s="4"/>
      <c r="Z1725" s="3"/>
      <c r="AA1725" s="4"/>
      <c r="AB1725" s="55"/>
    </row>
    <row r="1726" spans="1:29" x14ac:dyDescent="0.35">
      <c r="A1726" s="8"/>
      <c r="B1726" s="8" t="s">
        <v>37</v>
      </c>
      <c r="C1726" s="8"/>
      <c r="D1726" s="9" t="s">
        <v>38</v>
      </c>
      <c r="E1726" s="9"/>
      <c r="F1726" s="9"/>
      <c r="G1726" s="56"/>
      <c r="H1726" s="8" t="s">
        <v>39</v>
      </c>
      <c r="I1726" s="8"/>
      <c r="J1726" s="57"/>
      <c r="K1726" s="10"/>
      <c r="L1726" s="8"/>
      <c r="M1726" s="13"/>
      <c r="N1726" s="1"/>
      <c r="O1726" s="1"/>
      <c r="P1726" s="1"/>
      <c r="Q1726" s="3"/>
      <c r="R1726" s="4"/>
      <c r="S1726" s="3"/>
      <c r="T1726" s="3"/>
      <c r="U1726" s="1"/>
      <c r="V1726" s="1"/>
      <c r="W1726" s="4"/>
      <c r="X1726" s="3"/>
      <c r="Y1726" s="4"/>
      <c r="Z1726" s="3"/>
      <c r="AA1726" s="4"/>
      <c r="AB1726" s="55"/>
    </row>
    <row r="1727" spans="1:29" x14ac:dyDescent="0.35">
      <c r="A1727" s="8"/>
      <c r="B1727" s="8"/>
      <c r="C1727" s="8"/>
      <c r="D1727" s="9"/>
      <c r="E1727" s="9"/>
      <c r="F1727" s="9"/>
      <c r="G1727" s="56"/>
      <c r="H1727" s="8" t="s">
        <v>40</v>
      </c>
      <c r="I1727" s="8"/>
      <c r="J1727" s="57"/>
      <c r="K1727" s="10"/>
      <c r="L1727" s="8"/>
      <c r="M1727" s="13"/>
      <c r="N1727" s="1"/>
      <c r="O1727" s="1"/>
      <c r="P1727" s="1"/>
      <c r="Q1727" s="3"/>
      <c r="R1727" s="4"/>
      <c r="S1727" s="3"/>
      <c r="T1727" s="3"/>
      <c r="U1727" s="1"/>
      <c r="V1727" s="1"/>
      <c r="W1727" s="4"/>
      <c r="X1727" s="3"/>
      <c r="Y1727" s="4"/>
      <c r="Z1727" s="3"/>
      <c r="AA1727" s="4"/>
      <c r="AB1727" s="55"/>
    </row>
    <row r="1728" spans="1:29" x14ac:dyDescent="0.35">
      <c r="A1728" s="8"/>
      <c r="B1728" s="8"/>
      <c r="C1728" s="8"/>
      <c r="D1728" s="9"/>
      <c r="E1728" s="9"/>
      <c r="F1728" s="9"/>
      <c r="G1728" s="56"/>
      <c r="H1728" s="8" t="s">
        <v>41</v>
      </c>
      <c r="I1728" s="8"/>
      <c r="J1728" s="57"/>
      <c r="K1728" s="10"/>
      <c r="L1728" s="8"/>
      <c r="M1728" s="13"/>
      <c r="N1728" s="1"/>
      <c r="O1728" s="1"/>
      <c r="P1728" s="8"/>
      <c r="Q1728" s="3"/>
      <c r="R1728" s="4"/>
      <c r="S1728" s="3"/>
      <c r="T1728" s="3"/>
      <c r="U1728" s="1"/>
      <c r="V1728" s="1"/>
      <c r="W1728" s="4"/>
      <c r="X1728" s="3"/>
      <c r="Y1728" s="11"/>
      <c r="Z1728" s="10"/>
      <c r="AA1728" s="11"/>
      <c r="AB1728" s="14"/>
    </row>
    <row r="1729" spans="1:29" x14ac:dyDescent="0.35">
      <c r="A1729" s="8"/>
      <c r="B1729" s="8"/>
      <c r="C1729" s="8"/>
      <c r="D1729" s="9"/>
      <c r="E1729" s="9"/>
      <c r="F1729" s="9"/>
      <c r="G1729" s="56"/>
      <c r="H1729" s="8" t="s">
        <v>42</v>
      </c>
      <c r="I1729" s="58"/>
      <c r="J1729" s="59"/>
      <c r="K1729" s="12"/>
      <c r="L1729" s="58"/>
      <c r="M1729" s="60"/>
      <c r="N1729" s="1"/>
      <c r="O1729" s="1"/>
      <c r="P1729" s="8"/>
      <c r="Q1729" s="3"/>
      <c r="R1729" s="4"/>
      <c r="S1729" s="3"/>
      <c r="T1729" s="3"/>
      <c r="U1729" s="1"/>
      <c r="V1729" s="1"/>
      <c r="W1729" s="4"/>
      <c r="X1729" s="3"/>
      <c r="Y1729" s="11"/>
      <c r="Z1729" s="10"/>
      <c r="AA1729" s="11"/>
      <c r="AB1729" s="14"/>
    </row>
    <row r="1730" spans="1:29" x14ac:dyDescent="0.35">
      <c r="A1730" s="58"/>
      <c r="B1730" s="58"/>
      <c r="C1730" s="58"/>
      <c r="D1730" s="61"/>
      <c r="E1730" s="61"/>
      <c r="F1730" s="61"/>
      <c r="G1730" s="58"/>
      <c r="H1730" s="58" t="s">
        <v>43</v>
      </c>
      <c r="I1730" s="58"/>
      <c r="J1730" s="59"/>
      <c r="K1730" s="12"/>
      <c r="L1730" s="58"/>
      <c r="M1730" s="60"/>
    </row>
    <row r="1731" spans="1:29" x14ac:dyDescent="0.35">
      <c r="A1731" s="1"/>
      <c r="B1731" s="1"/>
      <c r="C1731" s="1"/>
      <c r="D1731" s="2"/>
      <c r="E1731" s="2"/>
      <c r="F1731" s="2"/>
      <c r="G1731" s="1"/>
      <c r="H1731" s="1"/>
      <c r="I1731" s="1"/>
      <c r="J1731" s="3"/>
      <c r="K1731" s="4"/>
      <c r="M1731" s="6"/>
      <c r="N1731" s="1"/>
      <c r="O1731" s="1"/>
      <c r="P1731" s="1"/>
      <c r="Q1731" s="3"/>
      <c r="R1731" s="4"/>
      <c r="S1731" s="3"/>
      <c r="T1731" s="3"/>
      <c r="U1731" s="1"/>
      <c r="V1731" s="1"/>
      <c r="W1731" s="4"/>
      <c r="X1731" s="3"/>
      <c r="Y1731" s="4"/>
      <c r="Z1731" s="3"/>
      <c r="AA1731" s="314" t="s">
        <v>0</v>
      </c>
      <c r="AB1731" s="314"/>
    </row>
    <row r="1732" spans="1:29" x14ac:dyDescent="0.35">
      <c r="A1732" s="315" t="s">
        <v>1</v>
      </c>
      <c r="B1732" s="315"/>
      <c r="C1732" s="315"/>
      <c r="D1732" s="315"/>
      <c r="E1732" s="315"/>
      <c r="F1732" s="315"/>
      <c r="G1732" s="315"/>
      <c r="H1732" s="315"/>
      <c r="I1732" s="315"/>
      <c r="J1732" s="315"/>
      <c r="K1732" s="315"/>
      <c r="L1732" s="315"/>
      <c r="M1732" s="315"/>
      <c r="N1732" s="315"/>
      <c r="O1732" s="315"/>
      <c r="P1732" s="315"/>
      <c r="Q1732" s="315"/>
      <c r="R1732" s="315"/>
      <c r="S1732" s="315"/>
      <c r="T1732" s="315"/>
      <c r="U1732" s="315"/>
      <c r="V1732" s="315"/>
      <c r="W1732" s="315"/>
      <c r="X1732" s="315"/>
      <c r="Y1732" s="315"/>
      <c r="Z1732" s="315"/>
      <c r="AA1732" s="315"/>
      <c r="AB1732" s="315"/>
    </row>
    <row r="1733" spans="1:29" x14ac:dyDescent="0.35">
      <c r="A1733" s="315" t="str">
        <f>A1684</f>
        <v>เทศบาลตำบลนาบอน</v>
      </c>
      <c r="B1733" s="315"/>
      <c r="C1733" s="315"/>
      <c r="D1733" s="315"/>
      <c r="E1733" s="315"/>
      <c r="F1733" s="315"/>
      <c r="G1733" s="315"/>
      <c r="H1733" s="315"/>
      <c r="I1733" s="315"/>
      <c r="J1733" s="315"/>
      <c r="K1733" s="315"/>
      <c r="L1733" s="315"/>
      <c r="M1733" s="315"/>
      <c r="N1733" s="315"/>
      <c r="O1733" s="315"/>
      <c r="P1733" s="315"/>
      <c r="Q1733" s="315"/>
      <c r="R1733" s="315"/>
      <c r="S1733" s="315"/>
      <c r="T1733" s="315"/>
      <c r="U1733" s="315"/>
      <c r="V1733" s="315"/>
      <c r="W1733" s="315"/>
      <c r="X1733" s="315"/>
      <c r="Y1733" s="315"/>
      <c r="Z1733" s="315"/>
      <c r="AA1733" s="315"/>
      <c r="AB1733" s="315"/>
    </row>
    <row r="1734" spans="1:29" x14ac:dyDescent="0.35">
      <c r="A1734" s="8" t="s">
        <v>185</v>
      </c>
      <c r="B1734" s="8"/>
      <c r="C1734" s="8"/>
      <c r="D1734" s="9"/>
      <c r="E1734" s="9"/>
      <c r="F1734" s="9"/>
      <c r="G1734" s="8"/>
      <c r="H1734" s="8"/>
      <c r="I1734" s="8"/>
      <c r="J1734" s="10"/>
      <c r="K1734" s="11"/>
      <c r="L1734" s="12"/>
      <c r="M1734" s="13"/>
      <c r="N1734" s="8"/>
      <c r="O1734" s="8"/>
      <c r="P1734" s="8"/>
      <c r="Q1734" s="10"/>
      <c r="R1734" s="11"/>
      <c r="S1734" s="10"/>
      <c r="T1734" s="10"/>
      <c r="U1734" s="8"/>
      <c r="V1734" s="8"/>
      <c r="W1734" s="11"/>
      <c r="X1734" s="10"/>
      <c r="Y1734" s="11"/>
      <c r="Z1734" s="10"/>
      <c r="AA1734" s="11"/>
      <c r="AB1734" s="14"/>
    </row>
    <row r="1735" spans="1:29" x14ac:dyDescent="0.35">
      <c r="A1735" s="288" t="s">
        <v>4</v>
      </c>
      <c r="B1735" s="316"/>
      <c r="C1735" s="316"/>
      <c r="D1735" s="316"/>
      <c r="E1735" s="316"/>
      <c r="F1735" s="316"/>
      <c r="G1735" s="316"/>
      <c r="H1735" s="316"/>
      <c r="I1735" s="316"/>
      <c r="J1735" s="316"/>
      <c r="K1735" s="316"/>
      <c r="L1735" s="289"/>
      <c r="M1735" s="288" t="s">
        <v>5</v>
      </c>
      <c r="N1735" s="316"/>
      <c r="O1735" s="316"/>
      <c r="P1735" s="316"/>
      <c r="Q1735" s="316"/>
      <c r="R1735" s="316"/>
      <c r="S1735" s="316"/>
      <c r="T1735" s="316"/>
      <c r="U1735" s="316"/>
      <c r="V1735" s="316"/>
      <c r="W1735" s="289"/>
      <c r="X1735" s="290" t="s">
        <v>6</v>
      </c>
      <c r="Y1735" s="290" t="s">
        <v>7</v>
      </c>
      <c r="Z1735" s="290" t="s">
        <v>8</v>
      </c>
      <c r="AA1735" s="290" t="s">
        <v>9</v>
      </c>
      <c r="AB1735" s="317" t="s">
        <v>10</v>
      </c>
    </row>
    <row r="1736" spans="1:29" x14ac:dyDescent="0.35">
      <c r="A1736" s="299" t="s">
        <v>11</v>
      </c>
      <c r="B1736" s="293" t="s">
        <v>12</v>
      </c>
      <c r="C1736" s="293" t="s">
        <v>13</v>
      </c>
      <c r="D1736" s="311" t="s">
        <v>14</v>
      </c>
      <c r="E1736" s="311" t="s">
        <v>15</v>
      </c>
      <c r="F1736" s="312" t="s">
        <v>16</v>
      </c>
      <c r="G1736" s="302" t="s">
        <v>17</v>
      </c>
      <c r="H1736" s="303"/>
      <c r="I1736" s="304"/>
      <c r="J1736" s="290" t="s">
        <v>18</v>
      </c>
      <c r="K1736" s="290" t="s">
        <v>19</v>
      </c>
      <c r="L1736" s="308" t="s">
        <v>20</v>
      </c>
      <c r="M1736" s="299" t="s">
        <v>11</v>
      </c>
      <c r="N1736" s="293" t="s">
        <v>21</v>
      </c>
      <c r="O1736" s="293" t="s">
        <v>22</v>
      </c>
      <c r="P1736" s="293" t="s">
        <v>16</v>
      </c>
      <c r="Q1736" s="290" t="s">
        <v>23</v>
      </c>
      <c r="R1736" s="290" t="s">
        <v>24</v>
      </c>
      <c r="S1736" s="290" t="s">
        <v>25</v>
      </c>
      <c r="T1736" s="290" t="s">
        <v>26</v>
      </c>
      <c r="U1736" s="288" t="s">
        <v>27</v>
      </c>
      <c r="V1736" s="289"/>
      <c r="W1736" s="290" t="s">
        <v>28</v>
      </c>
      <c r="X1736" s="291"/>
      <c r="Y1736" s="291"/>
      <c r="Z1736" s="291"/>
      <c r="AA1736" s="291"/>
      <c r="AB1736" s="318"/>
    </row>
    <row r="1737" spans="1:29" x14ac:dyDescent="0.35">
      <c r="A1737" s="300"/>
      <c r="B1737" s="294"/>
      <c r="C1737" s="294"/>
      <c r="D1737" s="312"/>
      <c r="E1737" s="312"/>
      <c r="F1737" s="312"/>
      <c r="G1737" s="305"/>
      <c r="H1737" s="306"/>
      <c r="I1737" s="307"/>
      <c r="J1737" s="291"/>
      <c r="K1737" s="291"/>
      <c r="L1737" s="309"/>
      <c r="M1737" s="300"/>
      <c r="N1737" s="294"/>
      <c r="O1737" s="294"/>
      <c r="P1737" s="294"/>
      <c r="Q1737" s="291"/>
      <c r="R1737" s="291"/>
      <c r="S1737" s="291"/>
      <c r="T1737" s="291"/>
      <c r="U1737" s="293" t="s">
        <v>29</v>
      </c>
      <c r="V1737" s="296" t="s">
        <v>30</v>
      </c>
      <c r="W1737" s="291"/>
      <c r="X1737" s="291"/>
      <c r="Y1737" s="291"/>
      <c r="Z1737" s="291"/>
      <c r="AA1737" s="291"/>
      <c r="AB1737" s="318"/>
    </row>
    <row r="1738" spans="1:29" x14ac:dyDescent="0.35">
      <c r="A1738" s="300"/>
      <c r="B1738" s="294"/>
      <c r="C1738" s="294"/>
      <c r="D1738" s="312"/>
      <c r="E1738" s="312"/>
      <c r="F1738" s="312"/>
      <c r="G1738" s="299" t="s">
        <v>31</v>
      </c>
      <c r="H1738" s="299" t="s">
        <v>32</v>
      </c>
      <c r="I1738" s="299" t="s">
        <v>33</v>
      </c>
      <c r="J1738" s="291"/>
      <c r="K1738" s="291"/>
      <c r="L1738" s="309"/>
      <c r="M1738" s="300"/>
      <c r="N1738" s="294"/>
      <c r="O1738" s="294"/>
      <c r="P1738" s="294"/>
      <c r="Q1738" s="291"/>
      <c r="R1738" s="291"/>
      <c r="S1738" s="291"/>
      <c r="T1738" s="291"/>
      <c r="U1738" s="294"/>
      <c r="V1738" s="297"/>
      <c r="W1738" s="291"/>
      <c r="X1738" s="291"/>
      <c r="Y1738" s="291"/>
      <c r="Z1738" s="291"/>
      <c r="AA1738" s="291"/>
      <c r="AB1738" s="318"/>
    </row>
    <row r="1739" spans="1:29" x14ac:dyDescent="0.35">
      <c r="A1739" s="300"/>
      <c r="B1739" s="294"/>
      <c r="C1739" s="294"/>
      <c r="D1739" s="312"/>
      <c r="E1739" s="312"/>
      <c r="F1739" s="312"/>
      <c r="G1739" s="300"/>
      <c r="H1739" s="300"/>
      <c r="I1739" s="300"/>
      <c r="J1739" s="291"/>
      <c r="K1739" s="291"/>
      <c r="L1739" s="309"/>
      <c r="M1739" s="300"/>
      <c r="N1739" s="294"/>
      <c r="O1739" s="294"/>
      <c r="P1739" s="294"/>
      <c r="Q1739" s="291"/>
      <c r="R1739" s="291"/>
      <c r="S1739" s="291"/>
      <c r="T1739" s="291"/>
      <c r="U1739" s="294"/>
      <c r="V1739" s="297"/>
      <c r="W1739" s="291"/>
      <c r="X1739" s="291"/>
      <c r="Y1739" s="291"/>
      <c r="Z1739" s="291"/>
      <c r="AA1739" s="291"/>
      <c r="AB1739" s="318"/>
    </row>
    <row r="1740" spans="1:29" x14ac:dyDescent="0.35">
      <c r="A1740" s="301"/>
      <c r="B1740" s="295"/>
      <c r="C1740" s="295"/>
      <c r="D1740" s="313"/>
      <c r="E1740" s="313"/>
      <c r="F1740" s="313"/>
      <c r="G1740" s="301"/>
      <c r="H1740" s="301"/>
      <c r="I1740" s="301"/>
      <c r="J1740" s="292"/>
      <c r="K1740" s="292"/>
      <c r="L1740" s="310"/>
      <c r="M1740" s="301"/>
      <c r="N1740" s="295"/>
      <c r="O1740" s="295"/>
      <c r="P1740" s="295"/>
      <c r="Q1740" s="292"/>
      <c r="R1740" s="292"/>
      <c r="S1740" s="292"/>
      <c r="T1740" s="292"/>
      <c r="U1740" s="295"/>
      <c r="V1740" s="298"/>
      <c r="W1740" s="292"/>
      <c r="X1740" s="292"/>
      <c r="Y1740" s="292"/>
      <c r="Z1740" s="292"/>
      <c r="AA1740" s="292"/>
      <c r="AB1740" s="319"/>
    </row>
    <row r="1741" spans="1:29" x14ac:dyDescent="0.35">
      <c r="A1741" s="15">
        <v>1</v>
      </c>
      <c r="B1741" s="16" t="str">
        <f>[1]ภดส3!B2609</f>
        <v>โฉนด</v>
      </c>
      <c r="C1741" s="16">
        <f>[1]ภดส3!E2609</f>
        <v>3508</v>
      </c>
      <c r="D1741" s="17">
        <f>[1]ภดส3!C2609</f>
        <v>7452</v>
      </c>
      <c r="E1741" s="17" t="str">
        <f>[1]ภดส3!F2609</f>
        <v>ม.2 ต.นาบอน</v>
      </c>
      <c r="F1741" s="18" t="s">
        <v>47</v>
      </c>
      <c r="G1741" s="16">
        <f>[1]ภดส3!G2609</f>
        <v>0</v>
      </c>
      <c r="H1741" s="16">
        <f>[1]ภดส3!H2609</f>
        <v>0</v>
      </c>
      <c r="I1741" s="16">
        <f>[1]ภดส3!I2609</f>
        <v>24</v>
      </c>
      <c r="J1741" s="19">
        <f>[1]ภดส3!J2609</f>
        <v>24</v>
      </c>
      <c r="K1741" s="20">
        <v>3050</v>
      </c>
      <c r="L1741" s="19">
        <f>J1741*K1741</f>
        <v>73200</v>
      </c>
      <c r="M1741" s="21">
        <v>1</v>
      </c>
      <c r="N1741" s="21" t="s">
        <v>48</v>
      </c>
      <c r="O1741" s="21" t="s">
        <v>49</v>
      </c>
      <c r="P1741" s="21">
        <v>3</v>
      </c>
      <c r="Q1741" s="22">
        <v>180</v>
      </c>
      <c r="R1741" s="23">
        <v>100</v>
      </c>
      <c r="S1741" s="22">
        <v>7450</v>
      </c>
      <c r="T1741" s="22">
        <f>Q1741*S1741</f>
        <v>1341000</v>
      </c>
      <c r="U1741" s="21">
        <v>30</v>
      </c>
      <c r="V1741" s="21">
        <v>50</v>
      </c>
      <c r="W1741" s="23">
        <f>T1741-T1741*50/100</f>
        <v>670500</v>
      </c>
      <c r="X1741" s="22">
        <f>L1741+W1741</f>
        <v>743700</v>
      </c>
      <c r="Y1741" s="23">
        <f>X1741*R1741/100</f>
        <v>743700</v>
      </c>
      <c r="Z1741" s="22"/>
      <c r="AA1741" s="24"/>
      <c r="AB1741" s="25"/>
      <c r="AC1741" s="26"/>
    </row>
    <row r="1742" spans="1:29" x14ac:dyDescent="0.35">
      <c r="A1742" s="15"/>
      <c r="B1742" s="16"/>
      <c r="C1742" s="16"/>
      <c r="D1742" s="17"/>
      <c r="E1742" s="17"/>
      <c r="F1742" s="28"/>
      <c r="G1742" s="16"/>
      <c r="H1742" s="16"/>
      <c r="I1742" s="16"/>
      <c r="J1742" s="45"/>
      <c r="K1742" s="29"/>
      <c r="L1742" s="19"/>
      <c r="M1742" s="30"/>
      <c r="N1742" s="30" t="s">
        <v>35</v>
      </c>
      <c r="O1742" s="30"/>
      <c r="P1742" s="31">
        <v>3</v>
      </c>
      <c r="Q1742" s="32">
        <v>30</v>
      </c>
      <c r="R1742" s="23">
        <f>Q1742*100/Q1741</f>
        <v>16.666666666666668</v>
      </c>
      <c r="S1742" s="32"/>
      <c r="T1742" s="22"/>
      <c r="U1742" s="30"/>
      <c r="V1742" s="30"/>
      <c r="W1742" s="23"/>
      <c r="X1742" s="22"/>
      <c r="Y1742" s="23">
        <f>Y1741*R1742/100</f>
        <v>123950</v>
      </c>
      <c r="Z1742" s="22">
        <v>0</v>
      </c>
      <c r="AA1742" s="24">
        <f>Y1742-Z1742</f>
        <v>123950</v>
      </c>
      <c r="AB1742" s="25">
        <v>0.3</v>
      </c>
      <c r="AC1742" s="5">
        <f>AA1742*AB1742/100</f>
        <v>371.85</v>
      </c>
    </row>
    <row r="1743" spans="1:29" x14ac:dyDescent="0.35">
      <c r="A1743" s="15"/>
      <c r="B1743" s="16"/>
      <c r="C1743" s="16"/>
      <c r="D1743" s="17"/>
      <c r="E1743" s="17"/>
      <c r="F1743" s="28"/>
      <c r="G1743" s="16"/>
      <c r="H1743" s="16"/>
      <c r="I1743" s="16"/>
      <c r="J1743" s="45"/>
      <c r="K1743" s="29"/>
      <c r="L1743" s="19"/>
      <c r="M1743" s="30"/>
      <c r="N1743" s="33" t="s">
        <v>186</v>
      </c>
      <c r="O1743" s="33"/>
      <c r="P1743" s="67">
        <v>2</v>
      </c>
      <c r="Q1743" s="34">
        <v>60</v>
      </c>
      <c r="R1743" s="23">
        <f>Q1743*100/Q1741</f>
        <v>33.333333333333336</v>
      </c>
      <c r="S1743" s="32"/>
      <c r="T1743" s="22"/>
      <c r="U1743" s="33"/>
      <c r="V1743" s="33"/>
      <c r="W1743" s="23"/>
      <c r="X1743" s="22"/>
      <c r="Y1743" s="23">
        <f>Y1741*R1743/100</f>
        <v>247900</v>
      </c>
      <c r="Z1743" s="22">
        <v>0</v>
      </c>
      <c r="AA1743" s="24">
        <v>0</v>
      </c>
      <c r="AB1743" s="25">
        <v>0.02</v>
      </c>
      <c r="AC1743" s="5">
        <f t="shared" ref="AC1743:AC1744" si="82">AA1743*AB1743/100</f>
        <v>0</v>
      </c>
    </row>
    <row r="1744" spans="1:29" x14ac:dyDescent="0.35">
      <c r="A1744" s="36"/>
      <c r="B1744" s="30"/>
      <c r="C1744" s="30"/>
      <c r="D1744" s="37"/>
      <c r="E1744" s="37"/>
      <c r="F1744" s="37"/>
      <c r="G1744" s="38"/>
      <c r="H1744" s="38"/>
      <c r="I1744" s="38"/>
      <c r="J1744" s="39"/>
      <c r="K1744" s="24"/>
      <c r="L1744" s="35"/>
      <c r="M1744" s="30"/>
      <c r="N1744" s="33" t="s">
        <v>36</v>
      </c>
      <c r="O1744" s="40"/>
      <c r="P1744" s="31">
        <v>2</v>
      </c>
      <c r="Q1744" s="32">
        <v>90</v>
      </c>
      <c r="R1744" s="23">
        <f>Q1744*100/Q1741</f>
        <v>50</v>
      </c>
      <c r="S1744" s="32"/>
      <c r="T1744" s="42"/>
      <c r="U1744" s="43"/>
      <c r="V1744" s="43"/>
      <c r="W1744" s="44"/>
      <c r="X1744" s="39"/>
      <c r="Y1744" s="45">
        <f>Y1741*R1744/100</f>
        <v>371850</v>
      </c>
      <c r="Z1744" s="39">
        <v>50000000</v>
      </c>
      <c r="AA1744" s="44">
        <v>0</v>
      </c>
      <c r="AB1744" s="102">
        <v>0.02</v>
      </c>
      <c r="AC1744" s="5">
        <f t="shared" si="82"/>
        <v>0</v>
      </c>
    </row>
    <row r="1745" spans="1:29" x14ac:dyDescent="0.35">
      <c r="A1745" s="103"/>
      <c r="B1745" s="40"/>
      <c r="C1745" s="40"/>
      <c r="D1745" s="105"/>
      <c r="E1745" s="104"/>
      <c r="F1745" s="104"/>
      <c r="G1745" s="106"/>
      <c r="H1745" s="106"/>
      <c r="I1745" s="106"/>
      <c r="J1745" s="107"/>
      <c r="K1745" s="99"/>
      <c r="L1745" s="116"/>
      <c r="M1745" s="40"/>
      <c r="N1745" s="72"/>
      <c r="O1745" s="40"/>
      <c r="P1745" s="91"/>
      <c r="Q1745" s="108"/>
      <c r="R1745" s="98"/>
      <c r="S1745" s="108"/>
      <c r="T1745" s="110"/>
      <c r="U1745" s="111"/>
      <c r="V1745" s="111"/>
      <c r="W1745" s="112"/>
      <c r="X1745" s="107"/>
      <c r="Y1745" s="112"/>
      <c r="Z1745" s="107"/>
      <c r="AA1745" s="112"/>
      <c r="AB1745" s="115"/>
    </row>
    <row r="1746" spans="1:29" x14ac:dyDescent="0.35">
      <c r="A1746" s="179"/>
      <c r="B1746" s="132"/>
      <c r="C1746" s="132"/>
      <c r="D1746" s="180"/>
      <c r="E1746" s="180"/>
      <c r="F1746" s="180"/>
      <c r="G1746" s="181"/>
      <c r="H1746" s="181"/>
      <c r="I1746" s="181"/>
      <c r="J1746" s="51"/>
      <c r="K1746" s="208"/>
      <c r="L1746" s="183"/>
      <c r="M1746" s="132"/>
      <c r="N1746" s="204"/>
      <c r="O1746" s="132"/>
      <c r="P1746" s="83"/>
      <c r="Q1746" s="156"/>
      <c r="R1746" s="206"/>
      <c r="S1746" s="156"/>
      <c r="T1746" s="185"/>
      <c r="U1746" s="154"/>
      <c r="V1746" s="154"/>
      <c r="W1746" s="133"/>
      <c r="X1746" s="51"/>
      <c r="Y1746" s="133"/>
      <c r="Z1746" s="51"/>
      <c r="AA1746" s="133"/>
      <c r="AB1746" s="187"/>
      <c r="AC1746" s="188">
        <f>SUM(AC1742:AC1745)</f>
        <v>371.85</v>
      </c>
    </row>
    <row r="1747" spans="1:29" x14ac:dyDescent="0.35">
      <c r="A1747" s="1"/>
      <c r="B1747" s="1"/>
      <c r="C1747" s="1"/>
      <c r="D1747" s="2"/>
      <c r="E1747" s="2"/>
      <c r="F1747" s="2"/>
      <c r="G1747" s="1"/>
      <c r="H1747" s="1"/>
      <c r="I1747" s="1"/>
      <c r="J1747" s="3"/>
      <c r="K1747" s="4"/>
      <c r="M1747" s="6"/>
      <c r="N1747" s="1"/>
      <c r="O1747" s="1"/>
      <c r="P1747" s="1"/>
      <c r="Q1747" s="3"/>
      <c r="R1747" s="4"/>
      <c r="S1747" s="3"/>
      <c r="T1747" s="3"/>
      <c r="U1747" s="1"/>
      <c r="V1747" s="1"/>
      <c r="W1747" s="4"/>
      <c r="X1747" s="3"/>
      <c r="Y1747" s="4"/>
      <c r="Z1747" s="3"/>
      <c r="AA1747" s="4"/>
      <c r="AB1747" s="55"/>
    </row>
    <row r="1748" spans="1:29" x14ac:dyDescent="0.35">
      <c r="A1748" s="8"/>
      <c r="B1748" s="8" t="s">
        <v>37</v>
      </c>
      <c r="C1748" s="8"/>
      <c r="D1748" s="9" t="s">
        <v>38</v>
      </c>
      <c r="E1748" s="9"/>
      <c r="F1748" s="9"/>
      <c r="G1748" s="56"/>
      <c r="H1748" s="8" t="s">
        <v>39</v>
      </c>
      <c r="I1748" s="8"/>
      <c r="J1748" s="57"/>
      <c r="K1748" s="10"/>
      <c r="L1748" s="8"/>
      <c r="M1748" s="13"/>
      <c r="N1748" s="1"/>
      <c r="O1748" s="1"/>
      <c r="P1748" s="1"/>
      <c r="Q1748" s="3"/>
      <c r="R1748" s="4"/>
      <c r="S1748" s="3"/>
      <c r="T1748" s="3"/>
      <c r="U1748" s="1"/>
      <c r="V1748" s="1"/>
      <c r="W1748" s="4"/>
      <c r="X1748" s="3"/>
      <c r="Y1748" s="4"/>
      <c r="Z1748" s="3"/>
      <c r="AA1748" s="4"/>
      <c r="AB1748" s="55"/>
    </row>
    <row r="1749" spans="1:29" x14ac:dyDescent="0.35">
      <c r="A1749" s="8"/>
      <c r="B1749" s="8"/>
      <c r="C1749" s="8"/>
      <c r="D1749" s="9"/>
      <c r="E1749" s="9"/>
      <c r="F1749" s="9"/>
      <c r="G1749" s="56"/>
      <c r="H1749" s="8" t="s">
        <v>40</v>
      </c>
      <c r="I1749" s="8"/>
      <c r="J1749" s="57"/>
      <c r="K1749" s="10"/>
      <c r="L1749" s="8"/>
      <c r="M1749" s="13"/>
      <c r="N1749" s="1"/>
      <c r="O1749" s="1"/>
      <c r="P1749" s="1"/>
      <c r="Q1749" s="3"/>
      <c r="R1749" s="4"/>
      <c r="S1749" s="3"/>
      <c r="T1749" s="3"/>
      <c r="U1749" s="1"/>
      <c r="V1749" s="1"/>
      <c r="W1749" s="4"/>
      <c r="X1749" s="3"/>
      <c r="Y1749" s="4"/>
      <c r="Z1749" s="3"/>
      <c r="AA1749" s="4"/>
      <c r="AB1749" s="55"/>
    </row>
    <row r="1750" spans="1:29" x14ac:dyDescent="0.35">
      <c r="A1750" s="8"/>
      <c r="B1750" s="8"/>
      <c r="C1750" s="8"/>
      <c r="D1750" s="9"/>
      <c r="E1750" s="9"/>
      <c r="F1750" s="9"/>
      <c r="G1750" s="56"/>
      <c r="H1750" s="8" t="s">
        <v>41</v>
      </c>
      <c r="I1750" s="8"/>
      <c r="J1750" s="57"/>
      <c r="K1750" s="10"/>
      <c r="L1750" s="8"/>
      <c r="M1750" s="13"/>
      <c r="N1750" s="1"/>
      <c r="O1750" s="1"/>
      <c r="P1750" s="8"/>
      <c r="Q1750" s="3"/>
      <c r="R1750" s="4"/>
      <c r="S1750" s="3"/>
      <c r="T1750" s="3"/>
      <c r="U1750" s="1"/>
      <c r="V1750" s="1"/>
      <c r="W1750" s="4"/>
      <c r="X1750" s="3"/>
      <c r="Y1750" s="11"/>
      <c r="Z1750" s="10"/>
      <c r="AA1750" s="11"/>
      <c r="AB1750" s="14"/>
    </row>
    <row r="1751" spans="1:29" x14ac:dyDescent="0.35">
      <c r="A1751" s="8"/>
      <c r="B1751" s="8"/>
      <c r="C1751" s="8"/>
      <c r="D1751" s="9"/>
      <c r="E1751" s="9"/>
      <c r="F1751" s="9"/>
      <c r="G1751" s="56"/>
      <c r="H1751" s="8" t="s">
        <v>42</v>
      </c>
      <c r="I1751" s="58"/>
      <c r="J1751" s="59"/>
      <c r="K1751" s="12"/>
      <c r="L1751" s="58"/>
      <c r="M1751" s="60"/>
      <c r="N1751" s="1"/>
      <c r="O1751" s="1"/>
      <c r="P1751" s="8"/>
      <c r="Q1751" s="3"/>
      <c r="R1751" s="4"/>
      <c r="S1751" s="3"/>
      <c r="T1751" s="3"/>
      <c r="U1751" s="1"/>
      <c r="V1751" s="1"/>
      <c r="W1751" s="4"/>
      <c r="X1751" s="3"/>
      <c r="Y1751" s="11"/>
      <c r="Z1751" s="10"/>
      <c r="AA1751" s="11"/>
      <c r="AB1751" s="14"/>
    </row>
    <row r="1752" spans="1:29" x14ac:dyDescent="0.35">
      <c r="A1752" s="58"/>
      <c r="B1752" s="58"/>
      <c r="C1752" s="58"/>
      <c r="D1752" s="61"/>
      <c r="E1752" s="61"/>
      <c r="F1752" s="61"/>
      <c r="G1752" s="58"/>
      <c r="H1752" s="58" t="s">
        <v>43</v>
      </c>
      <c r="I1752" s="58"/>
      <c r="J1752" s="59"/>
      <c r="K1752" s="12"/>
      <c r="L1752" s="58"/>
      <c r="M1752" s="60"/>
    </row>
    <row r="1753" spans="1:29" x14ac:dyDescent="0.35">
      <c r="A1753" s="1"/>
      <c r="B1753" s="1"/>
      <c r="C1753" s="1"/>
      <c r="D1753" s="2"/>
      <c r="E1753" s="2"/>
      <c r="F1753" s="2"/>
      <c r="G1753" s="1"/>
      <c r="H1753" s="1"/>
      <c r="I1753" s="1"/>
      <c r="J1753" s="3"/>
      <c r="K1753" s="4"/>
      <c r="M1753" s="6"/>
      <c r="N1753" s="1"/>
      <c r="O1753" s="1"/>
      <c r="P1753" s="1"/>
      <c r="Q1753" s="3"/>
      <c r="R1753" s="4"/>
      <c r="S1753" s="3"/>
      <c r="T1753" s="3"/>
      <c r="U1753" s="1"/>
      <c r="V1753" s="1"/>
      <c r="W1753" s="4"/>
      <c r="X1753" s="3"/>
      <c r="Y1753" s="4"/>
      <c r="Z1753" s="3"/>
      <c r="AA1753" s="314" t="s">
        <v>0</v>
      </c>
      <c r="AB1753" s="314"/>
    </row>
    <row r="1754" spans="1:29" x14ac:dyDescent="0.35">
      <c r="A1754" s="315" t="s">
        <v>1</v>
      </c>
      <c r="B1754" s="315"/>
      <c r="C1754" s="315"/>
      <c r="D1754" s="315"/>
      <c r="E1754" s="315"/>
      <c r="F1754" s="315"/>
      <c r="G1754" s="315"/>
      <c r="H1754" s="315"/>
      <c r="I1754" s="315"/>
      <c r="J1754" s="315"/>
      <c r="K1754" s="315"/>
      <c r="L1754" s="315"/>
      <c r="M1754" s="315"/>
      <c r="N1754" s="315"/>
      <c r="O1754" s="315"/>
      <c r="P1754" s="315"/>
      <c r="Q1754" s="315"/>
      <c r="R1754" s="315"/>
      <c r="S1754" s="315"/>
      <c r="T1754" s="315"/>
      <c r="U1754" s="315"/>
      <c r="V1754" s="315"/>
      <c r="W1754" s="315"/>
      <c r="X1754" s="315"/>
      <c r="Y1754" s="315"/>
      <c r="Z1754" s="315"/>
      <c r="AA1754" s="315"/>
      <c r="AB1754" s="315"/>
    </row>
    <row r="1755" spans="1:29" x14ac:dyDescent="0.35">
      <c r="A1755" s="315" t="str">
        <f>A1704</f>
        <v>เทศบาลตำบลนาบอน</v>
      </c>
      <c r="B1755" s="315"/>
      <c r="C1755" s="315"/>
      <c r="D1755" s="315"/>
      <c r="E1755" s="315"/>
      <c r="F1755" s="315"/>
      <c r="G1755" s="315"/>
      <c r="H1755" s="315"/>
      <c r="I1755" s="315"/>
      <c r="J1755" s="315"/>
      <c r="K1755" s="315"/>
      <c r="L1755" s="315"/>
      <c r="M1755" s="315"/>
      <c r="N1755" s="315"/>
      <c r="O1755" s="315"/>
      <c r="P1755" s="315"/>
      <c r="Q1755" s="315"/>
      <c r="R1755" s="315"/>
      <c r="S1755" s="315"/>
      <c r="T1755" s="315"/>
      <c r="U1755" s="315"/>
      <c r="V1755" s="315"/>
      <c r="W1755" s="315"/>
      <c r="X1755" s="315"/>
      <c r="Y1755" s="315"/>
      <c r="Z1755" s="315"/>
      <c r="AA1755" s="315"/>
      <c r="AB1755" s="315"/>
    </row>
    <row r="1756" spans="1:29" x14ac:dyDescent="0.35">
      <c r="A1756" s="8" t="s">
        <v>187</v>
      </c>
      <c r="B1756" s="8"/>
      <c r="C1756" s="8"/>
      <c r="D1756" s="9"/>
      <c r="E1756" s="9"/>
      <c r="F1756" s="9"/>
      <c r="G1756" s="8"/>
      <c r="H1756" s="8"/>
      <c r="I1756" s="8"/>
      <c r="J1756" s="10"/>
      <c r="K1756" s="11"/>
      <c r="L1756" s="12"/>
      <c r="M1756" s="13"/>
      <c r="N1756" s="8"/>
      <c r="O1756" s="8"/>
      <c r="P1756" s="8"/>
      <c r="Q1756" s="10"/>
      <c r="R1756" s="11"/>
      <c r="S1756" s="10"/>
      <c r="T1756" s="10"/>
      <c r="U1756" s="8"/>
      <c r="V1756" s="8"/>
      <c r="W1756" s="11"/>
      <c r="X1756" s="10"/>
      <c r="Y1756" s="11"/>
      <c r="Z1756" s="10"/>
      <c r="AA1756" s="11"/>
      <c r="AB1756" s="14"/>
    </row>
    <row r="1757" spans="1:29" x14ac:dyDescent="0.35">
      <c r="A1757" s="288" t="s">
        <v>4</v>
      </c>
      <c r="B1757" s="316"/>
      <c r="C1757" s="316"/>
      <c r="D1757" s="316"/>
      <c r="E1757" s="316"/>
      <c r="F1757" s="316"/>
      <c r="G1757" s="316"/>
      <c r="H1757" s="316"/>
      <c r="I1757" s="316"/>
      <c r="J1757" s="316"/>
      <c r="K1757" s="316"/>
      <c r="L1757" s="289"/>
      <c r="M1757" s="288" t="s">
        <v>5</v>
      </c>
      <c r="N1757" s="316"/>
      <c r="O1757" s="316"/>
      <c r="P1757" s="316"/>
      <c r="Q1757" s="316"/>
      <c r="R1757" s="316"/>
      <c r="S1757" s="316"/>
      <c r="T1757" s="316"/>
      <c r="U1757" s="316"/>
      <c r="V1757" s="316"/>
      <c r="W1757" s="289"/>
      <c r="X1757" s="290" t="s">
        <v>6</v>
      </c>
      <c r="Y1757" s="290" t="s">
        <v>7</v>
      </c>
      <c r="Z1757" s="290" t="s">
        <v>8</v>
      </c>
      <c r="AA1757" s="290" t="s">
        <v>9</v>
      </c>
      <c r="AB1757" s="317" t="s">
        <v>10</v>
      </c>
    </row>
    <row r="1758" spans="1:29" x14ac:dyDescent="0.35">
      <c r="A1758" s="299" t="s">
        <v>11</v>
      </c>
      <c r="B1758" s="293" t="s">
        <v>12</v>
      </c>
      <c r="C1758" s="293" t="s">
        <v>13</v>
      </c>
      <c r="D1758" s="311" t="s">
        <v>14</v>
      </c>
      <c r="E1758" s="311" t="s">
        <v>15</v>
      </c>
      <c r="F1758" s="312" t="s">
        <v>16</v>
      </c>
      <c r="G1758" s="302" t="s">
        <v>17</v>
      </c>
      <c r="H1758" s="303"/>
      <c r="I1758" s="304"/>
      <c r="J1758" s="290" t="s">
        <v>18</v>
      </c>
      <c r="K1758" s="290" t="s">
        <v>19</v>
      </c>
      <c r="L1758" s="308" t="s">
        <v>20</v>
      </c>
      <c r="M1758" s="299" t="s">
        <v>11</v>
      </c>
      <c r="N1758" s="293" t="s">
        <v>21</v>
      </c>
      <c r="O1758" s="293" t="s">
        <v>22</v>
      </c>
      <c r="P1758" s="293" t="s">
        <v>16</v>
      </c>
      <c r="Q1758" s="290" t="s">
        <v>23</v>
      </c>
      <c r="R1758" s="290" t="s">
        <v>24</v>
      </c>
      <c r="S1758" s="290" t="s">
        <v>25</v>
      </c>
      <c r="T1758" s="290" t="s">
        <v>26</v>
      </c>
      <c r="U1758" s="288" t="s">
        <v>27</v>
      </c>
      <c r="V1758" s="289"/>
      <c r="W1758" s="290" t="s">
        <v>28</v>
      </c>
      <c r="X1758" s="291"/>
      <c r="Y1758" s="291"/>
      <c r="Z1758" s="291"/>
      <c r="AA1758" s="291"/>
      <c r="AB1758" s="318"/>
    </row>
    <row r="1759" spans="1:29" x14ac:dyDescent="0.35">
      <c r="A1759" s="300"/>
      <c r="B1759" s="294"/>
      <c r="C1759" s="294"/>
      <c r="D1759" s="312"/>
      <c r="E1759" s="312"/>
      <c r="F1759" s="312"/>
      <c r="G1759" s="305"/>
      <c r="H1759" s="306"/>
      <c r="I1759" s="307"/>
      <c r="J1759" s="291"/>
      <c r="K1759" s="291"/>
      <c r="L1759" s="309"/>
      <c r="M1759" s="300"/>
      <c r="N1759" s="294"/>
      <c r="O1759" s="294"/>
      <c r="P1759" s="294"/>
      <c r="Q1759" s="291"/>
      <c r="R1759" s="291"/>
      <c r="S1759" s="291"/>
      <c r="T1759" s="291"/>
      <c r="U1759" s="293" t="s">
        <v>29</v>
      </c>
      <c r="V1759" s="296" t="s">
        <v>30</v>
      </c>
      <c r="W1759" s="291"/>
      <c r="X1759" s="291"/>
      <c r="Y1759" s="291"/>
      <c r="Z1759" s="291"/>
      <c r="AA1759" s="291"/>
      <c r="AB1759" s="318"/>
    </row>
    <row r="1760" spans="1:29" x14ac:dyDescent="0.35">
      <c r="A1760" s="300"/>
      <c r="B1760" s="294"/>
      <c r="C1760" s="294"/>
      <c r="D1760" s="312"/>
      <c r="E1760" s="312"/>
      <c r="F1760" s="312"/>
      <c r="G1760" s="299" t="s">
        <v>31</v>
      </c>
      <c r="H1760" s="299" t="s">
        <v>32</v>
      </c>
      <c r="I1760" s="299" t="s">
        <v>33</v>
      </c>
      <c r="J1760" s="291"/>
      <c r="K1760" s="291"/>
      <c r="L1760" s="309"/>
      <c r="M1760" s="300"/>
      <c r="N1760" s="294"/>
      <c r="O1760" s="294"/>
      <c r="P1760" s="294"/>
      <c r="Q1760" s="291"/>
      <c r="R1760" s="291"/>
      <c r="S1760" s="291"/>
      <c r="T1760" s="291"/>
      <c r="U1760" s="294"/>
      <c r="V1760" s="297"/>
      <c r="W1760" s="291"/>
      <c r="X1760" s="291"/>
      <c r="Y1760" s="291"/>
      <c r="Z1760" s="291"/>
      <c r="AA1760" s="291"/>
      <c r="AB1760" s="318"/>
    </row>
    <row r="1761" spans="1:29" x14ac:dyDescent="0.35">
      <c r="A1761" s="300"/>
      <c r="B1761" s="294"/>
      <c r="C1761" s="294"/>
      <c r="D1761" s="312"/>
      <c r="E1761" s="312"/>
      <c r="F1761" s="312"/>
      <c r="G1761" s="300"/>
      <c r="H1761" s="300"/>
      <c r="I1761" s="300"/>
      <c r="J1761" s="291"/>
      <c r="K1761" s="291"/>
      <c r="L1761" s="309"/>
      <c r="M1761" s="300"/>
      <c r="N1761" s="294"/>
      <c r="O1761" s="294"/>
      <c r="P1761" s="294"/>
      <c r="Q1761" s="291"/>
      <c r="R1761" s="291"/>
      <c r="S1761" s="291"/>
      <c r="T1761" s="291"/>
      <c r="U1761" s="294"/>
      <c r="V1761" s="297"/>
      <c r="W1761" s="291"/>
      <c r="X1761" s="291"/>
      <c r="Y1761" s="291"/>
      <c r="Z1761" s="291"/>
      <c r="AA1761" s="291"/>
      <c r="AB1761" s="318"/>
    </row>
    <row r="1762" spans="1:29" x14ac:dyDescent="0.35">
      <c r="A1762" s="301"/>
      <c r="B1762" s="295"/>
      <c r="C1762" s="295"/>
      <c r="D1762" s="313"/>
      <c r="E1762" s="313"/>
      <c r="F1762" s="313"/>
      <c r="G1762" s="301"/>
      <c r="H1762" s="301"/>
      <c r="I1762" s="301"/>
      <c r="J1762" s="292"/>
      <c r="K1762" s="292"/>
      <c r="L1762" s="310"/>
      <c r="M1762" s="301"/>
      <c r="N1762" s="295"/>
      <c r="O1762" s="295"/>
      <c r="P1762" s="295"/>
      <c r="Q1762" s="292"/>
      <c r="R1762" s="292"/>
      <c r="S1762" s="292"/>
      <c r="T1762" s="292"/>
      <c r="U1762" s="295"/>
      <c r="V1762" s="298"/>
      <c r="W1762" s="292"/>
      <c r="X1762" s="292"/>
      <c r="Y1762" s="292"/>
      <c r="Z1762" s="292"/>
      <c r="AA1762" s="292"/>
      <c r="AB1762" s="319"/>
    </row>
    <row r="1763" spans="1:29" x14ac:dyDescent="0.35">
      <c r="A1763" s="15">
        <v>1</v>
      </c>
      <c r="B1763" s="16" t="str">
        <f>[1]ภดส3!B2636</f>
        <v>โฉนด</v>
      </c>
      <c r="C1763" s="16">
        <f>[1]ภดส3!E2636</f>
        <v>3784</v>
      </c>
      <c r="D1763" s="17">
        <f>[1]ภดส3!C2636</f>
        <v>7728</v>
      </c>
      <c r="E1763" s="17" t="str">
        <f>[1]ภดส3!F2636</f>
        <v>ม.11 ต.นาบอน</v>
      </c>
      <c r="F1763" s="18" t="s">
        <v>47</v>
      </c>
      <c r="G1763" s="16">
        <f>[1]ภดส3!G2636</f>
        <v>0</v>
      </c>
      <c r="H1763" s="16">
        <f>[1]ภดส3!H2636</f>
        <v>0</v>
      </c>
      <c r="I1763" s="16">
        <f>[1]ภดส3!I2636</f>
        <v>25</v>
      </c>
      <c r="J1763" s="19">
        <f>[1]ภดส3!J2636</f>
        <v>25</v>
      </c>
      <c r="K1763" s="20">
        <v>3050</v>
      </c>
      <c r="L1763" s="19">
        <f>J1763*K1763</f>
        <v>76250</v>
      </c>
      <c r="M1763" s="21">
        <v>1</v>
      </c>
      <c r="N1763" s="21" t="s">
        <v>48</v>
      </c>
      <c r="O1763" s="21" t="s">
        <v>49</v>
      </c>
      <c r="P1763" s="21">
        <v>3</v>
      </c>
      <c r="Q1763" s="22">
        <v>100</v>
      </c>
      <c r="R1763" s="23">
        <v>100</v>
      </c>
      <c r="S1763" s="22">
        <v>7450</v>
      </c>
      <c r="T1763" s="22">
        <f>Q1763*S1763</f>
        <v>745000</v>
      </c>
      <c r="U1763" s="21">
        <v>25</v>
      </c>
      <c r="V1763" s="21">
        <v>40</v>
      </c>
      <c r="W1763" s="23">
        <f>T1763-T1763*40/100</f>
        <v>447000</v>
      </c>
      <c r="X1763" s="22">
        <f>L1763+W1763</f>
        <v>523250</v>
      </c>
      <c r="Y1763" s="23">
        <f>X1763*R1763/100</f>
        <v>523250</v>
      </c>
      <c r="Z1763" s="22">
        <v>0</v>
      </c>
      <c r="AA1763" s="24">
        <f>Y1763-Z1763</f>
        <v>523250</v>
      </c>
      <c r="AB1763" s="25">
        <v>0.02</v>
      </c>
      <c r="AC1763" s="26">
        <f>AA1763*AB1763/100</f>
        <v>104.65</v>
      </c>
    </row>
    <row r="1764" spans="1:29" x14ac:dyDescent="0.35">
      <c r="A1764" s="201"/>
      <c r="B1764" s="202"/>
      <c r="C1764" s="202"/>
      <c r="D1764" s="77"/>
      <c r="E1764" s="77"/>
      <c r="F1764" s="130"/>
      <c r="G1764" s="202"/>
      <c r="H1764" s="202"/>
      <c r="I1764" s="202"/>
      <c r="J1764" s="196"/>
      <c r="K1764" s="197"/>
      <c r="L1764" s="203"/>
      <c r="M1764" s="132"/>
      <c r="N1764" s="132"/>
      <c r="O1764" s="132"/>
      <c r="P1764" s="132"/>
      <c r="Q1764" s="185"/>
      <c r="R1764" s="206"/>
      <c r="S1764" s="185"/>
      <c r="T1764" s="207"/>
      <c r="U1764" s="132"/>
      <c r="V1764" s="132"/>
      <c r="W1764" s="206"/>
      <c r="X1764" s="207"/>
      <c r="Y1764" s="206"/>
      <c r="Z1764" s="207"/>
      <c r="AA1764" s="208"/>
      <c r="AB1764" s="198"/>
      <c r="AC1764" s="188">
        <f>SUM(AC1763)</f>
        <v>104.65</v>
      </c>
    </row>
    <row r="1765" spans="1:29" x14ac:dyDescent="0.35">
      <c r="A1765" s="1"/>
      <c r="B1765" s="1"/>
      <c r="C1765" s="1"/>
      <c r="D1765" s="2"/>
      <c r="E1765" s="2"/>
      <c r="F1765" s="2"/>
      <c r="G1765" s="1"/>
      <c r="H1765" s="1"/>
      <c r="I1765" s="1"/>
      <c r="J1765" s="3"/>
      <c r="K1765" s="4"/>
      <c r="M1765" s="6"/>
      <c r="N1765" s="1"/>
      <c r="O1765" s="1"/>
      <c r="P1765" s="1"/>
      <c r="Q1765" s="3"/>
      <c r="R1765" s="4"/>
      <c r="S1765" s="3"/>
      <c r="T1765" s="3"/>
      <c r="U1765" s="1"/>
      <c r="V1765" s="1"/>
      <c r="W1765" s="4"/>
      <c r="X1765" s="3"/>
      <c r="Y1765" s="4"/>
      <c r="Z1765" s="3"/>
      <c r="AA1765" s="4"/>
      <c r="AB1765" s="55"/>
    </row>
    <row r="1766" spans="1:29" x14ac:dyDescent="0.35">
      <c r="A1766" s="8"/>
      <c r="B1766" s="8" t="s">
        <v>37</v>
      </c>
      <c r="C1766" s="8"/>
      <c r="D1766" s="9" t="s">
        <v>38</v>
      </c>
      <c r="E1766" s="9"/>
      <c r="F1766" s="9"/>
      <c r="G1766" s="56"/>
      <c r="H1766" s="8" t="s">
        <v>39</v>
      </c>
      <c r="I1766" s="8"/>
      <c r="J1766" s="57"/>
      <c r="K1766" s="10"/>
      <c r="L1766" s="8"/>
      <c r="M1766" s="13"/>
      <c r="N1766" s="1"/>
      <c r="O1766" s="1"/>
      <c r="P1766" s="1"/>
      <c r="Q1766" s="3"/>
      <c r="R1766" s="4"/>
      <c r="S1766" s="3"/>
      <c r="T1766" s="3"/>
      <c r="U1766" s="1"/>
      <c r="V1766" s="1"/>
      <c r="W1766" s="4"/>
      <c r="X1766" s="3"/>
      <c r="Y1766" s="4"/>
      <c r="Z1766" s="3"/>
      <c r="AA1766" s="4"/>
      <c r="AB1766" s="55"/>
    </row>
    <row r="1767" spans="1:29" x14ac:dyDescent="0.35">
      <c r="A1767" s="8"/>
      <c r="B1767" s="8"/>
      <c r="C1767" s="8"/>
      <c r="D1767" s="9"/>
      <c r="E1767" s="9"/>
      <c r="F1767" s="9"/>
      <c r="G1767" s="56"/>
      <c r="H1767" s="8" t="s">
        <v>40</v>
      </c>
      <c r="I1767" s="8"/>
      <c r="J1767" s="57"/>
      <c r="K1767" s="10"/>
      <c r="L1767" s="8"/>
      <c r="M1767" s="13"/>
      <c r="N1767" s="1"/>
      <c r="O1767" s="1"/>
      <c r="P1767" s="1"/>
      <c r="Q1767" s="3"/>
      <c r="R1767" s="4"/>
      <c r="S1767" s="3"/>
      <c r="T1767" s="3"/>
      <c r="U1767" s="1"/>
      <c r="V1767" s="1"/>
      <c r="W1767" s="4"/>
      <c r="X1767" s="3"/>
      <c r="Y1767" s="4"/>
      <c r="Z1767" s="3"/>
      <c r="AA1767" s="4"/>
      <c r="AB1767" s="55"/>
    </row>
    <row r="1768" spans="1:29" x14ac:dyDescent="0.35">
      <c r="A1768" s="8"/>
      <c r="B1768" s="8"/>
      <c r="C1768" s="8"/>
      <c r="D1768" s="9"/>
      <c r="E1768" s="9"/>
      <c r="F1768" s="9"/>
      <c r="G1768" s="56"/>
      <c r="H1768" s="8" t="s">
        <v>41</v>
      </c>
      <c r="I1768" s="8"/>
      <c r="J1768" s="57"/>
      <c r="K1768" s="10"/>
      <c r="L1768" s="8"/>
      <c r="M1768" s="13"/>
      <c r="N1768" s="1"/>
      <c r="O1768" s="1"/>
      <c r="P1768" s="8"/>
      <c r="Q1768" s="3"/>
      <c r="R1768" s="4"/>
      <c r="S1768" s="3"/>
      <c r="T1768" s="3"/>
      <c r="U1768" s="1"/>
      <c r="V1768" s="1"/>
      <c r="W1768" s="4"/>
      <c r="X1768" s="3"/>
      <c r="Y1768" s="11"/>
      <c r="Z1768" s="10"/>
      <c r="AA1768" s="11"/>
      <c r="AB1768" s="14"/>
    </row>
    <row r="1769" spans="1:29" x14ac:dyDescent="0.35">
      <c r="A1769" s="8"/>
      <c r="B1769" s="8"/>
      <c r="C1769" s="8"/>
      <c r="D1769" s="9"/>
      <c r="E1769" s="9"/>
      <c r="F1769" s="9"/>
      <c r="G1769" s="56"/>
      <c r="H1769" s="8" t="s">
        <v>42</v>
      </c>
      <c r="I1769" s="58"/>
      <c r="J1769" s="59"/>
      <c r="K1769" s="12"/>
      <c r="L1769" s="58"/>
      <c r="M1769" s="60"/>
      <c r="N1769" s="1"/>
      <c r="O1769" s="1"/>
      <c r="P1769" s="8"/>
      <c r="Q1769" s="3"/>
      <c r="R1769" s="4"/>
      <c r="S1769" s="3"/>
      <c r="T1769" s="3"/>
      <c r="U1769" s="1"/>
      <c r="V1769" s="1"/>
      <c r="W1769" s="4"/>
      <c r="X1769" s="3"/>
      <c r="Y1769" s="11"/>
      <c r="Z1769" s="10"/>
      <c r="AA1769" s="11"/>
      <c r="AB1769" s="14"/>
    </row>
    <row r="1770" spans="1:29" x14ac:dyDescent="0.35">
      <c r="A1770" s="58"/>
      <c r="B1770" s="58"/>
      <c r="C1770" s="58"/>
      <c r="D1770" s="61"/>
      <c r="E1770" s="61"/>
      <c r="F1770" s="61"/>
      <c r="G1770" s="58"/>
      <c r="H1770" s="58" t="s">
        <v>43</v>
      </c>
      <c r="I1770" s="58"/>
      <c r="J1770" s="59"/>
      <c r="K1770" s="12"/>
      <c r="L1770" s="58"/>
      <c r="M1770" s="60"/>
    </row>
    <row r="1771" spans="1:29" x14ac:dyDescent="0.35">
      <c r="A1771" s="1"/>
      <c r="B1771" s="1"/>
      <c r="C1771" s="1"/>
      <c r="D1771" s="2"/>
      <c r="E1771" s="2"/>
      <c r="F1771" s="2"/>
      <c r="G1771" s="1"/>
      <c r="H1771" s="1"/>
      <c r="I1771" s="1"/>
      <c r="J1771" s="3"/>
      <c r="K1771" s="4"/>
      <c r="M1771" s="6"/>
      <c r="N1771" s="1"/>
      <c r="O1771" s="1"/>
      <c r="P1771" s="1"/>
      <c r="Q1771" s="3"/>
      <c r="R1771" s="4"/>
      <c r="S1771" s="3"/>
      <c r="T1771" s="3"/>
      <c r="U1771" s="1"/>
      <c r="V1771" s="1"/>
      <c r="W1771" s="4"/>
      <c r="X1771" s="3"/>
      <c r="Y1771" s="4"/>
      <c r="Z1771" s="3"/>
      <c r="AA1771" s="314" t="s">
        <v>0</v>
      </c>
      <c r="AB1771" s="314"/>
    </row>
    <row r="1772" spans="1:29" x14ac:dyDescent="0.35">
      <c r="A1772" s="315" t="s">
        <v>1</v>
      </c>
      <c r="B1772" s="315"/>
      <c r="C1772" s="315"/>
      <c r="D1772" s="315"/>
      <c r="E1772" s="315"/>
      <c r="F1772" s="315"/>
      <c r="G1772" s="315"/>
      <c r="H1772" s="315"/>
      <c r="I1772" s="315"/>
      <c r="J1772" s="315"/>
      <c r="K1772" s="315"/>
      <c r="L1772" s="315"/>
      <c r="M1772" s="315"/>
      <c r="N1772" s="315"/>
      <c r="O1772" s="315"/>
      <c r="P1772" s="315"/>
      <c r="Q1772" s="315"/>
      <c r="R1772" s="315"/>
      <c r="S1772" s="315"/>
      <c r="T1772" s="315"/>
      <c r="U1772" s="315"/>
      <c r="V1772" s="315"/>
      <c r="W1772" s="315"/>
      <c r="X1772" s="315"/>
      <c r="Y1772" s="315"/>
      <c r="Z1772" s="315"/>
      <c r="AA1772" s="315"/>
      <c r="AB1772" s="315"/>
    </row>
    <row r="1773" spans="1:29" x14ac:dyDescent="0.35">
      <c r="A1773" s="315" t="str">
        <f>A1733</f>
        <v>เทศบาลตำบลนาบอน</v>
      </c>
      <c r="B1773" s="315"/>
      <c r="C1773" s="315"/>
      <c r="D1773" s="315"/>
      <c r="E1773" s="315"/>
      <c r="F1773" s="315"/>
      <c r="G1773" s="315"/>
      <c r="H1773" s="315"/>
      <c r="I1773" s="315"/>
      <c r="J1773" s="315"/>
      <c r="K1773" s="315"/>
      <c r="L1773" s="315"/>
      <c r="M1773" s="315"/>
      <c r="N1773" s="315"/>
      <c r="O1773" s="315"/>
      <c r="P1773" s="315"/>
      <c r="Q1773" s="315"/>
      <c r="R1773" s="315"/>
      <c r="S1773" s="315"/>
      <c r="T1773" s="315"/>
      <c r="U1773" s="315"/>
      <c r="V1773" s="315"/>
      <c r="W1773" s="315"/>
      <c r="X1773" s="315"/>
      <c r="Y1773" s="315"/>
      <c r="Z1773" s="315"/>
      <c r="AA1773" s="315"/>
      <c r="AB1773" s="315"/>
    </row>
    <row r="1774" spans="1:29" x14ac:dyDescent="0.35">
      <c r="A1774" s="8" t="s">
        <v>188</v>
      </c>
      <c r="B1774" s="8"/>
      <c r="C1774" s="8"/>
      <c r="D1774" s="9"/>
      <c r="E1774" s="9"/>
      <c r="F1774" s="9"/>
      <c r="G1774" s="8"/>
      <c r="H1774" s="8"/>
      <c r="I1774" s="8"/>
      <c r="J1774" s="10"/>
      <c r="K1774" s="11"/>
      <c r="L1774" s="12"/>
      <c r="M1774" s="13"/>
      <c r="N1774" s="8"/>
      <c r="O1774" s="8"/>
      <c r="P1774" s="8"/>
      <c r="Q1774" s="10"/>
      <c r="R1774" s="11"/>
      <c r="S1774" s="10"/>
      <c r="T1774" s="10"/>
      <c r="U1774" s="8"/>
      <c r="V1774" s="8"/>
      <c r="W1774" s="11"/>
      <c r="X1774" s="10"/>
      <c r="Y1774" s="11"/>
      <c r="Z1774" s="10"/>
      <c r="AA1774" s="11"/>
      <c r="AB1774" s="14"/>
    </row>
    <row r="1775" spans="1:29" x14ac:dyDescent="0.35">
      <c r="A1775" s="288" t="s">
        <v>4</v>
      </c>
      <c r="B1775" s="316"/>
      <c r="C1775" s="316"/>
      <c r="D1775" s="316"/>
      <c r="E1775" s="316"/>
      <c r="F1775" s="316"/>
      <c r="G1775" s="316"/>
      <c r="H1775" s="316"/>
      <c r="I1775" s="316"/>
      <c r="J1775" s="316"/>
      <c r="K1775" s="316"/>
      <c r="L1775" s="289"/>
      <c r="M1775" s="288" t="s">
        <v>5</v>
      </c>
      <c r="N1775" s="316"/>
      <c r="O1775" s="316"/>
      <c r="P1775" s="316"/>
      <c r="Q1775" s="316"/>
      <c r="R1775" s="316"/>
      <c r="S1775" s="316"/>
      <c r="T1775" s="316"/>
      <c r="U1775" s="316"/>
      <c r="V1775" s="316"/>
      <c r="W1775" s="289"/>
      <c r="X1775" s="290" t="s">
        <v>6</v>
      </c>
      <c r="Y1775" s="290" t="s">
        <v>7</v>
      </c>
      <c r="Z1775" s="290" t="s">
        <v>8</v>
      </c>
      <c r="AA1775" s="290" t="s">
        <v>9</v>
      </c>
      <c r="AB1775" s="317" t="s">
        <v>10</v>
      </c>
    </row>
    <row r="1776" spans="1:29" x14ac:dyDescent="0.35">
      <c r="A1776" s="299" t="s">
        <v>11</v>
      </c>
      <c r="B1776" s="293" t="s">
        <v>12</v>
      </c>
      <c r="C1776" s="293" t="s">
        <v>13</v>
      </c>
      <c r="D1776" s="311" t="s">
        <v>14</v>
      </c>
      <c r="E1776" s="311" t="s">
        <v>15</v>
      </c>
      <c r="F1776" s="312" t="s">
        <v>16</v>
      </c>
      <c r="G1776" s="302" t="s">
        <v>17</v>
      </c>
      <c r="H1776" s="303"/>
      <c r="I1776" s="304"/>
      <c r="J1776" s="290" t="s">
        <v>18</v>
      </c>
      <c r="K1776" s="290" t="s">
        <v>19</v>
      </c>
      <c r="L1776" s="308" t="s">
        <v>20</v>
      </c>
      <c r="M1776" s="299" t="s">
        <v>11</v>
      </c>
      <c r="N1776" s="293" t="s">
        <v>21</v>
      </c>
      <c r="O1776" s="293" t="s">
        <v>22</v>
      </c>
      <c r="P1776" s="293" t="s">
        <v>16</v>
      </c>
      <c r="Q1776" s="290" t="s">
        <v>23</v>
      </c>
      <c r="R1776" s="290" t="s">
        <v>24</v>
      </c>
      <c r="S1776" s="290" t="s">
        <v>25</v>
      </c>
      <c r="T1776" s="290" t="s">
        <v>26</v>
      </c>
      <c r="U1776" s="288" t="s">
        <v>27</v>
      </c>
      <c r="V1776" s="289"/>
      <c r="W1776" s="290" t="s">
        <v>28</v>
      </c>
      <c r="X1776" s="291"/>
      <c r="Y1776" s="291"/>
      <c r="Z1776" s="291"/>
      <c r="AA1776" s="291"/>
      <c r="AB1776" s="318"/>
    </row>
    <row r="1777" spans="1:29" x14ac:dyDescent="0.35">
      <c r="A1777" s="300"/>
      <c r="B1777" s="294"/>
      <c r="C1777" s="294"/>
      <c r="D1777" s="312"/>
      <c r="E1777" s="312"/>
      <c r="F1777" s="312"/>
      <c r="G1777" s="305"/>
      <c r="H1777" s="306"/>
      <c r="I1777" s="307"/>
      <c r="J1777" s="291"/>
      <c r="K1777" s="291"/>
      <c r="L1777" s="309"/>
      <c r="M1777" s="300"/>
      <c r="N1777" s="294"/>
      <c r="O1777" s="294"/>
      <c r="P1777" s="294"/>
      <c r="Q1777" s="291"/>
      <c r="R1777" s="291"/>
      <c r="S1777" s="291"/>
      <c r="T1777" s="291"/>
      <c r="U1777" s="293" t="s">
        <v>29</v>
      </c>
      <c r="V1777" s="296" t="s">
        <v>30</v>
      </c>
      <c r="W1777" s="291"/>
      <c r="X1777" s="291"/>
      <c r="Y1777" s="291"/>
      <c r="Z1777" s="291"/>
      <c r="AA1777" s="291"/>
      <c r="AB1777" s="318"/>
    </row>
    <row r="1778" spans="1:29" x14ac:dyDescent="0.35">
      <c r="A1778" s="300"/>
      <c r="B1778" s="294"/>
      <c r="C1778" s="294"/>
      <c r="D1778" s="312"/>
      <c r="E1778" s="312"/>
      <c r="F1778" s="312"/>
      <c r="G1778" s="299" t="s">
        <v>31</v>
      </c>
      <c r="H1778" s="299" t="s">
        <v>32</v>
      </c>
      <c r="I1778" s="299" t="s">
        <v>33</v>
      </c>
      <c r="J1778" s="291"/>
      <c r="K1778" s="291"/>
      <c r="L1778" s="309"/>
      <c r="M1778" s="300"/>
      <c r="N1778" s="294"/>
      <c r="O1778" s="294"/>
      <c r="P1778" s="294"/>
      <c r="Q1778" s="291"/>
      <c r="R1778" s="291"/>
      <c r="S1778" s="291"/>
      <c r="T1778" s="291"/>
      <c r="U1778" s="294"/>
      <c r="V1778" s="297"/>
      <c r="W1778" s="291"/>
      <c r="X1778" s="291"/>
      <c r="Y1778" s="291"/>
      <c r="Z1778" s="291"/>
      <c r="AA1778" s="291"/>
      <c r="AB1778" s="318"/>
    </row>
    <row r="1779" spans="1:29" x14ac:dyDescent="0.35">
      <c r="A1779" s="300"/>
      <c r="B1779" s="294"/>
      <c r="C1779" s="294"/>
      <c r="D1779" s="312"/>
      <c r="E1779" s="312"/>
      <c r="F1779" s="312"/>
      <c r="G1779" s="300"/>
      <c r="H1779" s="300"/>
      <c r="I1779" s="300"/>
      <c r="J1779" s="291"/>
      <c r="K1779" s="291"/>
      <c r="L1779" s="309"/>
      <c r="M1779" s="300"/>
      <c r="N1779" s="294"/>
      <c r="O1779" s="294"/>
      <c r="P1779" s="294"/>
      <c r="Q1779" s="291"/>
      <c r="R1779" s="291"/>
      <c r="S1779" s="291"/>
      <c r="T1779" s="291"/>
      <c r="U1779" s="294"/>
      <c r="V1779" s="297"/>
      <c r="W1779" s="291"/>
      <c r="X1779" s="291"/>
      <c r="Y1779" s="291"/>
      <c r="Z1779" s="291"/>
      <c r="AA1779" s="291"/>
      <c r="AB1779" s="318"/>
    </row>
    <row r="1780" spans="1:29" x14ac:dyDescent="0.35">
      <c r="A1780" s="301"/>
      <c r="B1780" s="295"/>
      <c r="C1780" s="295"/>
      <c r="D1780" s="313"/>
      <c r="E1780" s="313"/>
      <c r="F1780" s="313"/>
      <c r="G1780" s="301"/>
      <c r="H1780" s="301"/>
      <c r="I1780" s="301"/>
      <c r="J1780" s="292"/>
      <c r="K1780" s="292"/>
      <c r="L1780" s="310"/>
      <c r="M1780" s="301"/>
      <c r="N1780" s="295"/>
      <c r="O1780" s="295"/>
      <c r="P1780" s="295"/>
      <c r="Q1780" s="292"/>
      <c r="R1780" s="292"/>
      <c r="S1780" s="292"/>
      <c r="T1780" s="292"/>
      <c r="U1780" s="295"/>
      <c r="V1780" s="298"/>
      <c r="W1780" s="292"/>
      <c r="X1780" s="292"/>
      <c r="Y1780" s="292"/>
      <c r="Z1780" s="292"/>
      <c r="AA1780" s="292"/>
      <c r="AB1780" s="319"/>
    </row>
    <row r="1781" spans="1:29" x14ac:dyDescent="0.35">
      <c r="A1781" s="15">
        <v>1</v>
      </c>
      <c r="B1781" s="16" t="str">
        <f>[1]ภดส3!B2663</f>
        <v>โฉนด</v>
      </c>
      <c r="C1781" s="16">
        <f>[1]ภดส3!E2663</f>
        <v>2598</v>
      </c>
      <c r="D1781" s="17">
        <f>[1]ภดส3!C2663</f>
        <v>5717</v>
      </c>
      <c r="E1781" s="17" t="str">
        <f>[1]ภดส3!F2663</f>
        <v>ม.11 ต.นาบอน</v>
      </c>
      <c r="F1781" s="18" t="s">
        <v>34</v>
      </c>
      <c r="G1781" s="16">
        <f>[1]ภดส3!G2663</f>
        <v>0</v>
      </c>
      <c r="H1781" s="16">
        <f>[1]ภดส3!H2663</f>
        <v>0</v>
      </c>
      <c r="I1781" s="16">
        <f>[1]ภดส3!I2663</f>
        <v>23</v>
      </c>
      <c r="J1781" s="19">
        <f>[1]ภดส3!J2663</f>
        <v>23</v>
      </c>
      <c r="K1781" s="20">
        <v>3050</v>
      </c>
      <c r="L1781" s="19">
        <f>J1781*K1781</f>
        <v>70150</v>
      </c>
      <c r="M1781" s="21">
        <v>1</v>
      </c>
      <c r="N1781" s="21" t="s">
        <v>55</v>
      </c>
      <c r="O1781" s="21" t="s">
        <v>56</v>
      </c>
      <c r="P1781" s="21">
        <v>2</v>
      </c>
      <c r="Q1781" s="22">
        <v>180</v>
      </c>
      <c r="R1781" s="23">
        <v>100</v>
      </c>
      <c r="S1781" s="22">
        <v>6600</v>
      </c>
      <c r="T1781" s="22">
        <f>Q1781*S1781</f>
        <v>1188000</v>
      </c>
      <c r="U1781" s="21">
        <v>70</v>
      </c>
      <c r="V1781" s="21">
        <v>76</v>
      </c>
      <c r="W1781" s="23">
        <f>T1781-T1781*76/100</f>
        <v>285120</v>
      </c>
      <c r="X1781" s="22">
        <f>L1781+W1781</f>
        <v>355270</v>
      </c>
      <c r="Y1781" s="23">
        <f>X1781*R1781/100</f>
        <v>355270</v>
      </c>
      <c r="Z1781" s="22">
        <v>0</v>
      </c>
      <c r="AA1781" s="24">
        <f>Y1781-Z1781</f>
        <v>355270</v>
      </c>
      <c r="AB1781" s="25">
        <v>0.02</v>
      </c>
      <c r="AC1781" s="26">
        <f>AA1781*AB1781/100</f>
        <v>71.054000000000002</v>
      </c>
    </row>
    <row r="1782" spans="1:29" x14ac:dyDescent="0.35">
      <c r="A1782" s="15">
        <v>2</v>
      </c>
      <c r="B1782" s="16" t="str">
        <f>[1]ภดส3!B2664</f>
        <v>โฉนด</v>
      </c>
      <c r="C1782" s="16">
        <f>[1]ภดส3!E2664</f>
        <v>3089</v>
      </c>
      <c r="D1782" s="17">
        <f>[1]ภดส3!C2664</f>
        <v>6533</v>
      </c>
      <c r="E1782" s="17" t="str">
        <f>[1]ภดส3!F2664</f>
        <v>ม.11 ต.นาบอน</v>
      </c>
      <c r="F1782" s="18" t="s">
        <v>47</v>
      </c>
      <c r="G1782" s="16">
        <f>[1]ภดส3!G2664</f>
        <v>0</v>
      </c>
      <c r="H1782" s="16">
        <f>[1]ภดส3!H2664</f>
        <v>0</v>
      </c>
      <c r="I1782" s="16">
        <f>[1]ภดส3!I2664</f>
        <v>25</v>
      </c>
      <c r="J1782" s="19">
        <f>[1]ภดส3!J2664</f>
        <v>25</v>
      </c>
      <c r="K1782" s="20">
        <v>3050</v>
      </c>
      <c r="L1782" s="19">
        <f>J1782*K1782</f>
        <v>76250</v>
      </c>
      <c r="M1782" s="21">
        <v>2</v>
      </c>
      <c r="N1782" s="21" t="s">
        <v>55</v>
      </c>
      <c r="O1782" s="21" t="s">
        <v>56</v>
      </c>
      <c r="P1782" s="21">
        <v>3</v>
      </c>
      <c r="Q1782" s="22">
        <v>200</v>
      </c>
      <c r="R1782" s="23">
        <v>100</v>
      </c>
      <c r="S1782" s="22">
        <v>6600</v>
      </c>
      <c r="T1782" s="22">
        <f>Q1782*S1782</f>
        <v>1320000</v>
      </c>
      <c r="U1782" s="21">
        <v>70</v>
      </c>
      <c r="V1782" s="21">
        <v>76</v>
      </c>
      <c r="W1782" s="23">
        <f>T1782-T1782*76/100</f>
        <v>316800</v>
      </c>
      <c r="X1782" s="22">
        <f>L1782+W1782</f>
        <v>393050</v>
      </c>
      <c r="Y1782" s="23">
        <f>X1782*R1782/100</f>
        <v>393050</v>
      </c>
      <c r="Z1782" s="22"/>
      <c r="AA1782" s="24"/>
      <c r="AB1782" s="25"/>
      <c r="AC1782" s="26"/>
    </row>
    <row r="1783" spans="1:29" x14ac:dyDescent="0.35">
      <c r="A1783" s="15">
        <v>3</v>
      </c>
      <c r="B1783" s="16" t="str">
        <f>[1]ภดส3!B2665</f>
        <v>โฉนด</v>
      </c>
      <c r="C1783" s="16">
        <f>[1]ภดส3!E2665</f>
        <v>3088</v>
      </c>
      <c r="D1783" s="17">
        <f>[1]ภดส3!C2665</f>
        <v>6532</v>
      </c>
      <c r="E1783" s="17" t="str">
        <f>[1]ภดส3!F2665</f>
        <v>ม.11 ต.นาบอน</v>
      </c>
      <c r="F1783" s="18" t="s">
        <v>47</v>
      </c>
      <c r="G1783" s="16">
        <f>[1]ภดส3!G2665</f>
        <v>0</v>
      </c>
      <c r="H1783" s="16">
        <f>[1]ภดส3!H2665</f>
        <v>0</v>
      </c>
      <c r="I1783" s="16">
        <f>[1]ภดส3!I2665</f>
        <v>24</v>
      </c>
      <c r="J1783" s="19">
        <f>[1]ภดส3!J2665</f>
        <v>24</v>
      </c>
      <c r="K1783" s="20">
        <v>3050</v>
      </c>
      <c r="L1783" s="19">
        <f t="shared" ref="L1783:L1784" si="83">J1783*K1783</f>
        <v>73200</v>
      </c>
      <c r="M1783" s="21">
        <v>3</v>
      </c>
      <c r="N1783" s="21" t="s">
        <v>55</v>
      </c>
      <c r="O1783" s="21" t="s">
        <v>56</v>
      </c>
      <c r="P1783" s="21">
        <v>3</v>
      </c>
      <c r="Q1783" s="22">
        <v>180</v>
      </c>
      <c r="R1783" s="23">
        <v>100</v>
      </c>
      <c r="S1783" s="22">
        <v>6600</v>
      </c>
      <c r="T1783" s="22">
        <f t="shared" ref="T1783:T1784" si="84">Q1783*S1783</f>
        <v>1188000</v>
      </c>
      <c r="U1783" s="21">
        <v>70</v>
      </c>
      <c r="V1783" s="21">
        <v>76</v>
      </c>
      <c r="W1783" s="23">
        <f t="shared" ref="W1783:W1784" si="85">T1783-T1783*76/100</f>
        <v>285120</v>
      </c>
      <c r="X1783" s="22">
        <f t="shared" ref="X1783:X1784" si="86">L1783+W1783</f>
        <v>358320</v>
      </c>
      <c r="Y1783" s="23">
        <f t="shared" ref="Y1783:Y1784" si="87">X1783*R1783/100</f>
        <v>358320</v>
      </c>
      <c r="Z1783" s="22"/>
      <c r="AA1783" s="24"/>
      <c r="AB1783" s="25"/>
      <c r="AC1783" s="26"/>
    </row>
    <row r="1784" spans="1:29" x14ac:dyDescent="0.35">
      <c r="A1784" s="15">
        <v>4</v>
      </c>
      <c r="B1784" s="16" t="str">
        <f>[1]ภดส3!B2666</f>
        <v>โฉนด</v>
      </c>
      <c r="C1784" s="16">
        <f>[1]ภดส3!E2666</f>
        <v>3087</v>
      </c>
      <c r="D1784" s="17">
        <f>[1]ภดส3!C2666</f>
        <v>6531</v>
      </c>
      <c r="E1784" s="17" t="str">
        <f>[1]ภดส3!F2666</f>
        <v>ม.11 ต.นาบอน</v>
      </c>
      <c r="F1784" s="18" t="s">
        <v>47</v>
      </c>
      <c r="G1784" s="16">
        <f>[1]ภดส3!G2666</f>
        <v>0</v>
      </c>
      <c r="H1784" s="16">
        <f>[1]ภดส3!H2666</f>
        <v>0</v>
      </c>
      <c r="I1784" s="16">
        <f>[1]ภดส3!I2666</f>
        <v>24</v>
      </c>
      <c r="J1784" s="19">
        <f>[1]ภดส3!J2666</f>
        <v>24</v>
      </c>
      <c r="K1784" s="20">
        <v>3050</v>
      </c>
      <c r="L1784" s="19">
        <f t="shared" si="83"/>
        <v>73200</v>
      </c>
      <c r="M1784" s="21">
        <v>4</v>
      </c>
      <c r="N1784" s="21" t="s">
        <v>55</v>
      </c>
      <c r="O1784" s="21" t="s">
        <v>56</v>
      </c>
      <c r="P1784" s="21">
        <v>3</v>
      </c>
      <c r="Q1784" s="22">
        <v>180</v>
      </c>
      <c r="R1784" s="23">
        <v>100</v>
      </c>
      <c r="S1784" s="22">
        <v>6600</v>
      </c>
      <c r="T1784" s="22">
        <f t="shared" si="84"/>
        <v>1188000</v>
      </c>
      <c r="U1784" s="21">
        <v>70</v>
      </c>
      <c r="V1784" s="21">
        <v>76</v>
      </c>
      <c r="W1784" s="23">
        <f t="shared" si="85"/>
        <v>285120</v>
      </c>
      <c r="X1784" s="22">
        <f t="shared" si="86"/>
        <v>358320</v>
      </c>
      <c r="Y1784" s="23">
        <f t="shared" si="87"/>
        <v>358320</v>
      </c>
      <c r="Z1784" s="22"/>
      <c r="AA1784" s="24"/>
      <c r="AB1784" s="25"/>
      <c r="AC1784" s="26"/>
    </row>
    <row r="1785" spans="1:29" x14ac:dyDescent="0.35">
      <c r="A1785" s="15"/>
      <c r="B1785" s="16"/>
      <c r="C1785" s="16"/>
      <c r="D1785" s="17"/>
      <c r="E1785" s="17"/>
      <c r="F1785" s="18"/>
      <c r="G1785" s="16"/>
      <c r="H1785" s="16"/>
      <c r="I1785" s="16"/>
      <c r="J1785" s="19"/>
      <c r="K1785" s="20"/>
      <c r="L1785" s="19">
        <f>SUM(L1782:L1784)</f>
        <v>222650</v>
      </c>
      <c r="M1785" s="21"/>
      <c r="N1785" s="21"/>
      <c r="O1785" s="21"/>
      <c r="P1785" s="21"/>
      <c r="Q1785" s="22">
        <v>740</v>
      </c>
      <c r="R1785" s="23"/>
      <c r="S1785" s="22"/>
      <c r="T1785" s="22"/>
      <c r="U1785" s="21"/>
      <c r="V1785" s="21"/>
      <c r="W1785" s="23"/>
      <c r="X1785" s="22"/>
      <c r="Y1785" s="23">
        <f>SUM(Y1782:Y1784)</f>
        <v>1109690</v>
      </c>
      <c r="Z1785" s="22"/>
      <c r="AA1785" s="24"/>
      <c r="AB1785" s="25"/>
      <c r="AC1785" s="26"/>
    </row>
    <row r="1786" spans="1:29" x14ac:dyDescent="0.35">
      <c r="A1786" s="15"/>
      <c r="B1786" s="16"/>
      <c r="C1786" s="16"/>
      <c r="D1786" s="17"/>
      <c r="E1786" s="17"/>
      <c r="F1786" s="28"/>
      <c r="G1786" s="16"/>
      <c r="H1786" s="16"/>
      <c r="I1786" s="16"/>
      <c r="J1786" s="45"/>
      <c r="K1786" s="29"/>
      <c r="L1786" s="19"/>
      <c r="M1786" s="30"/>
      <c r="N1786" s="30" t="s">
        <v>35</v>
      </c>
      <c r="O1786" s="30"/>
      <c r="P1786" s="31">
        <v>3</v>
      </c>
      <c r="Q1786" s="32">
        <v>370</v>
      </c>
      <c r="R1786" s="23">
        <f>Q1786*100/Q1785</f>
        <v>50</v>
      </c>
      <c r="S1786" s="42"/>
      <c r="T1786" s="22"/>
      <c r="U1786" s="30"/>
      <c r="V1786" s="30"/>
      <c r="W1786" s="23"/>
      <c r="X1786" s="22"/>
      <c r="Y1786" s="23">
        <f>Y1785*R1786/100</f>
        <v>554845</v>
      </c>
      <c r="Z1786" s="22">
        <v>0</v>
      </c>
      <c r="AA1786" s="24">
        <f>Y1786-Z1786</f>
        <v>554845</v>
      </c>
      <c r="AB1786" s="25">
        <v>0.3</v>
      </c>
      <c r="AC1786" s="5">
        <f>AA1786*AB1786/100</f>
        <v>1664.5350000000001</v>
      </c>
    </row>
    <row r="1787" spans="1:29" x14ac:dyDescent="0.35">
      <c r="A1787" s="15"/>
      <c r="B1787" s="16"/>
      <c r="C1787" s="16"/>
      <c r="D1787" s="17"/>
      <c r="E1787" s="17"/>
      <c r="F1787" s="28"/>
      <c r="G1787" s="16"/>
      <c r="H1787" s="16"/>
      <c r="I1787" s="16"/>
      <c r="J1787" s="45"/>
      <c r="K1787" s="29"/>
      <c r="L1787" s="19"/>
      <c r="M1787" s="30"/>
      <c r="N1787" s="33" t="s">
        <v>36</v>
      </c>
      <c r="O1787" s="33"/>
      <c r="P1787" s="67">
        <v>2</v>
      </c>
      <c r="Q1787" s="34">
        <v>370</v>
      </c>
      <c r="R1787" s="23">
        <f>Q1787*100/Q1785</f>
        <v>50</v>
      </c>
      <c r="S1787" s="35"/>
      <c r="T1787" s="22"/>
      <c r="U1787" s="33"/>
      <c r="V1787" s="33"/>
      <c r="W1787" s="23"/>
      <c r="X1787" s="22"/>
      <c r="Y1787" s="23">
        <f>Y1785*R1787/100</f>
        <v>554845</v>
      </c>
      <c r="Z1787" s="22">
        <v>50000000</v>
      </c>
      <c r="AA1787" s="24">
        <v>0</v>
      </c>
      <c r="AB1787" s="25">
        <v>0.02</v>
      </c>
      <c r="AC1787" s="5">
        <f>AA1787*AB1787/100</f>
        <v>0</v>
      </c>
    </row>
    <row r="1788" spans="1:29" x14ac:dyDescent="0.35">
      <c r="A1788" s="179"/>
      <c r="B1788" s="132"/>
      <c r="C1788" s="132"/>
      <c r="D1788" s="180"/>
      <c r="E1788" s="180"/>
      <c r="F1788" s="180"/>
      <c r="G1788" s="181"/>
      <c r="H1788" s="181"/>
      <c r="I1788" s="181"/>
      <c r="J1788" s="51"/>
      <c r="K1788" s="208"/>
      <c r="L1788" s="183"/>
      <c r="M1788" s="132"/>
      <c r="N1788" s="204"/>
      <c r="O1788" s="132"/>
      <c r="P1788" s="132"/>
      <c r="Q1788" s="185"/>
      <c r="R1788" s="186"/>
      <c r="S1788" s="51"/>
      <c r="T1788" s="185"/>
      <c r="U1788" s="154"/>
      <c r="V1788" s="154"/>
      <c r="W1788" s="133"/>
      <c r="X1788" s="51"/>
      <c r="Y1788" s="133"/>
      <c r="Z1788" s="51"/>
      <c r="AA1788" s="133"/>
      <c r="AB1788" s="187"/>
      <c r="AC1788" s="188">
        <f>SUM(AC1781:AC1787)</f>
        <v>1735.5890000000002</v>
      </c>
    </row>
    <row r="1789" spans="1:29" x14ac:dyDescent="0.35">
      <c r="A1789" s="1"/>
      <c r="B1789" s="1"/>
      <c r="C1789" s="1"/>
      <c r="D1789" s="2"/>
      <c r="E1789" s="2"/>
      <c r="F1789" s="2"/>
      <c r="G1789" s="1"/>
      <c r="H1789" s="1"/>
      <c r="I1789" s="1"/>
      <c r="J1789" s="3"/>
      <c r="K1789" s="4"/>
      <c r="M1789" s="6"/>
      <c r="N1789" s="1"/>
      <c r="O1789" s="1"/>
      <c r="P1789" s="1"/>
      <c r="Q1789" s="3"/>
      <c r="R1789" s="4"/>
      <c r="S1789" s="3"/>
      <c r="T1789" s="3"/>
      <c r="U1789" s="1"/>
      <c r="V1789" s="1"/>
      <c r="W1789" s="4"/>
      <c r="X1789" s="3"/>
      <c r="Y1789" s="4"/>
      <c r="Z1789" s="3"/>
      <c r="AA1789" s="4"/>
      <c r="AB1789" s="55"/>
    </row>
    <row r="1790" spans="1:29" x14ac:dyDescent="0.35">
      <c r="A1790" s="8"/>
      <c r="B1790" s="8" t="s">
        <v>37</v>
      </c>
      <c r="C1790" s="8"/>
      <c r="D1790" s="9" t="s">
        <v>38</v>
      </c>
      <c r="E1790" s="9"/>
      <c r="F1790" s="9"/>
      <c r="G1790" s="56"/>
      <c r="H1790" s="8" t="s">
        <v>39</v>
      </c>
      <c r="I1790" s="8"/>
      <c r="J1790" s="57"/>
      <c r="K1790" s="10"/>
      <c r="L1790" s="8"/>
      <c r="M1790" s="13"/>
      <c r="N1790" s="1"/>
      <c r="O1790" s="1"/>
      <c r="P1790" s="1"/>
      <c r="Q1790" s="3"/>
      <c r="R1790" s="4"/>
      <c r="S1790" s="3"/>
      <c r="T1790" s="3"/>
      <c r="U1790" s="1"/>
      <c r="V1790" s="1"/>
      <c r="W1790" s="4"/>
      <c r="X1790" s="3"/>
      <c r="Y1790" s="4"/>
      <c r="Z1790" s="3"/>
      <c r="AA1790" s="4"/>
      <c r="AB1790" s="55"/>
    </row>
    <row r="1791" spans="1:29" x14ac:dyDescent="0.35">
      <c r="A1791" s="8"/>
      <c r="B1791" s="8"/>
      <c r="C1791" s="8"/>
      <c r="D1791" s="9"/>
      <c r="E1791" s="9"/>
      <c r="F1791" s="9"/>
      <c r="G1791" s="56"/>
      <c r="H1791" s="8" t="s">
        <v>40</v>
      </c>
      <c r="I1791" s="8"/>
      <c r="J1791" s="57"/>
      <c r="K1791" s="10"/>
      <c r="L1791" s="8"/>
      <c r="M1791" s="13"/>
      <c r="N1791" s="1"/>
      <c r="O1791" s="1"/>
      <c r="P1791" s="1"/>
      <c r="Q1791" s="3"/>
      <c r="R1791" s="4"/>
      <c r="S1791" s="3"/>
      <c r="T1791" s="3"/>
      <c r="U1791" s="1"/>
      <c r="V1791" s="1"/>
      <c r="W1791" s="4"/>
      <c r="X1791" s="3"/>
      <c r="Y1791" s="4"/>
      <c r="Z1791" s="3"/>
      <c r="AA1791" s="4"/>
      <c r="AB1791" s="55"/>
    </row>
    <row r="1792" spans="1:29" x14ac:dyDescent="0.35">
      <c r="A1792" s="8"/>
      <c r="B1792" s="8"/>
      <c r="C1792" s="8"/>
      <c r="D1792" s="9"/>
      <c r="E1792" s="9"/>
      <c r="F1792" s="9"/>
      <c r="G1792" s="56"/>
      <c r="H1792" s="8" t="s">
        <v>41</v>
      </c>
      <c r="I1792" s="8"/>
      <c r="J1792" s="57"/>
      <c r="K1792" s="10"/>
      <c r="L1792" s="8"/>
      <c r="M1792" s="13"/>
      <c r="N1792" s="1"/>
      <c r="O1792" s="1"/>
      <c r="P1792" s="8"/>
      <c r="Q1792" s="3"/>
      <c r="R1792" s="4"/>
      <c r="S1792" s="3"/>
      <c r="T1792" s="3"/>
      <c r="U1792" s="1"/>
      <c r="V1792" s="1"/>
      <c r="W1792" s="4"/>
      <c r="X1792" s="3"/>
      <c r="Y1792" s="11"/>
      <c r="Z1792" s="10"/>
      <c r="AA1792" s="11"/>
      <c r="AB1792" s="14"/>
    </row>
    <row r="1793" spans="1:29" x14ac:dyDescent="0.35">
      <c r="A1793" s="8"/>
      <c r="B1793" s="8"/>
      <c r="C1793" s="8"/>
      <c r="D1793" s="9"/>
      <c r="E1793" s="9"/>
      <c r="F1793" s="9"/>
      <c r="G1793" s="56"/>
      <c r="H1793" s="8" t="s">
        <v>42</v>
      </c>
      <c r="I1793" s="58"/>
      <c r="J1793" s="59"/>
      <c r="K1793" s="12"/>
      <c r="L1793" s="58"/>
      <c r="M1793" s="60"/>
      <c r="N1793" s="1"/>
      <c r="O1793" s="1"/>
      <c r="P1793" s="8"/>
      <c r="Q1793" s="3"/>
      <c r="R1793" s="4"/>
      <c r="S1793" s="3"/>
      <c r="T1793" s="3"/>
      <c r="U1793" s="1"/>
      <c r="V1793" s="1"/>
      <c r="W1793" s="4"/>
      <c r="X1793" s="3"/>
      <c r="Y1793" s="11"/>
      <c r="Z1793" s="10"/>
      <c r="AA1793" s="11"/>
      <c r="AB1793" s="14"/>
    </row>
    <row r="1794" spans="1:29" x14ac:dyDescent="0.35">
      <c r="A1794" s="58"/>
      <c r="B1794" s="58"/>
      <c r="C1794" s="58"/>
      <c r="D1794" s="61"/>
      <c r="E1794" s="61"/>
      <c r="F1794" s="61"/>
      <c r="G1794" s="58"/>
      <c r="H1794" s="58" t="s">
        <v>43</v>
      </c>
      <c r="I1794" s="58"/>
      <c r="J1794" s="59"/>
      <c r="K1794" s="12"/>
      <c r="L1794" s="58"/>
      <c r="M1794" s="60"/>
    </row>
    <row r="1795" spans="1:29" x14ac:dyDescent="0.35">
      <c r="A1795" s="1"/>
      <c r="B1795" s="1"/>
      <c r="C1795" s="1"/>
      <c r="D1795" s="2"/>
      <c r="E1795" s="2"/>
      <c r="F1795" s="2"/>
      <c r="G1795" s="1"/>
      <c r="H1795" s="1"/>
      <c r="I1795" s="1"/>
      <c r="J1795" s="3"/>
      <c r="K1795" s="4"/>
      <c r="M1795" s="6"/>
      <c r="N1795" s="1"/>
      <c r="O1795" s="1"/>
      <c r="P1795" s="1"/>
      <c r="Q1795" s="3"/>
      <c r="R1795" s="4"/>
      <c r="S1795" s="3"/>
      <c r="T1795" s="3"/>
      <c r="U1795" s="1"/>
      <c r="V1795" s="1"/>
      <c r="W1795" s="4"/>
      <c r="X1795" s="3"/>
      <c r="Y1795" s="4"/>
      <c r="Z1795" s="3"/>
      <c r="AA1795" s="314" t="s">
        <v>0</v>
      </c>
      <c r="AB1795" s="314"/>
    </row>
    <row r="1796" spans="1:29" x14ac:dyDescent="0.35">
      <c r="A1796" s="315" t="s">
        <v>1</v>
      </c>
      <c r="B1796" s="315"/>
      <c r="C1796" s="315"/>
      <c r="D1796" s="315"/>
      <c r="E1796" s="315"/>
      <c r="F1796" s="315"/>
      <c r="G1796" s="315"/>
      <c r="H1796" s="315"/>
      <c r="I1796" s="315"/>
      <c r="J1796" s="315"/>
      <c r="K1796" s="315"/>
      <c r="L1796" s="315"/>
      <c r="M1796" s="315"/>
      <c r="N1796" s="315"/>
      <c r="O1796" s="315"/>
      <c r="P1796" s="315"/>
      <c r="Q1796" s="315"/>
      <c r="R1796" s="315"/>
      <c r="S1796" s="315"/>
      <c r="T1796" s="315"/>
      <c r="U1796" s="315"/>
      <c r="V1796" s="315"/>
      <c r="W1796" s="315"/>
      <c r="X1796" s="315"/>
      <c r="Y1796" s="315"/>
      <c r="Z1796" s="315"/>
      <c r="AA1796" s="315"/>
      <c r="AB1796" s="315"/>
    </row>
    <row r="1797" spans="1:29" x14ac:dyDescent="0.35">
      <c r="A1797" s="315" t="str">
        <f>A1755</f>
        <v>เทศบาลตำบลนาบอน</v>
      </c>
      <c r="B1797" s="315"/>
      <c r="C1797" s="315"/>
      <c r="D1797" s="315"/>
      <c r="E1797" s="315"/>
      <c r="F1797" s="315"/>
      <c r="G1797" s="315"/>
      <c r="H1797" s="315"/>
      <c r="I1797" s="315"/>
      <c r="J1797" s="315"/>
      <c r="K1797" s="315"/>
      <c r="L1797" s="315"/>
      <c r="M1797" s="315"/>
      <c r="N1797" s="315"/>
      <c r="O1797" s="315"/>
      <c r="P1797" s="315"/>
      <c r="Q1797" s="315"/>
      <c r="R1797" s="315"/>
      <c r="S1797" s="315"/>
      <c r="T1797" s="315"/>
      <c r="U1797" s="315"/>
      <c r="V1797" s="315"/>
      <c r="W1797" s="315"/>
      <c r="X1797" s="315"/>
      <c r="Y1797" s="315"/>
      <c r="Z1797" s="315"/>
      <c r="AA1797" s="315"/>
      <c r="AB1797" s="315"/>
    </row>
    <row r="1798" spans="1:29" x14ac:dyDescent="0.35">
      <c r="A1798" s="8" t="s">
        <v>189</v>
      </c>
      <c r="B1798" s="8"/>
      <c r="C1798" s="8"/>
      <c r="D1798" s="9"/>
      <c r="E1798" s="9"/>
      <c r="F1798" s="9"/>
      <c r="G1798" s="8"/>
      <c r="H1798" s="8"/>
      <c r="I1798" s="8"/>
      <c r="J1798" s="10"/>
      <c r="K1798" s="11"/>
      <c r="L1798" s="12"/>
      <c r="M1798" s="13"/>
      <c r="N1798" s="8"/>
      <c r="O1798" s="8"/>
      <c r="P1798" s="8"/>
      <c r="Q1798" s="10"/>
      <c r="R1798" s="11"/>
      <c r="S1798" s="10"/>
      <c r="T1798" s="10"/>
      <c r="U1798" s="8"/>
      <c r="V1798" s="8"/>
      <c r="W1798" s="11"/>
      <c r="X1798" s="10"/>
      <c r="Y1798" s="11"/>
      <c r="Z1798" s="10"/>
      <c r="AA1798" s="11"/>
      <c r="AB1798" s="14"/>
    </row>
    <row r="1799" spans="1:29" x14ac:dyDescent="0.35">
      <c r="A1799" s="288" t="s">
        <v>4</v>
      </c>
      <c r="B1799" s="316"/>
      <c r="C1799" s="316"/>
      <c r="D1799" s="316"/>
      <c r="E1799" s="316"/>
      <c r="F1799" s="316"/>
      <c r="G1799" s="316"/>
      <c r="H1799" s="316"/>
      <c r="I1799" s="316"/>
      <c r="J1799" s="316"/>
      <c r="K1799" s="316"/>
      <c r="L1799" s="289"/>
      <c r="M1799" s="288" t="s">
        <v>5</v>
      </c>
      <c r="N1799" s="316"/>
      <c r="O1799" s="316"/>
      <c r="P1799" s="316"/>
      <c r="Q1799" s="316"/>
      <c r="R1799" s="316"/>
      <c r="S1799" s="316"/>
      <c r="T1799" s="316"/>
      <c r="U1799" s="316"/>
      <c r="V1799" s="316"/>
      <c r="W1799" s="289"/>
      <c r="X1799" s="290" t="s">
        <v>6</v>
      </c>
      <c r="Y1799" s="290" t="s">
        <v>7</v>
      </c>
      <c r="Z1799" s="290" t="s">
        <v>8</v>
      </c>
      <c r="AA1799" s="290" t="s">
        <v>9</v>
      </c>
      <c r="AB1799" s="317" t="s">
        <v>10</v>
      </c>
    </row>
    <row r="1800" spans="1:29" x14ac:dyDescent="0.35">
      <c r="A1800" s="299" t="s">
        <v>11</v>
      </c>
      <c r="B1800" s="293" t="s">
        <v>12</v>
      </c>
      <c r="C1800" s="293" t="s">
        <v>13</v>
      </c>
      <c r="D1800" s="311" t="s">
        <v>14</v>
      </c>
      <c r="E1800" s="311" t="s">
        <v>15</v>
      </c>
      <c r="F1800" s="312" t="s">
        <v>16</v>
      </c>
      <c r="G1800" s="302" t="s">
        <v>17</v>
      </c>
      <c r="H1800" s="303"/>
      <c r="I1800" s="304"/>
      <c r="J1800" s="290" t="s">
        <v>18</v>
      </c>
      <c r="K1800" s="290" t="s">
        <v>19</v>
      </c>
      <c r="L1800" s="308" t="s">
        <v>20</v>
      </c>
      <c r="M1800" s="299" t="s">
        <v>11</v>
      </c>
      <c r="N1800" s="293" t="s">
        <v>21</v>
      </c>
      <c r="O1800" s="293" t="s">
        <v>22</v>
      </c>
      <c r="P1800" s="293" t="s">
        <v>16</v>
      </c>
      <c r="Q1800" s="290" t="s">
        <v>23</v>
      </c>
      <c r="R1800" s="290" t="s">
        <v>24</v>
      </c>
      <c r="S1800" s="290" t="s">
        <v>25</v>
      </c>
      <c r="T1800" s="290" t="s">
        <v>26</v>
      </c>
      <c r="U1800" s="288" t="s">
        <v>27</v>
      </c>
      <c r="V1800" s="289"/>
      <c r="W1800" s="290" t="s">
        <v>28</v>
      </c>
      <c r="X1800" s="291"/>
      <c r="Y1800" s="291"/>
      <c r="Z1800" s="291"/>
      <c r="AA1800" s="291"/>
      <c r="AB1800" s="318"/>
    </row>
    <row r="1801" spans="1:29" x14ac:dyDescent="0.35">
      <c r="A1801" s="300"/>
      <c r="B1801" s="294"/>
      <c r="C1801" s="294"/>
      <c r="D1801" s="312"/>
      <c r="E1801" s="312"/>
      <c r="F1801" s="312"/>
      <c r="G1801" s="305"/>
      <c r="H1801" s="306"/>
      <c r="I1801" s="307"/>
      <c r="J1801" s="291"/>
      <c r="K1801" s="291"/>
      <c r="L1801" s="309"/>
      <c r="M1801" s="300"/>
      <c r="N1801" s="294"/>
      <c r="O1801" s="294"/>
      <c r="P1801" s="294"/>
      <c r="Q1801" s="291"/>
      <c r="R1801" s="291"/>
      <c r="S1801" s="291"/>
      <c r="T1801" s="291"/>
      <c r="U1801" s="293" t="s">
        <v>29</v>
      </c>
      <c r="V1801" s="296" t="s">
        <v>30</v>
      </c>
      <c r="W1801" s="291"/>
      <c r="X1801" s="291"/>
      <c r="Y1801" s="291"/>
      <c r="Z1801" s="291"/>
      <c r="AA1801" s="291"/>
      <c r="AB1801" s="318"/>
    </row>
    <row r="1802" spans="1:29" x14ac:dyDescent="0.35">
      <c r="A1802" s="300"/>
      <c r="B1802" s="294"/>
      <c r="C1802" s="294"/>
      <c r="D1802" s="312"/>
      <c r="E1802" s="312"/>
      <c r="F1802" s="312"/>
      <c r="G1802" s="299" t="s">
        <v>31</v>
      </c>
      <c r="H1802" s="299" t="s">
        <v>32</v>
      </c>
      <c r="I1802" s="299" t="s">
        <v>33</v>
      </c>
      <c r="J1802" s="291"/>
      <c r="K1802" s="291"/>
      <c r="L1802" s="309"/>
      <c r="M1802" s="300"/>
      <c r="N1802" s="294"/>
      <c r="O1802" s="294"/>
      <c r="P1802" s="294"/>
      <c r="Q1802" s="291"/>
      <c r="R1802" s="291"/>
      <c r="S1802" s="291"/>
      <c r="T1802" s="291"/>
      <c r="U1802" s="294"/>
      <c r="V1802" s="297"/>
      <c r="W1802" s="291"/>
      <c r="X1802" s="291"/>
      <c r="Y1802" s="291"/>
      <c r="Z1802" s="291"/>
      <c r="AA1802" s="291"/>
      <c r="AB1802" s="318"/>
    </row>
    <row r="1803" spans="1:29" x14ac:dyDescent="0.35">
      <c r="A1803" s="300"/>
      <c r="B1803" s="294"/>
      <c r="C1803" s="294"/>
      <c r="D1803" s="312"/>
      <c r="E1803" s="312"/>
      <c r="F1803" s="312"/>
      <c r="G1803" s="300"/>
      <c r="H1803" s="300"/>
      <c r="I1803" s="300"/>
      <c r="J1803" s="291"/>
      <c r="K1803" s="291"/>
      <c r="L1803" s="309"/>
      <c r="M1803" s="300"/>
      <c r="N1803" s="294"/>
      <c r="O1803" s="294"/>
      <c r="P1803" s="294"/>
      <c r="Q1803" s="291"/>
      <c r="R1803" s="291"/>
      <c r="S1803" s="291"/>
      <c r="T1803" s="291"/>
      <c r="U1803" s="294"/>
      <c r="V1803" s="297"/>
      <c r="W1803" s="291"/>
      <c r="X1803" s="291"/>
      <c r="Y1803" s="291"/>
      <c r="Z1803" s="291"/>
      <c r="AA1803" s="291"/>
      <c r="AB1803" s="318"/>
    </row>
    <row r="1804" spans="1:29" x14ac:dyDescent="0.35">
      <c r="A1804" s="301"/>
      <c r="B1804" s="295"/>
      <c r="C1804" s="295"/>
      <c r="D1804" s="313"/>
      <c r="E1804" s="313"/>
      <c r="F1804" s="313"/>
      <c r="G1804" s="301"/>
      <c r="H1804" s="301"/>
      <c r="I1804" s="301"/>
      <c r="J1804" s="292"/>
      <c r="K1804" s="292"/>
      <c r="L1804" s="310"/>
      <c r="M1804" s="301"/>
      <c r="N1804" s="295"/>
      <c r="O1804" s="295"/>
      <c r="P1804" s="295"/>
      <c r="Q1804" s="292"/>
      <c r="R1804" s="292"/>
      <c r="S1804" s="292"/>
      <c r="T1804" s="292"/>
      <c r="U1804" s="295"/>
      <c r="V1804" s="298"/>
      <c r="W1804" s="292"/>
      <c r="X1804" s="292"/>
      <c r="Y1804" s="292"/>
      <c r="Z1804" s="292"/>
      <c r="AA1804" s="292"/>
      <c r="AB1804" s="319"/>
    </row>
    <row r="1805" spans="1:29" x14ac:dyDescent="0.35">
      <c r="A1805" s="15">
        <v>1</v>
      </c>
      <c r="B1805" s="16" t="str">
        <f>[1]ภดส3!B2690</f>
        <v>โฉนด</v>
      </c>
      <c r="C1805" s="16">
        <f>[1]ภดส3!E2690</f>
        <v>1908</v>
      </c>
      <c r="D1805" s="17">
        <f>[1]ภดส3!C2690</f>
        <v>4322</v>
      </c>
      <c r="E1805" s="17" t="str">
        <f>[1]ภดส3!F2690</f>
        <v>ม.2 ต.นาบอน</v>
      </c>
      <c r="F1805" s="18" t="s">
        <v>47</v>
      </c>
      <c r="G1805" s="16">
        <f>[1]ภดส3!G2690</f>
        <v>0</v>
      </c>
      <c r="H1805" s="16">
        <f>[1]ภดส3!H2690</f>
        <v>0</v>
      </c>
      <c r="I1805" s="16">
        <f>[1]ภดส3!I2690</f>
        <v>23</v>
      </c>
      <c r="J1805" s="19">
        <f>[1]ภดส3!J2690</f>
        <v>23</v>
      </c>
      <c r="K1805" s="20">
        <v>3050</v>
      </c>
      <c r="L1805" s="19">
        <f>J1805*K1805</f>
        <v>70150</v>
      </c>
      <c r="M1805" s="21">
        <v>1</v>
      </c>
      <c r="N1805" s="21" t="s">
        <v>48</v>
      </c>
      <c r="O1805" s="21" t="s">
        <v>49</v>
      </c>
      <c r="P1805" s="21">
        <v>3</v>
      </c>
      <c r="Q1805" s="22">
        <v>180</v>
      </c>
      <c r="R1805" s="23">
        <v>100</v>
      </c>
      <c r="S1805" s="22">
        <v>7450</v>
      </c>
      <c r="T1805" s="22">
        <f>Q1805*S1805</f>
        <v>1341000</v>
      </c>
      <c r="U1805" s="21">
        <v>20</v>
      </c>
      <c r="V1805" s="21">
        <v>30</v>
      </c>
      <c r="W1805" s="23">
        <f>T1805-T1805*30/100</f>
        <v>938700</v>
      </c>
      <c r="X1805" s="22">
        <f>L1805+W1805</f>
        <v>1008850</v>
      </c>
      <c r="Y1805" s="23">
        <f>X1805*R1805/100</f>
        <v>1008850</v>
      </c>
      <c r="Z1805" s="22"/>
      <c r="AA1805" s="24"/>
      <c r="AB1805" s="25"/>
      <c r="AC1805" s="26"/>
    </row>
    <row r="1806" spans="1:29" x14ac:dyDescent="0.35">
      <c r="A1806" s="15"/>
      <c r="B1806" s="16"/>
      <c r="C1806" s="16"/>
      <c r="D1806" s="17"/>
      <c r="E1806" s="17"/>
      <c r="F1806" s="28"/>
      <c r="G1806" s="16"/>
      <c r="H1806" s="16"/>
      <c r="I1806" s="16"/>
      <c r="J1806" s="45"/>
      <c r="K1806" s="29"/>
      <c r="L1806" s="19"/>
      <c r="M1806" s="30"/>
      <c r="N1806" s="30" t="s">
        <v>35</v>
      </c>
      <c r="O1806" s="30"/>
      <c r="P1806" s="31">
        <v>3</v>
      </c>
      <c r="Q1806" s="32">
        <v>50</v>
      </c>
      <c r="R1806" s="23">
        <f>Q1806*100/Q1805</f>
        <v>27.777777777777779</v>
      </c>
      <c r="S1806" s="42"/>
      <c r="T1806" s="22"/>
      <c r="U1806" s="30"/>
      <c r="V1806" s="30"/>
      <c r="W1806" s="23"/>
      <c r="X1806" s="22"/>
      <c r="Y1806" s="23">
        <f>Y1805*R1806/100</f>
        <v>280236.11111111112</v>
      </c>
      <c r="Z1806" s="22">
        <v>0</v>
      </c>
      <c r="AA1806" s="24">
        <f>Y1806-Z1806</f>
        <v>280236.11111111112</v>
      </c>
      <c r="AB1806" s="25">
        <v>0.3</v>
      </c>
      <c r="AC1806" s="5">
        <f>AA1806*AB1806/100</f>
        <v>840.70833333333326</v>
      </c>
    </row>
    <row r="1807" spans="1:29" x14ac:dyDescent="0.35">
      <c r="A1807" s="15"/>
      <c r="B1807" s="16"/>
      <c r="C1807" s="16"/>
      <c r="D1807" s="17"/>
      <c r="E1807" s="17"/>
      <c r="F1807" s="28"/>
      <c r="G1807" s="16"/>
      <c r="H1807" s="16"/>
      <c r="I1807" s="16"/>
      <c r="J1807" s="45"/>
      <c r="K1807" s="29"/>
      <c r="L1807" s="19"/>
      <c r="M1807" s="30"/>
      <c r="N1807" s="33" t="s">
        <v>35</v>
      </c>
      <c r="O1807" s="33"/>
      <c r="P1807" s="67">
        <v>2</v>
      </c>
      <c r="Q1807" s="34">
        <v>40</v>
      </c>
      <c r="R1807" s="23">
        <f>Q1807*100/Q1805</f>
        <v>22.222222222222221</v>
      </c>
      <c r="S1807" s="35"/>
      <c r="T1807" s="22"/>
      <c r="U1807" s="33"/>
      <c r="V1807" s="33"/>
      <c r="W1807" s="23"/>
      <c r="X1807" s="22"/>
      <c r="Y1807" s="23">
        <f>Y1805*R1807/100</f>
        <v>224188.88888888888</v>
      </c>
      <c r="Z1807" s="22">
        <v>0</v>
      </c>
      <c r="AA1807" s="24">
        <v>0</v>
      </c>
      <c r="AB1807" s="25">
        <v>0.02</v>
      </c>
      <c r="AC1807" s="5">
        <f t="shared" ref="AC1807:AC1808" si="88">AA1807*AB1807/100</f>
        <v>0</v>
      </c>
    </row>
    <row r="1808" spans="1:29" x14ac:dyDescent="0.35">
      <c r="A1808" s="36"/>
      <c r="B1808" s="30"/>
      <c r="C1808" s="30"/>
      <c r="D1808" s="37"/>
      <c r="E1808" s="37"/>
      <c r="F1808" s="37"/>
      <c r="G1808" s="38"/>
      <c r="H1808" s="38"/>
      <c r="I1808" s="38"/>
      <c r="J1808" s="39"/>
      <c r="K1808" s="24"/>
      <c r="L1808" s="35"/>
      <c r="M1808" s="30"/>
      <c r="N1808" s="33" t="s">
        <v>36</v>
      </c>
      <c r="O1808" s="40"/>
      <c r="P1808" s="31">
        <v>2</v>
      </c>
      <c r="Q1808" s="32">
        <v>90</v>
      </c>
      <c r="R1808" s="41">
        <f>Q1808*100/Q1805</f>
        <v>50</v>
      </c>
      <c r="S1808" s="39"/>
      <c r="T1808" s="42"/>
      <c r="U1808" s="43"/>
      <c r="V1808" s="43"/>
      <c r="W1808" s="44"/>
      <c r="X1808" s="39"/>
      <c r="Y1808" s="45">
        <f>Y1805*R1808/100</f>
        <v>504425</v>
      </c>
      <c r="Z1808" s="39">
        <v>50000000</v>
      </c>
      <c r="AA1808" s="44">
        <v>0</v>
      </c>
      <c r="AB1808" s="46">
        <v>0.02</v>
      </c>
      <c r="AC1808" s="5">
        <f t="shared" si="88"/>
        <v>0</v>
      </c>
    </row>
    <row r="1809" spans="1:29" x14ac:dyDescent="0.35">
      <c r="A1809" s="47"/>
      <c r="B1809" s="47"/>
      <c r="C1809" s="47"/>
      <c r="D1809" s="48"/>
      <c r="E1809" s="48"/>
      <c r="F1809" s="48"/>
      <c r="G1809" s="47"/>
      <c r="H1809" s="47"/>
      <c r="I1809" s="47"/>
      <c r="J1809" s="49"/>
      <c r="K1809" s="50"/>
      <c r="L1809" s="51"/>
      <c r="M1809" s="52"/>
      <c r="N1809" s="52"/>
      <c r="O1809" s="52"/>
      <c r="P1809" s="52"/>
      <c r="Q1809" s="49"/>
      <c r="R1809" s="50"/>
      <c r="S1809" s="49"/>
      <c r="T1809" s="49"/>
      <c r="U1809" s="52"/>
      <c r="V1809" s="52"/>
      <c r="W1809" s="50"/>
      <c r="X1809" s="49"/>
      <c r="Y1809" s="50"/>
      <c r="Z1809" s="49"/>
      <c r="AA1809" s="50"/>
      <c r="AB1809" s="53"/>
      <c r="AC1809" s="5">
        <f>SUM(AC1806:AC1808)</f>
        <v>840.70833333333326</v>
      </c>
    </row>
    <row r="1810" spans="1:29" x14ac:dyDescent="0.35">
      <c r="A1810" s="1"/>
      <c r="B1810" s="1"/>
      <c r="C1810" s="1"/>
      <c r="D1810" s="2"/>
      <c r="E1810" s="2"/>
      <c r="F1810" s="2"/>
      <c r="G1810" s="1"/>
      <c r="H1810" s="1"/>
      <c r="I1810" s="1"/>
      <c r="J1810" s="3"/>
      <c r="K1810" s="4"/>
      <c r="M1810" s="6"/>
      <c r="N1810" s="1"/>
      <c r="O1810" s="1"/>
      <c r="P1810" s="1"/>
      <c r="Q1810" s="3"/>
      <c r="R1810" s="4"/>
      <c r="S1810" s="3"/>
      <c r="T1810" s="3"/>
      <c r="U1810" s="1"/>
      <c r="V1810" s="1"/>
      <c r="W1810" s="4"/>
      <c r="X1810" s="3"/>
      <c r="Y1810" s="4"/>
      <c r="Z1810" s="3"/>
      <c r="AA1810" s="4"/>
      <c r="AB1810" s="55"/>
    </row>
    <row r="1811" spans="1:29" x14ac:dyDescent="0.35">
      <c r="A1811" s="8"/>
      <c r="B1811" s="8" t="s">
        <v>37</v>
      </c>
      <c r="C1811" s="8"/>
      <c r="D1811" s="9" t="s">
        <v>38</v>
      </c>
      <c r="E1811" s="9"/>
      <c r="F1811" s="9"/>
      <c r="G1811" s="56"/>
      <c r="H1811" s="8" t="s">
        <v>39</v>
      </c>
      <c r="I1811" s="8"/>
      <c r="J1811" s="57"/>
      <c r="K1811" s="10"/>
      <c r="L1811" s="8"/>
      <c r="M1811" s="13"/>
      <c r="N1811" s="1"/>
      <c r="O1811" s="1"/>
      <c r="P1811" s="1"/>
      <c r="Q1811" s="3"/>
      <c r="R1811" s="4"/>
      <c r="S1811" s="3"/>
      <c r="T1811" s="3"/>
      <c r="U1811" s="1"/>
      <c r="V1811" s="1"/>
      <c r="W1811" s="4"/>
      <c r="X1811" s="3"/>
      <c r="Y1811" s="4"/>
      <c r="Z1811" s="3"/>
      <c r="AA1811" s="4"/>
      <c r="AB1811" s="55"/>
    </row>
    <row r="1812" spans="1:29" x14ac:dyDescent="0.35">
      <c r="A1812" s="8"/>
      <c r="B1812" s="8"/>
      <c r="C1812" s="8"/>
      <c r="D1812" s="9"/>
      <c r="E1812" s="9"/>
      <c r="F1812" s="9"/>
      <c r="G1812" s="56"/>
      <c r="H1812" s="8" t="s">
        <v>40</v>
      </c>
      <c r="I1812" s="8"/>
      <c r="J1812" s="57"/>
      <c r="K1812" s="10"/>
      <c r="L1812" s="8"/>
      <c r="M1812" s="13"/>
      <c r="N1812" s="1"/>
      <c r="O1812" s="1"/>
      <c r="P1812" s="1"/>
      <c r="Q1812" s="3"/>
      <c r="R1812" s="4"/>
      <c r="S1812" s="3"/>
      <c r="T1812" s="3"/>
      <c r="U1812" s="1"/>
      <c r="V1812" s="1"/>
      <c r="W1812" s="4"/>
      <c r="X1812" s="3"/>
      <c r="Y1812" s="4"/>
      <c r="Z1812" s="3"/>
      <c r="AA1812" s="4"/>
      <c r="AB1812" s="55"/>
    </row>
    <row r="1813" spans="1:29" x14ac:dyDescent="0.35">
      <c r="A1813" s="8"/>
      <c r="B1813" s="8"/>
      <c r="C1813" s="8"/>
      <c r="D1813" s="9"/>
      <c r="E1813" s="9"/>
      <c r="F1813" s="9"/>
      <c r="G1813" s="56"/>
      <c r="H1813" s="8" t="s">
        <v>41</v>
      </c>
      <c r="I1813" s="8"/>
      <c r="J1813" s="57"/>
      <c r="K1813" s="10"/>
      <c r="L1813" s="8"/>
      <c r="M1813" s="13"/>
      <c r="N1813" s="1"/>
      <c r="O1813" s="1"/>
      <c r="P1813" s="8"/>
      <c r="Q1813" s="3"/>
      <c r="R1813" s="4"/>
      <c r="S1813" s="3"/>
      <c r="T1813" s="3"/>
      <c r="U1813" s="1"/>
      <c r="V1813" s="1"/>
      <c r="W1813" s="4"/>
      <c r="X1813" s="3"/>
      <c r="Y1813" s="11"/>
      <c r="Z1813" s="10"/>
      <c r="AA1813" s="11"/>
      <c r="AB1813" s="14"/>
    </row>
    <row r="1814" spans="1:29" x14ac:dyDescent="0.35">
      <c r="A1814" s="8"/>
      <c r="B1814" s="8"/>
      <c r="C1814" s="8"/>
      <c r="D1814" s="9"/>
      <c r="E1814" s="9"/>
      <c r="F1814" s="9"/>
      <c r="G1814" s="56"/>
      <c r="H1814" s="8" t="s">
        <v>42</v>
      </c>
      <c r="I1814" s="58"/>
      <c r="J1814" s="59"/>
      <c r="K1814" s="12"/>
      <c r="L1814" s="58"/>
      <c r="M1814" s="60"/>
      <c r="N1814" s="1"/>
      <c r="O1814" s="1"/>
      <c r="P1814" s="8"/>
      <c r="Q1814" s="3"/>
      <c r="R1814" s="4"/>
      <c r="S1814" s="3"/>
      <c r="T1814" s="3"/>
      <c r="U1814" s="1"/>
      <c r="V1814" s="1"/>
      <c r="W1814" s="4"/>
      <c r="X1814" s="3"/>
      <c r="Y1814" s="11"/>
      <c r="Z1814" s="10"/>
      <c r="AA1814" s="11"/>
      <c r="AB1814" s="14"/>
    </row>
    <row r="1815" spans="1:29" x14ac:dyDescent="0.35">
      <c r="A1815" s="58"/>
      <c r="B1815" s="58"/>
      <c r="C1815" s="58"/>
      <c r="D1815" s="61"/>
      <c r="E1815" s="61"/>
      <c r="F1815" s="61"/>
      <c r="G1815" s="58"/>
      <c r="H1815" s="58" t="s">
        <v>43</v>
      </c>
      <c r="I1815" s="58"/>
      <c r="J1815" s="59"/>
      <c r="K1815" s="12"/>
      <c r="L1815" s="58"/>
      <c r="M1815" s="60"/>
    </row>
    <row r="1816" spans="1:29" x14ac:dyDescent="0.35">
      <c r="A1816" s="1"/>
      <c r="B1816" s="1"/>
      <c r="C1816" s="1"/>
      <c r="D1816" s="2"/>
      <c r="E1816" s="2"/>
      <c r="F1816" s="2"/>
      <c r="G1816" s="1"/>
      <c r="H1816" s="1"/>
      <c r="I1816" s="1"/>
      <c r="J1816" s="3"/>
      <c r="K1816" s="4"/>
      <c r="M1816" s="6"/>
      <c r="N1816" s="1"/>
      <c r="O1816" s="1"/>
      <c r="P1816" s="1"/>
      <c r="Q1816" s="3"/>
      <c r="R1816" s="4"/>
      <c r="S1816" s="3"/>
      <c r="T1816" s="3"/>
      <c r="U1816" s="1"/>
      <c r="V1816" s="1"/>
      <c r="W1816" s="4"/>
      <c r="X1816" s="3"/>
      <c r="Y1816" s="4"/>
      <c r="Z1816" s="3"/>
      <c r="AA1816" s="314" t="s">
        <v>0</v>
      </c>
      <c r="AB1816" s="314"/>
    </row>
    <row r="1817" spans="1:29" x14ac:dyDescent="0.35">
      <c r="A1817" s="315" t="s">
        <v>1</v>
      </c>
      <c r="B1817" s="315"/>
      <c r="C1817" s="315"/>
      <c r="D1817" s="315"/>
      <c r="E1817" s="315"/>
      <c r="F1817" s="315"/>
      <c r="G1817" s="315"/>
      <c r="H1817" s="315"/>
      <c r="I1817" s="315"/>
      <c r="J1817" s="315"/>
      <c r="K1817" s="315"/>
      <c r="L1817" s="315"/>
      <c r="M1817" s="315"/>
      <c r="N1817" s="315"/>
      <c r="O1817" s="315"/>
      <c r="P1817" s="315"/>
      <c r="Q1817" s="315"/>
      <c r="R1817" s="315"/>
      <c r="S1817" s="315"/>
      <c r="T1817" s="315"/>
      <c r="U1817" s="315"/>
      <c r="V1817" s="315"/>
      <c r="W1817" s="315"/>
      <c r="X1817" s="315"/>
      <c r="Y1817" s="315"/>
      <c r="Z1817" s="315"/>
      <c r="AA1817" s="315"/>
      <c r="AB1817" s="315"/>
    </row>
    <row r="1818" spans="1:29" x14ac:dyDescent="0.35">
      <c r="A1818" s="315" t="str">
        <f>A1773</f>
        <v>เทศบาลตำบลนาบอน</v>
      </c>
      <c r="B1818" s="315"/>
      <c r="C1818" s="315"/>
      <c r="D1818" s="315"/>
      <c r="E1818" s="315"/>
      <c r="F1818" s="315"/>
      <c r="G1818" s="315"/>
      <c r="H1818" s="315"/>
      <c r="I1818" s="315"/>
      <c r="J1818" s="315"/>
      <c r="K1818" s="315"/>
      <c r="L1818" s="315"/>
      <c r="M1818" s="315"/>
      <c r="N1818" s="315"/>
      <c r="O1818" s="315"/>
      <c r="P1818" s="315"/>
      <c r="Q1818" s="315"/>
      <c r="R1818" s="315"/>
      <c r="S1818" s="315"/>
      <c r="T1818" s="315"/>
      <c r="U1818" s="315"/>
      <c r="V1818" s="315"/>
      <c r="W1818" s="315"/>
      <c r="X1818" s="315"/>
      <c r="Y1818" s="315"/>
      <c r="Z1818" s="315"/>
      <c r="AA1818" s="315"/>
      <c r="AB1818" s="315"/>
    </row>
    <row r="1819" spans="1:29" x14ac:dyDescent="0.35">
      <c r="A1819" s="8" t="s">
        <v>190</v>
      </c>
      <c r="B1819" s="8"/>
      <c r="C1819" s="8"/>
      <c r="D1819" s="9"/>
      <c r="E1819" s="9"/>
      <c r="F1819" s="9"/>
      <c r="G1819" s="8"/>
      <c r="H1819" s="8"/>
      <c r="I1819" s="8"/>
      <c r="J1819" s="10"/>
      <c r="K1819" s="11"/>
      <c r="L1819" s="12"/>
      <c r="M1819" s="13"/>
      <c r="N1819" s="8"/>
      <c r="O1819" s="8"/>
      <c r="P1819" s="8"/>
      <c r="Q1819" s="10"/>
      <c r="R1819" s="11"/>
      <c r="S1819" s="10"/>
      <c r="T1819" s="10"/>
      <c r="U1819" s="8"/>
      <c r="V1819" s="8"/>
      <c r="W1819" s="11"/>
      <c r="X1819" s="10"/>
      <c r="Y1819" s="11"/>
      <c r="Z1819" s="10"/>
      <c r="AA1819" s="11"/>
      <c r="AB1819" s="14"/>
    </row>
    <row r="1820" spans="1:29" x14ac:dyDescent="0.35">
      <c r="A1820" s="288" t="s">
        <v>4</v>
      </c>
      <c r="B1820" s="316"/>
      <c r="C1820" s="316"/>
      <c r="D1820" s="316"/>
      <c r="E1820" s="316"/>
      <c r="F1820" s="316"/>
      <c r="G1820" s="316"/>
      <c r="H1820" s="316"/>
      <c r="I1820" s="316"/>
      <c r="J1820" s="316"/>
      <c r="K1820" s="316"/>
      <c r="L1820" s="289"/>
      <c r="M1820" s="288" t="s">
        <v>5</v>
      </c>
      <c r="N1820" s="316"/>
      <c r="O1820" s="316"/>
      <c r="P1820" s="316"/>
      <c r="Q1820" s="316"/>
      <c r="R1820" s="316"/>
      <c r="S1820" s="316"/>
      <c r="T1820" s="316"/>
      <c r="U1820" s="316"/>
      <c r="V1820" s="316"/>
      <c r="W1820" s="289"/>
      <c r="X1820" s="290" t="s">
        <v>6</v>
      </c>
      <c r="Y1820" s="290" t="s">
        <v>7</v>
      </c>
      <c r="Z1820" s="290" t="s">
        <v>8</v>
      </c>
      <c r="AA1820" s="290" t="s">
        <v>9</v>
      </c>
      <c r="AB1820" s="317" t="s">
        <v>10</v>
      </c>
    </row>
    <row r="1821" spans="1:29" x14ac:dyDescent="0.35">
      <c r="A1821" s="299" t="s">
        <v>11</v>
      </c>
      <c r="B1821" s="293" t="s">
        <v>12</v>
      </c>
      <c r="C1821" s="293" t="s">
        <v>13</v>
      </c>
      <c r="D1821" s="311" t="s">
        <v>14</v>
      </c>
      <c r="E1821" s="311" t="s">
        <v>15</v>
      </c>
      <c r="F1821" s="312" t="s">
        <v>16</v>
      </c>
      <c r="G1821" s="302" t="s">
        <v>17</v>
      </c>
      <c r="H1821" s="303"/>
      <c r="I1821" s="304"/>
      <c r="J1821" s="290" t="s">
        <v>18</v>
      </c>
      <c r="K1821" s="290" t="s">
        <v>19</v>
      </c>
      <c r="L1821" s="308" t="s">
        <v>20</v>
      </c>
      <c r="M1821" s="299" t="s">
        <v>11</v>
      </c>
      <c r="N1821" s="293" t="s">
        <v>21</v>
      </c>
      <c r="O1821" s="293" t="s">
        <v>22</v>
      </c>
      <c r="P1821" s="293" t="s">
        <v>16</v>
      </c>
      <c r="Q1821" s="290" t="s">
        <v>23</v>
      </c>
      <c r="R1821" s="290" t="s">
        <v>24</v>
      </c>
      <c r="S1821" s="290" t="s">
        <v>25</v>
      </c>
      <c r="T1821" s="290" t="s">
        <v>26</v>
      </c>
      <c r="U1821" s="288" t="s">
        <v>27</v>
      </c>
      <c r="V1821" s="289"/>
      <c r="W1821" s="290" t="s">
        <v>28</v>
      </c>
      <c r="X1821" s="291"/>
      <c r="Y1821" s="291"/>
      <c r="Z1821" s="291"/>
      <c r="AA1821" s="291"/>
      <c r="AB1821" s="318"/>
    </row>
    <row r="1822" spans="1:29" x14ac:dyDescent="0.35">
      <c r="A1822" s="300"/>
      <c r="B1822" s="294"/>
      <c r="C1822" s="294"/>
      <c r="D1822" s="312"/>
      <c r="E1822" s="312"/>
      <c r="F1822" s="312"/>
      <c r="G1822" s="305"/>
      <c r="H1822" s="306"/>
      <c r="I1822" s="307"/>
      <c r="J1822" s="291"/>
      <c r="K1822" s="291"/>
      <c r="L1822" s="309"/>
      <c r="M1822" s="300"/>
      <c r="N1822" s="294"/>
      <c r="O1822" s="294"/>
      <c r="P1822" s="294"/>
      <c r="Q1822" s="291"/>
      <c r="R1822" s="291"/>
      <c r="S1822" s="291"/>
      <c r="T1822" s="291"/>
      <c r="U1822" s="293" t="s">
        <v>29</v>
      </c>
      <c r="V1822" s="296" t="s">
        <v>30</v>
      </c>
      <c r="W1822" s="291"/>
      <c r="X1822" s="291"/>
      <c r="Y1822" s="291"/>
      <c r="Z1822" s="291"/>
      <c r="AA1822" s="291"/>
      <c r="AB1822" s="318"/>
    </row>
    <row r="1823" spans="1:29" x14ac:dyDescent="0.35">
      <c r="A1823" s="300"/>
      <c r="B1823" s="294"/>
      <c r="C1823" s="294"/>
      <c r="D1823" s="312"/>
      <c r="E1823" s="312"/>
      <c r="F1823" s="312"/>
      <c r="G1823" s="299" t="s">
        <v>31</v>
      </c>
      <c r="H1823" s="299" t="s">
        <v>32</v>
      </c>
      <c r="I1823" s="299" t="s">
        <v>33</v>
      </c>
      <c r="J1823" s="291"/>
      <c r="K1823" s="291"/>
      <c r="L1823" s="309"/>
      <c r="M1823" s="300"/>
      <c r="N1823" s="294"/>
      <c r="O1823" s="294"/>
      <c r="P1823" s="294"/>
      <c r="Q1823" s="291"/>
      <c r="R1823" s="291"/>
      <c r="S1823" s="291"/>
      <c r="T1823" s="291"/>
      <c r="U1823" s="294"/>
      <c r="V1823" s="297"/>
      <c r="W1823" s="291"/>
      <c r="X1823" s="291"/>
      <c r="Y1823" s="291"/>
      <c r="Z1823" s="291"/>
      <c r="AA1823" s="291"/>
      <c r="AB1823" s="318"/>
    </row>
    <row r="1824" spans="1:29" x14ac:dyDescent="0.35">
      <c r="A1824" s="300"/>
      <c r="B1824" s="294"/>
      <c r="C1824" s="294"/>
      <c r="D1824" s="312"/>
      <c r="E1824" s="312"/>
      <c r="F1824" s="312"/>
      <c r="G1824" s="300"/>
      <c r="H1824" s="300"/>
      <c r="I1824" s="300"/>
      <c r="J1824" s="291"/>
      <c r="K1824" s="291"/>
      <c r="L1824" s="309"/>
      <c r="M1824" s="300"/>
      <c r="N1824" s="294"/>
      <c r="O1824" s="294"/>
      <c r="P1824" s="294"/>
      <c r="Q1824" s="291"/>
      <c r="R1824" s="291"/>
      <c r="S1824" s="291"/>
      <c r="T1824" s="291"/>
      <c r="U1824" s="294"/>
      <c r="V1824" s="297"/>
      <c r="W1824" s="291"/>
      <c r="X1824" s="291"/>
      <c r="Y1824" s="291"/>
      <c r="Z1824" s="291"/>
      <c r="AA1824" s="291"/>
      <c r="AB1824" s="318"/>
    </row>
    <row r="1825" spans="1:29" x14ac:dyDescent="0.35">
      <c r="A1825" s="301"/>
      <c r="B1825" s="295"/>
      <c r="C1825" s="295"/>
      <c r="D1825" s="313"/>
      <c r="E1825" s="313"/>
      <c r="F1825" s="313"/>
      <c r="G1825" s="301"/>
      <c r="H1825" s="301"/>
      <c r="I1825" s="301"/>
      <c r="J1825" s="292"/>
      <c r="K1825" s="292"/>
      <c r="L1825" s="310"/>
      <c r="M1825" s="301"/>
      <c r="N1825" s="295"/>
      <c r="O1825" s="295"/>
      <c r="P1825" s="295"/>
      <c r="Q1825" s="292"/>
      <c r="R1825" s="292"/>
      <c r="S1825" s="292"/>
      <c r="T1825" s="292"/>
      <c r="U1825" s="295"/>
      <c r="V1825" s="298"/>
      <c r="W1825" s="292"/>
      <c r="X1825" s="292"/>
      <c r="Y1825" s="292"/>
      <c r="Z1825" s="292"/>
      <c r="AA1825" s="292"/>
      <c r="AB1825" s="319"/>
    </row>
    <row r="1826" spans="1:29" x14ac:dyDescent="0.35">
      <c r="A1826" s="15">
        <v>1</v>
      </c>
      <c r="B1826" s="16" t="str">
        <f>[1]ภดส3!B2717</f>
        <v>โฉนด</v>
      </c>
      <c r="C1826" s="16">
        <f>[1]ภดส3!E2717</f>
        <v>3406</v>
      </c>
      <c r="D1826" s="17">
        <f>[1]ภดส3!C2717</f>
        <v>7350</v>
      </c>
      <c r="E1826" s="17" t="str">
        <f>[1]ภดส3!F2717</f>
        <v>ม.2 ต.นาบอน</v>
      </c>
      <c r="F1826" s="18" t="s">
        <v>34</v>
      </c>
      <c r="G1826" s="16">
        <f>[1]ภดส3!G2717</f>
        <v>0</v>
      </c>
      <c r="H1826" s="16">
        <f>[1]ภดส3!H2717</f>
        <v>0</v>
      </c>
      <c r="I1826" s="16">
        <f>[1]ภดส3!I2717</f>
        <v>25</v>
      </c>
      <c r="J1826" s="19">
        <f>[1]ภดส3!J2717</f>
        <v>25</v>
      </c>
      <c r="K1826" s="20">
        <v>3050</v>
      </c>
      <c r="L1826" s="19">
        <f>J1826*K1826</f>
        <v>76250</v>
      </c>
      <c r="M1826" s="21">
        <v>1</v>
      </c>
      <c r="N1826" s="21" t="s">
        <v>108</v>
      </c>
      <c r="O1826" s="21" t="s">
        <v>49</v>
      </c>
      <c r="P1826" s="21">
        <v>2</v>
      </c>
      <c r="Q1826" s="22">
        <v>100</v>
      </c>
      <c r="R1826" s="23">
        <v>100</v>
      </c>
      <c r="S1826" s="22">
        <v>6600</v>
      </c>
      <c r="T1826" s="22">
        <f>Q1826*S1826</f>
        <v>660000</v>
      </c>
      <c r="U1826" s="21">
        <v>10</v>
      </c>
      <c r="V1826" s="21">
        <v>10</v>
      </c>
      <c r="W1826" s="23">
        <f>T1826-T1826*10/100</f>
        <v>594000</v>
      </c>
      <c r="X1826" s="22">
        <f>L1826+W1826</f>
        <v>670250</v>
      </c>
      <c r="Y1826" s="23">
        <f>X1826*R1826/100</f>
        <v>670250</v>
      </c>
      <c r="Z1826" s="22">
        <v>0</v>
      </c>
      <c r="AA1826" s="24">
        <f>Y1826-Z1826</f>
        <v>670250</v>
      </c>
      <c r="AB1826" s="25">
        <v>0.02</v>
      </c>
      <c r="AC1826" s="26">
        <f>AA1826*AB1826/100</f>
        <v>134.05000000000001</v>
      </c>
    </row>
    <row r="1827" spans="1:29" x14ac:dyDescent="0.35">
      <c r="A1827" s="15">
        <v>2</v>
      </c>
      <c r="B1827" s="16" t="str">
        <f>[1]ภดส3!B2718</f>
        <v>โฉนด</v>
      </c>
      <c r="C1827" s="16">
        <f>[1]ภดส3!C2718</f>
        <v>7349</v>
      </c>
      <c r="D1827" s="17">
        <f>[1]ภดส3!E2718</f>
        <v>3405</v>
      </c>
      <c r="E1827" s="17" t="str">
        <f>[1]ภดส3!F2718</f>
        <v>ม.2 ต.นาบอน</v>
      </c>
      <c r="F1827" s="18" t="s">
        <v>34</v>
      </c>
      <c r="G1827" s="16">
        <f>[1]ภดส3!G2718</f>
        <v>0</v>
      </c>
      <c r="H1827" s="16">
        <f>[1]ภดส3!H2718</f>
        <v>0</v>
      </c>
      <c r="I1827" s="16">
        <f>[1]ภดส3!I2718</f>
        <v>25</v>
      </c>
      <c r="J1827" s="19">
        <f>[1]ภดส3!J2718</f>
        <v>25</v>
      </c>
      <c r="K1827" s="20">
        <v>3050</v>
      </c>
      <c r="L1827" s="19">
        <f>J1827*K1827</f>
        <v>76250</v>
      </c>
      <c r="M1827" s="21">
        <v>2</v>
      </c>
      <c r="N1827" s="21" t="s">
        <v>108</v>
      </c>
      <c r="O1827" s="21" t="s">
        <v>49</v>
      </c>
      <c r="P1827" s="21">
        <v>2</v>
      </c>
      <c r="Q1827" s="22">
        <v>100</v>
      </c>
      <c r="R1827" s="23">
        <v>100</v>
      </c>
      <c r="S1827" s="22">
        <v>6600</v>
      </c>
      <c r="T1827" s="22">
        <f>Q1827*S1827</f>
        <v>660000</v>
      </c>
      <c r="U1827" s="21">
        <v>10</v>
      </c>
      <c r="V1827" s="21">
        <v>10</v>
      </c>
      <c r="W1827" s="23">
        <f>T1827-T1827*10/100</f>
        <v>594000</v>
      </c>
      <c r="X1827" s="22">
        <f>L1827+W1827</f>
        <v>670250</v>
      </c>
      <c r="Y1827" s="23">
        <f>X1827*R1827/100</f>
        <v>670250</v>
      </c>
      <c r="Z1827" s="22">
        <v>0</v>
      </c>
      <c r="AA1827" s="24">
        <f>Y1827-Z1827</f>
        <v>670250</v>
      </c>
      <c r="AB1827" s="25">
        <v>0.02</v>
      </c>
      <c r="AC1827" s="26">
        <f t="shared" ref="AC1827:AC1829" si="89">AA1827*AB1827/100</f>
        <v>134.05000000000001</v>
      </c>
    </row>
    <row r="1828" spans="1:29" x14ac:dyDescent="0.35">
      <c r="A1828" s="15">
        <v>3</v>
      </c>
      <c r="B1828" s="16" t="str">
        <f>[1]ภดส3!B2719</f>
        <v>โฉนด</v>
      </c>
      <c r="C1828" s="16">
        <f>[1]ภดส3!C2719</f>
        <v>7348</v>
      </c>
      <c r="D1828" s="17">
        <f>[1]ภดส3!E2719</f>
        <v>3404</v>
      </c>
      <c r="E1828" s="17" t="str">
        <f>[1]ภดส3!F2719</f>
        <v>ม.2 ต.นาบอน</v>
      </c>
      <c r="F1828" s="18" t="s">
        <v>34</v>
      </c>
      <c r="G1828" s="16">
        <f>[1]ภดส3!G2719</f>
        <v>0</v>
      </c>
      <c r="H1828" s="16">
        <f>[1]ภดส3!H2719</f>
        <v>0</v>
      </c>
      <c r="I1828" s="16">
        <f>[1]ภดส3!I2719</f>
        <v>25</v>
      </c>
      <c r="J1828" s="19">
        <f>[1]ภดส3!J2719</f>
        <v>25</v>
      </c>
      <c r="K1828" s="20">
        <v>3051</v>
      </c>
      <c r="L1828" s="19">
        <f t="shared" ref="L1828:L1829" si="90">J1828*K1828</f>
        <v>76275</v>
      </c>
      <c r="M1828" s="21">
        <v>3</v>
      </c>
      <c r="N1828" s="21" t="s">
        <v>108</v>
      </c>
      <c r="O1828" s="21" t="s">
        <v>49</v>
      </c>
      <c r="P1828" s="21">
        <v>2</v>
      </c>
      <c r="Q1828" s="22">
        <v>100</v>
      </c>
      <c r="R1828" s="23">
        <v>100</v>
      </c>
      <c r="S1828" s="22">
        <v>6600</v>
      </c>
      <c r="T1828" s="22">
        <f t="shared" ref="T1828:T1829" si="91">Q1828*S1828</f>
        <v>660000</v>
      </c>
      <c r="U1828" s="21">
        <v>10</v>
      </c>
      <c r="V1828" s="21">
        <v>10</v>
      </c>
      <c r="W1828" s="23">
        <f t="shared" ref="W1828:W1829" si="92">T1828-T1828*10/100</f>
        <v>594000</v>
      </c>
      <c r="X1828" s="22">
        <f t="shared" ref="X1828:X1829" si="93">L1828+W1828</f>
        <v>670275</v>
      </c>
      <c r="Y1828" s="23">
        <f t="shared" ref="Y1828:Y1829" si="94">X1828*R1828/100</f>
        <v>670275</v>
      </c>
      <c r="Z1828" s="22">
        <v>0</v>
      </c>
      <c r="AA1828" s="24">
        <f t="shared" ref="AA1828:AA1829" si="95">Y1828-Z1828</f>
        <v>670275</v>
      </c>
      <c r="AB1828" s="25">
        <v>0.02</v>
      </c>
      <c r="AC1828" s="26">
        <f t="shared" si="89"/>
        <v>134.05500000000001</v>
      </c>
    </row>
    <row r="1829" spans="1:29" x14ac:dyDescent="0.35">
      <c r="A1829" s="15">
        <v>4</v>
      </c>
      <c r="B1829" s="16" t="str">
        <f>[1]ภดส3!B2720</f>
        <v>โฉนด</v>
      </c>
      <c r="C1829" s="16">
        <f>[1]ภดส3!C2720</f>
        <v>7347</v>
      </c>
      <c r="D1829" s="17">
        <f>[1]ภดส3!E2720</f>
        <v>3403</v>
      </c>
      <c r="E1829" s="17" t="str">
        <f>[1]ภดส3!F2720</f>
        <v>ม.2 ต.นาบอน</v>
      </c>
      <c r="F1829" s="18" t="s">
        <v>34</v>
      </c>
      <c r="G1829" s="16">
        <f>[1]ภดส3!G2720</f>
        <v>0</v>
      </c>
      <c r="H1829" s="16">
        <f>[1]ภดส3!H2720</f>
        <v>0</v>
      </c>
      <c r="I1829" s="16">
        <f>[1]ภดส3!I2720</f>
        <v>25</v>
      </c>
      <c r="J1829" s="19">
        <f>[1]ภดส3!J2720</f>
        <v>25</v>
      </c>
      <c r="K1829" s="20">
        <v>3052</v>
      </c>
      <c r="L1829" s="19">
        <f t="shared" si="90"/>
        <v>76300</v>
      </c>
      <c r="M1829" s="21">
        <v>4</v>
      </c>
      <c r="N1829" s="21" t="s">
        <v>108</v>
      </c>
      <c r="O1829" s="21" t="s">
        <v>49</v>
      </c>
      <c r="P1829" s="21">
        <v>2</v>
      </c>
      <c r="Q1829" s="22">
        <v>100</v>
      </c>
      <c r="R1829" s="23">
        <v>100</v>
      </c>
      <c r="S1829" s="22">
        <v>6600</v>
      </c>
      <c r="T1829" s="22">
        <f t="shared" si="91"/>
        <v>660000</v>
      </c>
      <c r="U1829" s="21">
        <v>10</v>
      </c>
      <c r="V1829" s="21">
        <v>10</v>
      </c>
      <c r="W1829" s="23">
        <f t="shared" si="92"/>
        <v>594000</v>
      </c>
      <c r="X1829" s="22">
        <f t="shared" si="93"/>
        <v>670300</v>
      </c>
      <c r="Y1829" s="23">
        <f t="shared" si="94"/>
        <v>670300</v>
      </c>
      <c r="Z1829" s="22">
        <v>0</v>
      </c>
      <c r="AA1829" s="24">
        <f t="shared" si="95"/>
        <v>670300</v>
      </c>
      <c r="AB1829" s="25">
        <v>0.02</v>
      </c>
      <c r="AC1829" s="26">
        <f t="shared" si="89"/>
        <v>134.06</v>
      </c>
    </row>
    <row r="1830" spans="1:29" x14ac:dyDescent="0.35">
      <c r="A1830" s="201"/>
      <c r="B1830" s="202"/>
      <c r="C1830" s="202"/>
      <c r="D1830" s="77"/>
      <c r="E1830" s="77"/>
      <c r="F1830" s="222"/>
      <c r="G1830" s="202"/>
      <c r="H1830" s="202"/>
      <c r="I1830" s="202"/>
      <c r="J1830" s="203"/>
      <c r="K1830" s="223"/>
      <c r="L1830" s="203"/>
      <c r="M1830" s="224"/>
      <c r="N1830" s="224"/>
      <c r="O1830" s="224"/>
      <c r="P1830" s="224"/>
      <c r="Q1830" s="207"/>
      <c r="R1830" s="206"/>
      <c r="S1830" s="207"/>
      <c r="T1830" s="207"/>
      <c r="U1830" s="224"/>
      <c r="V1830" s="224"/>
      <c r="W1830" s="206"/>
      <c r="X1830" s="207"/>
      <c r="Y1830" s="206"/>
      <c r="Z1830" s="207"/>
      <c r="AA1830" s="208"/>
      <c r="AB1830" s="198"/>
      <c r="AC1830" s="209">
        <f>SUM(AC1826:AC1829)</f>
        <v>536.21500000000003</v>
      </c>
    </row>
    <row r="1831" spans="1:29" x14ac:dyDescent="0.35">
      <c r="A1831" s="1"/>
      <c r="B1831" s="1"/>
      <c r="C1831" s="1"/>
      <c r="D1831" s="2"/>
      <c r="E1831" s="2"/>
      <c r="F1831" s="2"/>
      <c r="G1831" s="1"/>
      <c r="H1831" s="1"/>
      <c r="I1831" s="1"/>
      <c r="J1831" s="3"/>
      <c r="K1831" s="4"/>
      <c r="M1831" s="6"/>
      <c r="N1831" s="1"/>
      <c r="O1831" s="1"/>
      <c r="P1831" s="1"/>
      <c r="Q1831" s="3"/>
      <c r="R1831" s="4"/>
      <c r="S1831" s="3"/>
      <c r="T1831" s="3"/>
      <c r="U1831" s="1"/>
      <c r="V1831" s="1"/>
      <c r="W1831" s="4"/>
      <c r="X1831" s="3"/>
      <c r="Y1831" s="4"/>
      <c r="Z1831" s="3"/>
      <c r="AA1831" s="4"/>
      <c r="AB1831" s="55"/>
    </row>
    <row r="1832" spans="1:29" x14ac:dyDescent="0.35">
      <c r="A1832" s="8"/>
      <c r="B1832" s="8" t="s">
        <v>37</v>
      </c>
      <c r="C1832" s="8"/>
      <c r="D1832" s="9" t="s">
        <v>38</v>
      </c>
      <c r="E1832" s="9"/>
      <c r="F1832" s="9"/>
      <c r="G1832" s="56"/>
      <c r="H1832" s="8" t="s">
        <v>39</v>
      </c>
      <c r="I1832" s="8"/>
      <c r="J1832" s="57"/>
      <c r="K1832" s="10"/>
      <c r="L1832" s="8"/>
      <c r="M1832" s="13"/>
      <c r="N1832" s="1"/>
      <c r="O1832" s="1"/>
      <c r="P1832" s="1"/>
      <c r="Q1832" s="3"/>
      <c r="R1832" s="4"/>
      <c r="S1832" s="3"/>
      <c r="T1832" s="3"/>
      <c r="U1832" s="1"/>
      <c r="V1832" s="1"/>
      <c r="W1832" s="4"/>
      <c r="X1832" s="3"/>
      <c r="Y1832" s="4"/>
      <c r="Z1832" s="3"/>
      <c r="AA1832" s="4"/>
      <c r="AB1832" s="55"/>
    </row>
    <row r="1833" spans="1:29" x14ac:dyDescent="0.35">
      <c r="A1833" s="8"/>
      <c r="B1833" s="8"/>
      <c r="C1833" s="8"/>
      <c r="D1833" s="9"/>
      <c r="E1833" s="9"/>
      <c r="F1833" s="9"/>
      <c r="G1833" s="56"/>
      <c r="H1833" s="8" t="s">
        <v>40</v>
      </c>
      <c r="I1833" s="8"/>
      <c r="J1833" s="57"/>
      <c r="K1833" s="10"/>
      <c r="L1833" s="8"/>
      <c r="M1833" s="13"/>
      <c r="N1833" s="1"/>
      <c r="O1833" s="1"/>
      <c r="P1833" s="1"/>
      <c r="Q1833" s="3"/>
      <c r="R1833" s="4"/>
      <c r="S1833" s="3"/>
      <c r="T1833" s="3"/>
      <c r="U1833" s="1"/>
      <c r="V1833" s="1"/>
      <c r="W1833" s="4"/>
      <c r="X1833" s="3"/>
      <c r="Y1833" s="4"/>
      <c r="Z1833" s="3"/>
      <c r="AA1833" s="4"/>
      <c r="AB1833" s="55"/>
    </row>
    <row r="1834" spans="1:29" x14ac:dyDescent="0.35">
      <c r="A1834" s="8"/>
      <c r="B1834" s="8"/>
      <c r="C1834" s="8"/>
      <c r="D1834" s="9"/>
      <c r="E1834" s="9"/>
      <c r="F1834" s="9"/>
      <c r="G1834" s="56"/>
      <c r="H1834" s="8" t="s">
        <v>41</v>
      </c>
      <c r="I1834" s="8"/>
      <c r="J1834" s="57"/>
      <c r="K1834" s="10"/>
      <c r="L1834" s="8"/>
      <c r="M1834" s="13"/>
      <c r="N1834" s="1"/>
      <c r="O1834" s="1"/>
      <c r="P1834" s="8"/>
      <c r="Q1834" s="3"/>
      <c r="R1834" s="4"/>
      <c r="S1834" s="3"/>
      <c r="T1834" s="3"/>
      <c r="U1834" s="1"/>
      <c r="V1834" s="1"/>
      <c r="W1834" s="4"/>
      <c r="X1834" s="3"/>
      <c r="Y1834" s="11"/>
      <c r="Z1834" s="10"/>
      <c r="AA1834" s="11"/>
      <c r="AB1834" s="14"/>
    </row>
    <row r="1835" spans="1:29" x14ac:dyDescent="0.35">
      <c r="A1835" s="8"/>
      <c r="B1835" s="8"/>
      <c r="C1835" s="8"/>
      <c r="D1835" s="9"/>
      <c r="E1835" s="9"/>
      <c r="F1835" s="9"/>
      <c r="G1835" s="56"/>
      <c r="H1835" s="8" t="s">
        <v>42</v>
      </c>
      <c r="I1835" s="58"/>
      <c r="J1835" s="59"/>
      <c r="K1835" s="12"/>
      <c r="L1835" s="58"/>
      <c r="M1835" s="60"/>
      <c r="N1835" s="1"/>
      <c r="O1835" s="1"/>
      <c r="P1835" s="8"/>
      <c r="Q1835" s="3"/>
      <c r="R1835" s="4"/>
      <c r="S1835" s="3"/>
      <c r="T1835" s="3"/>
      <c r="U1835" s="1"/>
      <c r="V1835" s="1"/>
      <c r="W1835" s="4"/>
      <c r="X1835" s="3"/>
      <c r="Y1835" s="11"/>
      <c r="Z1835" s="10"/>
      <c r="AA1835" s="11"/>
      <c r="AB1835" s="14"/>
    </row>
    <row r="1836" spans="1:29" x14ac:dyDescent="0.35">
      <c r="A1836" s="58"/>
      <c r="B1836" s="58"/>
      <c r="C1836" s="58"/>
      <c r="D1836" s="61"/>
      <c r="E1836" s="61"/>
      <c r="F1836" s="61"/>
      <c r="G1836" s="58"/>
      <c r="H1836" s="58" t="s">
        <v>43</v>
      </c>
      <c r="I1836" s="58"/>
      <c r="J1836" s="59"/>
      <c r="K1836" s="12"/>
      <c r="L1836" s="58"/>
      <c r="M1836" s="60"/>
    </row>
    <row r="1837" spans="1:29" x14ac:dyDescent="0.35">
      <c r="A1837" s="1"/>
      <c r="B1837" s="1"/>
      <c r="C1837" s="1"/>
      <c r="D1837" s="2"/>
      <c r="E1837" s="2"/>
      <c r="F1837" s="2"/>
      <c r="G1837" s="1"/>
      <c r="H1837" s="1"/>
      <c r="I1837" s="1"/>
      <c r="J1837" s="3"/>
      <c r="K1837" s="4"/>
      <c r="M1837" s="6"/>
      <c r="N1837" s="1"/>
      <c r="O1837" s="1"/>
      <c r="P1837" s="1"/>
      <c r="Q1837" s="3"/>
      <c r="R1837" s="4"/>
      <c r="S1837" s="3"/>
      <c r="T1837" s="3"/>
      <c r="U1837" s="1"/>
      <c r="V1837" s="1"/>
      <c r="W1837" s="4"/>
      <c r="X1837" s="3"/>
      <c r="Y1837" s="4"/>
      <c r="Z1837" s="3"/>
      <c r="AA1837" s="314" t="s">
        <v>0</v>
      </c>
      <c r="AB1837" s="314"/>
    </row>
    <row r="1838" spans="1:29" x14ac:dyDescent="0.35">
      <c r="A1838" s="315" t="s">
        <v>1</v>
      </c>
      <c r="B1838" s="315"/>
      <c r="C1838" s="315"/>
      <c r="D1838" s="315"/>
      <c r="E1838" s="315"/>
      <c r="F1838" s="315"/>
      <c r="G1838" s="315"/>
      <c r="H1838" s="315"/>
      <c r="I1838" s="315"/>
      <c r="J1838" s="315"/>
      <c r="K1838" s="315"/>
      <c r="L1838" s="315"/>
      <c r="M1838" s="315"/>
      <c r="N1838" s="315"/>
      <c r="O1838" s="315"/>
      <c r="P1838" s="315"/>
      <c r="Q1838" s="315"/>
      <c r="R1838" s="315"/>
      <c r="S1838" s="315"/>
      <c r="T1838" s="315"/>
      <c r="U1838" s="315"/>
      <c r="V1838" s="315"/>
      <c r="W1838" s="315"/>
      <c r="X1838" s="315"/>
      <c r="Y1838" s="315"/>
      <c r="Z1838" s="315"/>
      <c r="AA1838" s="315"/>
      <c r="AB1838" s="315"/>
    </row>
    <row r="1839" spans="1:29" x14ac:dyDescent="0.35">
      <c r="A1839" s="315" t="str">
        <f>A1797</f>
        <v>เทศบาลตำบลนาบอน</v>
      </c>
      <c r="B1839" s="315"/>
      <c r="C1839" s="315"/>
      <c r="D1839" s="315"/>
      <c r="E1839" s="315"/>
      <c r="F1839" s="315"/>
      <c r="G1839" s="315"/>
      <c r="H1839" s="315"/>
      <c r="I1839" s="315"/>
      <c r="J1839" s="315"/>
      <c r="K1839" s="315"/>
      <c r="L1839" s="315"/>
      <c r="M1839" s="315"/>
      <c r="N1839" s="315"/>
      <c r="O1839" s="315"/>
      <c r="P1839" s="315"/>
      <c r="Q1839" s="315"/>
      <c r="R1839" s="315"/>
      <c r="S1839" s="315"/>
      <c r="T1839" s="315"/>
      <c r="U1839" s="315"/>
      <c r="V1839" s="315"/>
      <c r="W1839" s="315"/>
      <c r="X1839" s="315"/>
      <c r="Y1839" s="315"/>
      <c r="Z1839" s="315"/>
      <c r="AA1839" s="315"/>
      <c r="AB1839" s="315"/>
    </row>
    <row r="1840" spans="1:29" x14ac:dyDescent="0.35">
      <c r="A1840" s="8" t="s">
        <v>191</v>
      </c>
      <c r="B1840" s="8"/>
      <c r="C1840" s="8"/>
      <c r="D1840" s="9"/>
      <c r="E1840" s="9"/>
      <c r="F1840" s="9"/>
      <c r="G1840" s="8"/>
      <c r="H1840" s="8"/>
      <c r="I1840" s="8"/>
      <c r="J1840" s="10"/>
      <c r="K1840" s="11"/>
      <c r="L1840" s="12"/>
      <c r="M1840" s="13"/>
      <c r="N1840" s="8"/>
      <c r="O1840" s="8"/>
      <c r="P1840" s="8"/>
      <c r="Q1840" s="10"/>
      <c r="R1840" s="11"/>
      <c r="S1840" s="10"/>
      <c r="T1840" s="10"/>
      <c r="U1840" s="8"/>
      <c r="V1840" s="8"/>
      <c r="W1840" s="11"/>
      <c r="X1840" s="10"/>
      <c r="Y1840" s="11"/>
      <c r="Z1840" s="10"/>
      <c r="AA1840" s="11"/>
      <c r="AB1840" s="14"/>
    </row>
    <row r="1841" spans="1:29" x14ac:dyDescent="0.35">
      <c r="A1841" s="288" t="s">
        <v>4</v>
      </c>
      <c r="B1841" s="316"/>
      <c r="C1841" s="316"/>
      <c r="D1841" s="316"/>
      <c r="E1841" s="316"/>
      <c r="F1841" s="316"/>
      <c r="G1841" s="316"/>
      <c r="H1841" s="316"/>
      <c r="I1841" s="316"/>
      <c r="J1841" s="316"/>
      <c r="K1841" s="316"/>
      <c r="L1841" s="289"/>
      <c r="M1841" s="288" t="s">
        <v>5</v>
      </c>
      <c r="N1841" s="316"/>
      <c r="O1841" s="316"/>
      <c r="P1841" s="316"/>
      <c r="Q1841" s="316"/>
      <c r="R1841" s="316"/>
      <c r="S1841" s="316"/>
      <c r="T1841" s="316"/>
      <c r="U1841" s="316"/>
      <c r="V1841" s="316"/>
      <c r="W1841" s="289"/>
      <c r="X1841" s="290" t="s">
        <v>6</v>
      </c>
      <c r="Y1841" s="290" t="s">
        <v>7</v>
      </c>
      <c r="Z1841" s="290" t="s">
        <v>8</v>
      </c>
      <c r="AA1841" s="290" t="s">
        <v>9</v>
      </c>
      <c r="AB1841" s="317" t="s">
        <v>10</v>
      </c>
    </row>
    <row r="1842" spans="1:29" x14ac:dyDescent="0.35">
      <c r="A1842" s="299" t="s">
        <v>11</v>
      </c>
      <c r="B1842" s="293" t="s">
        <v>12</v>
      </c>
      <c r="C1842" s="293" t="s">
        <v>13</v>
      </c>
      <c r="D1842" s="311" t="s">
        <v>14</v>
      </c>
      <c r="E1842" s="311" t="s">
        <v>15</v>
      </c>
      <c r="F1842" s="312" t="s">
        <v>16</v>
      </c>
      <c r="G1842" s="302" t="s">
        <v>17</v>
      </c>
      <c r="H1842" s="303"/>
      <c r="I1842" s="304"/>
      <c r="J1842" s="290" t="s">
        <v>18</v>
      </c>
      <c r="K1842" s="290" t="s">
        <v>19</v>
      </c>
      <c r="L1842" s="308" t="s">
        <v>20</v>
      </c>
      <c r="M1842" s="299" t="s">
        <v>11</v>
      </c>
      <c r="N1842" s="293" t="s">
        <v>21</v>
      </c>
      <c r="O1842" s="293" t="s">
        <v>22</v>
      </c>
      <c r="P1842" s="293" t="s">
        <v>16</v>
      </c>
      <c r="Q1842" s="290" t="s">
        <v>23</v>
      </c>
      <c r="R1842" s="290" t="s">
        <v>24</v>
      </c>
      <c r="S1842" s="290" t="s">
        <v>25</v>
      </c>
      <c r="T1842" s="290" t="s">
        <v>26</v>
      </c>
      <c r="U1842" s="288" t="s">
        <v>27</v>
      </c>
      <c r="V1842" s="289"/>
      <c r="W1842" s="290" t="s">
        <v>28</v>
      </c>
      <c r="X1842" s="291"/>
      <c r="Y1842" s="291"/>
      <c r="Z1842" s="291"/>
      <c r="AA1842" s="291"/>
      <c r="AB1842" s="318"/>
    </row>
    <row r="1843" spans="1:29" x14ac:dyDescent="0.35">
      <c r="A1843" s="300"/>
      <c r="B1843" s="294"/>
      <c r="C1843" s="294"/>
      <c r="D1843" s="312"/>
      <c r="E1843" s="312"/>
      <c r="F1843" s="312"/>
      <c r="G1843" s="305"/>
      <c r="H1843" s="306"/>
      <c r="I1843" s="307"/>
      <c r="J1843" s="291"/>
      <c r="K1843" s="291"/>
      <c r="L1843" s="309"/>
      <c r="M1843" s="300"/>
      <c r="N1843" s="294"/>
      <c r="O1843" s="294"/>
      <c r="P1843" s="294"/>
      <c r="Q1843" s="291"/>
      <c r="R1843" s="291"/>
      <c r="S1843" s="291"/>
      <c r="T1843" s="291"/>
      <c r="U1843" s="293" t="s">
        <v>29</v>
      </c>
      <c r="V1843" s="296" t="s">
        <v>30</v>
      </c>
      <c r="W1843" s="291"/>
      <c r="X1843" s="291"/>
      <c r="Y1843" s="291"/>
      <c r="Z1843" s="291"/>
      <c r="AA1843" s="291"/>
      <c r="AB1843" s="318"/>
    </row>
    <row r="1844" spans="1:29" x14ac:dyDescent="0.35">
      <c r="A1844" s="300"/>
      <c r="B1844" s="294"/>
      <c r="C1844" s="294"/>
      <c r="D1844" s="312"/>
      <c r="E1844" s="312"/>
      <c r="F1844" s="312"/>
      <c r="G1844" s="299" t="s">
        <v>31</v>
      </c>
      <c r="H1844" s="299" t="s">
        <v>32</v>
      </c>
      <c r="I1844" s="299" t="s">
        <v>33</v>
      </c>
      <c r="J1844" s="291"/>
      <c r="K1844" s="291"/>
      <c r="L1844" s="309"/>
      <c r="M1844" s="300"/>
      <c r="N1844" s="294"/>
      <c r="O1844" s="294"/>
      <c r="P1844" s="294"/>
      <c r="Q1844" s="291"/>
      <c r="R1844" s="291"/>
      <c r="S1844" s="291"/>
      <c r="T1844" s="291"/>
      <c r="U1844" s="294"/>
      <c r="V1844" s="297"/>
      <c r="W1844" s="291"/>
      <c r="X1844" s="291"/>
      <c r="Y1844" s="291"/>
      <c r="Z1844" s="291"/>
      <c r="AA1844" s="291"/>
      <c r="AB1844" s="318"/>
    </row>
    <row r="1845" spans="1:29" x14ac:dyDescent="0.35">
      <c r="A1845" s="300"/>
      <c r="B1845" s="294"/>
      <c r="C1845" s="294"/>
      <c r="D1845" s="312"/>
      <c r="E1845" s="312"/>
      <c r="F1845" s="312"/>
      <c r="G1845" s="300"/>
      <c r="H1845" s="300"/>
      <c r="I1845" s="300"/>
      <c r="J1845" s="291"/>
      <c r="K1845" s="291"/>
      <c r="L1845" s="309"/>
      <c r="M1845" s="300"/>
      <c r="N1845" s="294"/>
      <c r="O1845" s="294"/>
      <c r="P1845" s="294"/>
      <c r="Q1845" s="291"/>
      <c r="R1845" s="291"/>
      <c r="S1845" s="291"/>
      <c r="T1845" s="291"/>
      <c r="U1845" s="294"/>
      <c r="V1845" s="297"/>
      <c r="W1845" s="291"/>
      <c r="X1845" s="291"/>
      <c r="Y1845" s="291"/>
      <c r="Z1845" s="291"/>
      <c r="AA1845" s="291"/>
      <c r="AB1845" s="318"/>
    </row>
    <row r="1846" spans="1:29" x14ac:dyDescent="0.35">
      <c r="A1846" s="301"/>
      <c r="B1846" s="295"/>
      <c r="C1846" s="295"/>
      <c r="D1846" s="313"/>
      <c r="E1846" s="313"/>
      <c r="F1846" s="313"/>
      <c r="G1846" s="301"/>
      <c r="H1846" s="301"/>
      <c r="I1846" s="301"/>
      <c r="J1846" s="292"/>
      <c r="K1846" s="292"/>
      <c r="L1846" s="310"/>
      <c r="M1846" s="301"/>
      <c r="N1846" s="295"/>
      <c r="O1846" s="295"/>
      <c r="P1846" s="295"/>
      <c r="Q1846" s="292"/>
      <c r="R1846" s="292"/>
      <c r="S1846" s="292"/>
      <c r="T1846" s="292"/>
      <c r="U1846" s="295"/>
      <c r="V1846" s="298"/>
      <c r="W1846" s="292"/>
      <c r="X1846" s="292"/>
      <c r="Y1846" s="292"/>
      <c r="Z1846" s="292"/>
      <c r="AA1846" s="292"/>
      <c r="AB1846" s="319"/>
    </row>
    <row r="1847" spans="1:29" x14ac:dyDescent="0.35">
      <c r="A1847" s="15">
        <v>1</v>
      </c>
      <c r="B1847" s="16" t="str">
        <f>[1]ภดส3!B2798</f>
        <v>โฉนด</v>
      </c>
      <c r="C1847" s="16">
        <f>[1]ภดส3!E2798</f>
        <v>3835</v>
      </c>
      <c r="D1847" s="17">
        <f>[1]ภดส3!C2798</f>
        <v>8075</v>
      </c>
      <c r="E1847" s="17" t="str">
        <f>[1]ภดส3!F2798</f>
        <v>ม.2 ต.นาบอน</v>
      </c>
      <c r="F1847" s="18" t="s">
        <v>34</v>
      </c>
      <c r="G1847" s="16">
        <f>[1]ภดส3!G2798</f>
        <v>0</v>
      </c>
      <c r="H1847" s="16">
        <f>[1]ภดส3!H2798</f>
        <v>0</v>
      </c>
      <c r="I1847" s="16">
        <f>[1]ภดส3!I2798</f>
        <v>20</v>
      </c>
      <c r="J1847" s="19">
        <f>[1]ภดส3!J2798</f>
        <v>20</v>
      </c>
      <c r="K1847" s="20">
        <v>300</v>
      </c>
      <c r="L1847" s="19">
        <f>J1847*K1847</f>
        <v>6000</v>
      </c>
      <c r="M1847" s="21">
        <v>1</v>
      </c>
      <c r="N1847" s="21" t="s">
        <v>108</v>
      </c>
      <c r="O1847" s="21" t="s">
        <v>49</v>
      </c>
      <c r="P1847" s="21">
        <v>2</v>
      </c>
      <c r="Q1847" s="22">
        <v>80</v>
      </c>
      <c r="R1847" s="23">
        <v>100</v>
      </c>
      <c r="S1847" s="22">
        <v>6600</v>
      </c>
      <c r="T1847" s="22">
        <f>Q1847*S1847</f>
        <v>528000</v>
      </c>
      <c r="U1847" s="21">
        <v>30</v>
      </c>
      <c r="V1847" s="21">
        <v>50</v>
      </c>
      <c r="W1847" s="23">
        <f>T1847-T1847*50/100</f>
        <v>264000</v>
      </c>
      <c r="X1847" s="22">
        <f>L1847+W1847</f>
        <v>270000</v>
      </c>
      <c r="Y1847" s="23">
        <f>X1847*R1847/100</f>
        <v>270000</v>
      </c>
      <c r="Z1847" s="22">
        <v>0</v>
      </c>
      <c r="AA1847" s="24">
        <f>Y1847-Z1847</f>
        <v>270000</v>
      </c>
      <c r="AB1847" s="25">
        <v>0.02</v>
      </c>
      <c r="AC1847" s="26">
        <f>AA1847*AB1847/100</f>
        <v>54</v>
      </c>
    </row>
    <row r="1848" spans="1:29" x14ac:dyDescent="0.35">
      <c r="A1848" s="15">
        <v>2</v>
      </c>
      <c r="B1848" s="16" t="str">
        <f>[1]ภดส3!B2799</f>
        <v>โฉนด</v>
      </c>
      <c r="C1848" s="16">
        <f>[1]ภดส3!E2799</f>
        <v>58</v>
      </c>
      <c r="D1848" s="17">
        <f>[1]ภดส3!C2799</f>
        <v>42</v>
      </c>
      <c r="E1848" s="17" t="str">
        <f>[1]ภดส3!F2799</f>
        <v>ม.11 ต.นาบอน</v>
      </c>
      <c r="F1848" s="28" t="s">
        <v>45</v>
      </c>
      <c r="G1848" s="16">
        <f>[1]ภดส3!G2799</f>
        <v>0</v>
      </c>
      <c r="H1848" s="16">
        <f>[1]ภดส3!H2799</f>
        <v>0</v>
      </c>
      <c r="I1848" s="16">
        <f>[1]ภดส3!I2799</f>
        <v>26</v>
      </c>
      <c r="J1848" s="45">
        <f>[1]ภดส3!J2799</f>
        <v>26</v>
      </c>
      <c r="K1848" s="29">
        <v>3050</v>
      </c>
      <c r="L1848" s="19">
        <f>J1848*K1848</f>
        <v>79300</v>
      </c>
      <c r="M1848" s="31"/>
      <c r="N1848" s="30"/>
      <c r="O1848" s="30"/>
      <c r="P1848" s="30"/>
      <c r="Q1848" s="42"/>
      <c r="R1848" s="23"/>
      <c r="S1848" s="42"/>
      <c r="T1848" s="22"/>
      <c r="U1848" s="30"/>
      <c r="V1848" s="30"/>
      <c r="W1848" s="23"/>
      <c r="X1848" s="22">
        <f>L1848</f>
        <v>79300</v>
      </c>
      <c r="Y1848" s="23">
        <f>X1848*100/100</f>
        <v>79300</v>
      </c>
      <c r="Z1848" s="22">
        <v>0</v>
      </c>
      <c r="AA1848" s="24">
        <f>Y1848-Z1848</f>
        <v>79300</v>
      </c>
      <c r="AB1848" s="25">
        <v>0.3</v>
      </c>
      <c r="AC1848" s="26">
        <f>AA1848*AB1848/100</f>
        <v>237.9</v>
      </c>
    </row>
    <row r="1849" spans="1:29" x14ac:dyDescent="0.35">
      <c r="A1849" s="201"/>
      <c r="B1849" s="202"/>
      <c r="C1849" s="202"/>
      <c r="D1849" s="77"/>
      <c r="E1849" s="77"/>
      <c r="F1849" s="130"/>
      <c r="G1849" s="202"/>
      <c r="H1849" s="202"/>
      <c r="I1849" s="202"/>
      <c r="J1849" s="196"/>
      <c r="K1849" s="197"/>
      <c r="L1849" s="203"/>
      <c r="M1849" s="132"/>
      <c r="N1849" s="204"/>
      <c r="O1849" s="204"/>
      <c r="P1849" s="204"/>
      <c r="Q1849" s="183"/>
      <c r="R1849" s="206"/>
      <c r="S1849" s="183"/>
      <c r="T1849" s="207"/>
      <c r="U1849" s="204"/>
      <c r="V1849" s="204"/>
      <c r="W1849" s="206"/>
      <c r="X1849" s="207"/>
      <c r="Y1849" s="206"/>
      <c r="Z1849" s="207"/>
      <c r="AA1849" s="208"/>
      <c r="AB1849" s="198"/>
      <c r="AC1849" s="188">
        <f>SUM(AC1847:AC1848)</f>
        <v>291.89999999999998</v>
      </c>
    </row>
    <row r="1850" spans="1:29" x14ac:dyDescent="0.35">
      <c r="A1850" s="1"/>
      <c r="B1850" s="1"/>
      <c r="C1850" s="1"/>
      <c r="D1850" s="2"/>
      <c r="E1850" s="2"/>
      <c r="F1850" s="2"/>
      <c r="G1850" s="1"/>
      <c r="H1850" s="1"/>
      <c r="I1850" s="1"/>
      <c r="J1850" s="3"/>
      <c r="K1850" s="4"/>
      <c r="M1850" s="6"/>
      <c r="N1850" s="1"/>
      <c r="O1850" s="1"/>
      <c r="P1850" s="1"/>
      <c r="Q1850" s="3"/>
      <c r="R1850" s="4"/>
      <c r="S1850" s="3"/>
      <c r="T1850" s="3"/>
      <c r="U1850" s="1"/>
      <c r="V1850" s="1"/>
      <c r="W1850" s="4"/>
      <c r="X1850" s="3"/>
      <c r="Y1850" s="4"/>
      <c r="Z1850" s="3"/>
      <c r="AA1850" s="4"/>
      <c r="AB1850" s="55"/>
    </row>
    <row r="1851" spans="1:29" x14ac:dyDescent="0.35">
      <c r="A1851" s="8"/>
      <c r="B1851" s="8" t="s">
        <v>37</v>
      </c>
      <c r="C1851" s="8"/>
      <c r="D1851" s="9" t="s">
        <v>38</v>
      </c>
      <c r="E1851" s="9"/>
      <c r="F1851" s="9"/>
      <c r="G1851" s="56"/>
      <c r="H1851" s="8" t="s">
        <v>39</v>
      </c>
      <c r="I1851" s="8"/>
      <c r="J1851" s="57"/>
      <c r="K1851" s="10"/>
      <c r="L1851" s="8"/>
      <c r="M1851" s="13"/>
      <c r="N1851" s="1"/>
      <c r="O1851" s="1"/>
      <c r="P1851" s="1"/>
      <c r="Q1851" s="3"/>
      <c r="R1851" s="4"/>
      <c r="S1851" s="3"/>
      <c r="T1851" s="3"/>
      <c r="U1851" s="1"/>
      <c r="V1851" s="1"/>
      <c r="W1851" s="4"/>
      <c r="X1851" s="3"/>
      <c r="Y1851" s="4"/>
      <c r="Z1851" s="3"/>
      <c r="AA1851" s="4"/>
      <c r="AB1851" s="55"/>
    </row>
    <row r="1852" spans="1:29" x14ac:dyDescent="0.35">
      <c r="A1852" s="8"/>
      <c r="B1852" s="8"/>
      <c r="C1852" s="8"/>
      <c r="D1852" s="9"/>
      <c r="E1852" s="9"/>
      <c r="F1852" s="9"/>
      <c r="G1852" s="56"/>
      <c r="H1852" s="8" t="s">
        <v>40</v>
      </c>
      <c r="I1852" s="8"/>
      <c r="J1852" s="57"/>
      <c r="K1852" s="10"/>
      <c r="L1852" s="8"/>
      <c r="M1852" s="13"/>
      <c r="N1852" s="1"/>
      <c r="O1852" s="1"/>
      <c r="P1852" s="1"/>
      <c r="Q1852" s="3"/>
      <c r="R1852" s="4"/>
      <c r="S1852" s="3"/>
      <c r="T1852" s="3"/>
      <c r="U1852" s="1"/>
      <c r="V1852" s="1"/>
      <c r="W1852" s="4"/>
      <c r="X1852" s="3"/>
      <c r="Y1852" s="4"/>
      <c r="Z1852" s="3"/>
      <c r="AA1852" s="4"/>
      <c r="AB1852" s="55"/>
    </row>
    <row r="1853" spans="1:29" x14ac:dyDescent="0.35">
      <c r="A1853" s="8"/>
      <c r="B1853" s="8"/>
      <c r="C1853" s="8"/>
      <c r="D1853" s="9"/>
      <c r="E1853" s="9"/>
      <c r="F1853" s="9"/>
      <c r="G1853" s="56"/>
      <c r="H1853" s="8" t="s">
        <v>41</v>
      </c>
      <c r="I1853" s="8"/>
      <c r="J1853" s="57"/>
      <c r="K1853" s="10"/>
      <c r="L1853" s="8"/>
      <c r="M1853" s="13"/>
      <c r="N1853" s="1"/>
      <c r="O1853" s="1"/>
      <c r="P1853" s="8"/>
      <c r="Q1853" s="3"/>
      <c r="R1853" s="4"/>
      <c r="S1853" s="3"/>
      <c r="T1853" s="3"/>
      <c r="U1853" s="1"/>
      <c r="V1853" s="1"/>
      <c r="W1853" s="4"/>
      <c r="X1853" s="3"/>
      <c r="Y1853" s="11"/>
      <c r="Z1853" s="10"/>
      <c r="AA1853" s="11"/>
      <c r="AB1853" s="14"/>
    </row>
    <row r="1854" spans="1:29" x14ac:dyDescent="0.35">
      <c r="A1854" s="8"/>
      <c r="B1854" s="8"/>
      <c r="C1854" s="8"/>
      <c r="D1854" s="9"/>
      <c r="E1854" s="9"/>
      <c r="F1854" s="9"/>
      <c r="G1854" s="56"/>
      <c r="H1854" s="8" t="s">
        <v>42</v>
      </c>
      <c r="I1854" s="58"/>
      <c r="J1854" s="59"/>
      <c r="K1854" s="12"/>
      <c r="L1854" s="58"/>
      <c r="M1854" s="60"/>
      <c r="N1854" s="1"/>
      <c r="O1854" s="1"/>
      <c r="P1854" s="8"/>
      <c r="Q1854" s="3"/>
      <c r="R1854" s="4"/>
      <c r="S1854" s="3"/>
      <c r="T1854" s="3"/>
      <c r="U1854" s="1"/>
      <c r="V1854" s="1"/>
      <c r="W1854" s="4"/>
      <c r="X1854" s="3"/>
      <c r="Y1854" s="11"/>
      <c r="Z1854" s="10"/>
      <c r="AA1854" s="11"/>
      <c r="AB1854" s="14"/>
    </row>
    <row r="1855" spans="1:29" x14ac:dyDescent="0.35">
      <c r="A1855" s="58"/>
      <c r="B1855" s="58"/>
      <c r="C1855" s="58"/>
      <c r="D1855" s="61"/>
      <c r="E1855" s="61"/>
      <c r="F1855" s="61"/>
      <c r="G1855" s="58"/>
      <c r="H1855" s="58" t="s">
        <v>43</v>
      </c>
      <c r="I1855" s="58"/>
      <c r="J1855" s="59"/>
      <c r="K1855" s="12"/>
      <c r="L1855" s="58"/>
      <c r="M1855" s="60"/>
    </row>
    <row r="1856" spans="1:29" x14ac:dyDescent="0.35">
      <c r="A1856" s="1"/>
      <c r="B1856" s="1"/>
      <c r="C1856" s="1"/>
      <c r="D1856" s="2"/>
      <c r="E1856" s="2"/>
      <c r="F1856" s="2"/>
      <c r="G1856" s="1"/>
      <c r="H1856" s="1"/>
      <c r="I1856" s="1"/>
      <c r="J1856" s="3"/>
      <c r="K1856" s="4"/>
      <c r="M1856" s="6"/>
      <c r="N1856" s="1"/>
      <c r="O1856" s="1"/>
      <c r="P1856" s="1"/>
      <c r="Q1856" s="3"/>
      <c r="R1856" s="4"/>
      <c r="S1856" s="3"/>
      <c r="T1856" s="3"/>
      <c r="U1856" s="1"/>
      <c r="V1856" s="1"/>
      <c r="W1856" s="4"/>
      <c r="X1856" s="3"/>
      <c r="Y1856" s="4"/>
      <c r="Z1856" s="3"/>
      <c r="AA1856" s="314" t="s">
        <v>0</v>
      </c>
      <c r="AB1856" s="314"/>
    </row>
    <row r="1857" spans="1:29" x14ac:dyDescent="0.35">
      <c r="A1857" s="315" t="s">
        <v>1</v>
      </c>
      <c r="B1857" s="315"/>
      <c r="C1857" s="315"/>
      <c r="D1857" s="315"/>
      <c r="E1857" s="315"/>
      <c r="F1857" s="315"/>
      <c r="G1857" s="315"/>
      <c r="H1857" s="315"/>
      <c r="I1857" s="315"/>
      <c r="J1857" s="315"/>
      <c r="K1857" s="315"/>
      <c r="L1857" s="315"/>
      <c r="M1857" s="315"/>
      <c r="N1857" s="315"/>
      <c r="O1857" s="315"/>
      <c r="P1857" s="315"/>
      <c r="Q1857" s="315"/>
      <c r="R1857" s="315"/>
      <c r="S1857" s="315"/>
      <c r="T1857" s="315"/>
      <c r="U1857" s="315"/>
      <c r="V1857" s="315"/>
      <c r="W1857" s="315"/>
      <c r="X1857" s="315"/>
      <c r="Y1857" s="315"/>
      <c r="Z1857" s="315"/>
      <c r="AA1857" s="315"/>
      <c r="AB1857" s="315"/>
    </row>
    <row r="1858" spans="1:29" x14ac:dyDescent="0.35">
      <c r="A1858" s="315" t="str">
        <f>A1818</f>
        <v>เทศบาลตำบลนาบอน</v>
      </c>
      <c r="B1858" s="315"/>
      <c r="C1858" s="315"/>
      <c r="D1858" s="315"/>
      <c r="E1858" s="315"/>
      <c r="F1858" s="315"/>
      <c r="G1858" s="315"/>
      <c r="H1858" s="315"/>
      <c r="I1858" s="315"/>
      <c r="J1858" s="315"/>
      <c r="K1858" s="315"/>
      <c r="L1858" s="315"/>
      <c r="M1858" s="315"/>
      <c r="N1858" s="315"/>
      <c r="O1858" s="315"/>
      <c r="P1858" s="315"/>
      <c r="Q1858" s="315"/>
      <c r="R1858" s="315"/>
      <c r="S1858" s="315"/>
      <c r="T1858" s="315"/>
      <c r="U1858" s="315"/>
      <c r="V1858" s="315"/>
      <c r="W1858" s="315"/>
      <c r="X1858" s="315"/>
      <c r="Y1858" s="315"/>
      <c r="Z1858" s="315"/>
      <c r="AA1858" s="315"/>
      <c r="AB1858" s="315"/>
    </row>
    <row r="1859" spans="1:29" x14ac:dyDescent="0.35">
      <c r="A1859" s="8" t="s">
        <v>192</v>
      </c>
      <c r="B1859" s="8"/>
      <c r="C1859" s="8"/>
      <c r="D1859" s="9"/>
      <c r="E1859" s="9"/>
      <c r="F1859" s="9"/>
      <c r="G1859" s="8"/>
      <c r="H1859" s="8"/>
      <c r="I1859" s="8"/>
      <c r="J1859" s="10"/>
      <c r="K1859" s="11"/>
      <c r="L1859" s="12"/>
      <c r="M1859" s="13"/>
      <c r="N1859" s="8"/>
      <c r="O1859" s="8"/>
      <c r="P1859" s="8"/>
      <c r="Q1859" s="10"/>
      <c r="R1859" s="11"/>
      <c r="S1859" s="10"/>
      <c r="T1859" s="10"/>
      <c r="U1859" s="8"/>
      <c r="V1859" s="8"/>
      <c r="W1859" s="11"/>
      <c r="X1859" s="10"/>
      <c r="Y1859" s="11"/>
      <c r="Z1859" s="10"/>
      <c r="AA1859" s="11"/>
      <c r="AB1859" s="14"/>
    </row>
    <row r="1860" spans="1:29" x14ac:dyDescent="0.35">
      <c r="A1860" s="288" t="s">
        <v>4</v>
      </c>
      <c r="B1860" s="316"/>
      <c r="C1860" s="316"/>
      <c r="D1860" s="316"/>
      <c r="E1860" s="316"/>
      <c r="F1860" s="316"/>
      <c r="G1860" s="316"/>
      <c r="H1860" s="316"/>
      <c r="I1860" s="316"/>
      <c r="J1860" s="316"/>
      <c r="K1860" s="316"/>
      <c r="L1860" s="289"/>
      <c r="M1860" s="288" t="s">
        <v>5</v>
      </c>
      <c r="N1860" s="316"/>
      <c r="O1860" s="316"/>
      <c r="P1860" s="316"/>
      <c r="Q1860" s="316"/>
      <c r="R1860" s="316"/>
      <c r="S1860" s="316"/>
      <c r="T1860" s="316"/>
      <c r="U1860" s="316"/>
      <c r="V1860" s="316"/>
      <c r="W1860" s="289"/>
      <c r="X1860" s="290" t="s">
        <v>6</v>
      </c>
      <c r="Y1860" s="290" t="s">
        <v>7</v>
      </c>
      <c r="Z1860" s="290" t="s">
        <v>8</v>
      </c>
      <c r="AA1860" s="290" t="s">
        <v>9</v>
      </c>
      <c r="AB1860" s="317" t="s">
        <v>10</v>
      </c>
    </row>
    <row r="1861" spans="1:29" x14ac:dyDescent="0.35">
      <c r="A1861" s="299" t="s">
        <v>11</v>
      </c>
      <c r="B1861" s="293" t="s">
        <v>12</v>
      </c>
      <c r="C1861" s="293" t="s">
        <v>13</v>
      </c>
      <c r="D1861" s="311" t="s">
        <v>14</v>
      </c>
      <c r="E1861" s="311" t="s">
        <v>15</v>
      </c>
      <c r="F1861" s="312" t="s">
        <v>16</v>
      </c>
      <c r="G1861" s="302" t="s">
        <v>17</v>
      </c>
      <c r="H1861" s="303"/>
      <c r="I1861" s="304"/>
      <c r="J1861" s="290" t="s">
        <v>18</v>
      </c>
      <c r="K1861" s="290" t="s">
        <v>19</v>
      </c>
      <c r="L1861" s="308" t="s">
        <v>20</v>
      </c>
      <c r="M1861" s="299" t="s">
        <v>11</v>
      </c>
      <c r="N1861" s="293" t="s">
        <v>21</v>
      </c>
      <c r="O1861" s="293" t="s">
        <v>22</v>
      </c>
      <c r="P1861" s="293" t="s">
        <v>16</v>
      </c>
      <c r="Q1861" s="290" t="s">
        <v>23</v>
      </c>
      <c r="R1861" s="290" t="s">
        <v>24</v>
      </c>
      <c r="S1861" s="290" t="s">
        <v>25</v>
      </c>
      <c r="T1861" s="290" t="s">
        <v>26</v>
      </c>
      <c r="U1861" s="288" t="s">
        <v>27</v>
      </c>
      <c r="V1861" s="289"/>
      <c r="W1861" s="290" t="s">
        <v>28</v>
      </c>
      <c r="X1861" s="291"/>
      <c r="Y1861" s="291"/>
      <c r="Z1861" s="291"/>
      <c r="AA1861" s="291"/>
      <c r="AB1861" s="318"/>
    </row>
    <row r="1862" spans="1:29" x14ac:dyDescent="0.35">
      <c r="A1862" s="300"/>
      <c r="B1862" s="294"/>
      <c r="C1862" s="294"/>
      <c r="D1862" s="312"/>
      <c r="E1862" s="312"/>
      <c r="F1862" s="312"/>
      <c r="G1862" s="305"/>
      <c r="H1862" s="306"/>
      <c r="I1862" s="307"/>
      <c r="J1862" s="291"/>
      <c r="K1862" s="291"/>
      <c r="L1862" s="309"/>
      <c r="M1862" s="300"/>
      <c r="N1862" s="294"/>
      <c r="O1862" s="294"/>
      <c r="P1862" s="294"/>
      <c r="Q1862" s="291"/>
      <c r="R1862" s="291"/>
      <c r="S1862" s="291"/>
      <c r="T1862" s="291"/>
      <c r="U1862" s="293" t="s">
        <v>29</v>
      </c>
      <c r="V1862" s="296" t="s">
        <v>30</v>
      </c>
      <c r="W1862" s="291"/>
      <c r="X1862" s="291"/>
      <c r="Y1862" s="291"/>
      <c r="Z1862" s="291"/>
      <c r="AA1862" s="291"/>
      <c r="AB1862" s="318"/>
    </row>
    <row r="1863" spans="1:29" x14ac:dyDescent="0.35">
      <c r="A1863" s="300"/>
      <c r="B1863" s="294"/>
      <c r="C1863" s="294"/>
      <c r="D1863" s="312"/>
      <c r="E1863" s="312"/>
      <c r="F1863" s="312"/>
      <c r="G1863" s="299" t="s">
        <v>31</v>
      </c>
      <c r="H1863" s="299" t="s">
        <v>32</v>
      </c>
      <c r="I1863" s="299" t="s">
        <v>33</v>
      </c>
      <c r="J1863" s="291"/>
      <c r="K1863" s="291"/>
      <c r="L1863" s="309"/>
      <c r="M1863" s="300"/>
      <c r="N1863" s="294"/>
      <c r="O1863" s="294"/>
      <c r="P1863" s="294"/>
      <c r="Q1863" s="291"/>
      <c r="R1863" s="291"/>
      <c r="S1863" s="291"/>
      <c r="T1863" s="291"/>
      <c r="U1863" s="294"/>
      <c r="V1863" s="297"/>
      <c r="W1863" s="291"/>
      <c r="X1863" s="291"/>
      <c r="Y1863" s="291"/>
      <c r="Z1863" s="291"/>
      <c r="AA1863" s="291"/>
      <c r="AB1863" s="318"/>
    </row>
    <row r="1864" spans="1:29" x14ac:dyDescent="0.35">
      <c r="A1864" s="300"/>
      <c r="B1864" s="294"/>
      <c r="C1864" s="294"/>
      <c r="D1864" s="312"/>
      <c r="E1864" s="312"/>
      <c r="F1864" s="312"/>
      <c r="G1864" s="300"/>
      <c r="H1864" s="300"/>
      <c r="I1864" s="300"/>
      <c r="J1864" s="291"/>
      <c r="K1864" s="291"/>
      <c r="L1864" s="309"/>
      <c r="M1864" s="300"/>
      <c r="N1864" s="294"/>
      <c r="O1864" s="294"/>
      <c r="P1864" s="294"/>
      <c r="Q1864" s="291"/>
      <c r="R1864" s="291"/>
      <c r="S1864" s="291"/>
      <c r="T1864" s="291"/>
      <c r="U1864" s="294"/>
      <c r="V1864" s="297"/>
      <c r="W1864" s="291"/>
      <c r="X1864" s="291"/>
      <c r="Y1864" s="291"/>
      <c r="Z1864" s="291"/>
      <c r="AA1864" s="291"/>
      <c r="AB1864" s="318"/>
    </row>
    <row r="1865" spans="1:29" x14ac:dyDescent="0.35">
      <c r="A1865" s="301"/>
      <c r="B1865" s="295"/>
      <c r="C1865" s="295"/>
      <c r="D1865" s="313"/>
      <c r="E1865" s="313"/>
      <c r="F1865" s="313"/>
      <c r="G1865" s="301"/>
      <c r="H1865" s="301"/>
      <c r="I1865" s="301"/>
      <c r="J1865" s="292"/>
      <c r="K1865" s="292"/>
      <c r="L1865" s="310"/>
      <c r="M1865" s="301"/>
      <c r="N1865" s="295"/>
      <c r="O1865" s="295"/>
      <c r="P1865" s="295"/>
      <c r="Q1865" s="292"/>
      <c r="R1865" s="292"/>
      <c r="S1865" s="292"/>
      <c r="T1865" s="292"/>
      <c r="U1865" s="295"/>
      <c r="V1865" s="298"/>
      <c r="W1865" s="292"/>
      <c r="X1865" s="292"/>
      <c r="Y1865" s="292"/>
      <c r="Z1865" s="292"/>
      <c r="AA1865" s="292"/>
      <c r="AB1865" s="319"/>
    </row>
    <row r="1866" spans="1:29" x14ac:dyDescent="0.35">
      <c r="A1866" s="15">
        <v>1</v>
      </c>
      <c r="B1866" s="16" t="str">
        <f>[1]ภดส3!B2960</f>
        <v>โฉนด</v>
      </c>
      <c r="C1866" s="16">
        <f>[1]ภดส3!E2960</f>
        <v>3398</v>
      </c>
      <c r="D1866" s="17">
        <f>[1]ภดส3!C2960</f>
        <v>7342</v>
      </c>
      <c r="E1866" s="17" t="str">
        <f>[1]ภดส3!F2960</f>
        <v>ม.2 ต.นาบอน</v>
      </c>
      <c r="F1866" s="18" t="s">
        <v>34</v>
      </c>
      <c r="G1866" s="16">
        <f>[1]ภดส3!G2960</f>
        <v>0</v>
      </c>
      <c r="H1866" s="16">
        <f>[1]ภดส3!H2960</f>
        <v>0</v>
      </c>
      <c r="I1866" s="16">
        <f>[1]ภดส3!I2960</f>
        <v>25</v>
      </c>
      <c r="J1866" s="19">
        <f>[1]ภดส3!J2960</f>
        <v>25</v>
      </c>
      <c r="K1866" s="20">
        <v>3050</v>
      </c>
      <c r="L1866" s="19">
        <f>J1866*K1866</f>
        <v>76250</v>
      </c>
      <c r="M1866" s="21">
        <v>1</v>
      </c>
      <c r="N1866" s="21" t="s">
        <v>74</v>
      </c>
      <c r="O1866" s="21" t="s">
        <v>49</v>
      </c>
      <c r="P1866" s="21">
        <v>2</v>
      </c>
      <c r="Q1866" s="22">
        <v>100</v>
      </c>
      <c r="R1866" s="23">
        <v>100</v>
      </c>
      <c r="S1866" s="22">
        <v>7450</v>
      </c>
      <c r="T1866" s="22">
        <f>Q1866*S1866</f>
        <v>745000</v>
      </c>
      <c r="U1866" s="21">
        <v>20</v>
      </c>
      <c r="V1866" s="21">
        <v>30</v>
      </c>
      <c r="W1866" s="23">
        <f>T1866-T1866*30/100</f>
        <v>521500</v>
      </c>
      <c r="X1866" s="22">
        <f>L1866+W1866</f>
        <v>597750</v>
      </c>
      <c r="Y1866" s="23">
        <f>X1866*R1866/100</f>
        <v>597750</v>
      </c>
      <c r="Z1866" s="22">
        <v>50000000</v>
      </c>
      <c r="AA1866" s="24">
        <v>0</v>
      </c>
      <c r="AB1866" s="25">
        <v>0.02</v>
      </c>
      <c r="AC1866" s="26">
        <f>AA1866*AB1866/100</f>
        <v>0</v>
      </c>
    </row>
    <row r="1867" spans="1:29" x14ac:dyDescent="0.35">
      <c r="A1867" s="15">
        <v>2</v>
      </c>
      <c r="B1867" s="16" t="str">
        <f>[1]ภดส3!B2961</f>
        <v>โฉนด</v>
      </c>
      <c r="C1867" s="16">
        <f>[1]ภดส3!E2961</f>
        <v>2970</v>
      </c>
      <c r="D1867" s="17">
        <f>[1]ภดส3!C2961</f>
        <v>6314</v>
      </c>
      <c r="E1867" s="17" t="str">
        <f>[1]ภดส3!F2961</f>
        <v>ม.2 ต.นาบอน</v>
      </c>
      <c r="F1867" s="28" t="s">
        <v>34</v>
      </c>
      <c r="G1867" s="16">
        <f>[1]ภดส3!G2961</f>
        <v>0</v>
      </c>
      <c r="H1867" s="16">
        <f>[1]ภดส3!H2961</f>
        <v>0</v>
      </c>
      <c r="I1867" s="16">
        <f>[1]ภดส3!I2961</f>
        <v>25</v>
      </c>
      <c r="J1867" s="45">
        <f>[1]ภดส3!J2961</f>
        <v>25</v>
      </c>
      <c r="K1867" s="29">
        <v>3050</v>
      </c>
      <c r="L1867" s="19">
        <f>J1867*K1867</f>
        <v>76250</v>
      </c>
      <c r="M1867" s="31">
        <v>2</v>
      </c>
      <c r="N1867" s="30" t="s">
        <v>74</v>
      </c>
      <c r="O1867" s="31" t="s">
        <v>49</v>
      </c>
      <c r="P1867" s="31">
        <v>2</v>
      </c>
      <c r="Q1867" s="32">
        <v>200</v>
      </c>
      <c r="R1867" s="23">
        <v>100</v>
      </c>
      <c r="S1867" s="32">
        <v>7450</v>
      </c>
      <c r="T1867" s="22">
        <f>Q1867*S1867</f>
        <v>1490000</v>
      </c>
      <c r="U1867" s="31">
        <v>20</v>
      </c>
      <c r="V1867" s="31">
        <v>30</v>
      </c>
      <c r="W1867" s="23">
        <f>T1867-T1867*30/100</f>
        <v>1043000</v>
      </c>
      <c r="X1867" s="22">
        <f>L1867+W1867</f>
        <v>1119250</v>
      </c>
      <c r="Y1867" s="23">
        <f>X1867*R1867/100</f>
        <v>1119250</v>
      </c>
      <c r="Z1867" s="22">
        <v>0</v>
      </c>
      <c r="AA1867" s="24">
        <f>Y1867-Z1867</f>
        <v>1119250</v>
      </c>
      <c r="AB1867" s="25">
        <v>0.02</v>
      </c>
      <c r="AC1867" s="26">
        <f>AA1867*AB1867/100</f>
        <v>223.85</v>
      </c>
    </row>
    <row r="1868" spans="1:29" x14ac:dyDescent="0.35">
      <c r="A1868" s="15">
        <v>3</v>
      </c>
      <c r="B1868" s="16" t="str">
        <f>[1]ภดส3!B2962</f>
        <v>โฉนด</v>
      </c>
      <c r="C1868" s="16">
        <f>[1]ภดส3!E2962</f>
        <v>6130</v>
      </c>
      <c r="D1868" s="17">
        <f>[1]ภดส3!C2962</f>
        <v>15507</v>
      </c>
      <c r="E1868" s="17" t="str">
        <f>[1]ภดส3!F2962</f>
        <v>ม.2 ต.นาบอน</v>
      </c>
      <c r="F1868" s="28" t="s">
        <v>61</v>
      </c>
      <c r="G1868" s="16">
        <f>[1]ภดส3!G2962</f>
        <v>4</v>
      </c>
      <c r="H1868" s="16">
        <f>[1]ภดส3!H2962</f>
        <v>2</v>
      </c>
      <c r="I1868" s="16">
        <f>[1]ภดส3!I2962</f>
        <v>32.299999999999997</v>
      </c>
      <c r="J1868" s="45">
        <f>[1]ภดส3!J2962</f>
        <v>1832.2</v>
      </c>
      <c r="K1868" s="29">
        <v>750</v>
      </c>
      <c r="L1868" s="19">
        <f>J1868*K1868</f>
        <v>1374150</v>
      </c>
      <c r="M1868" s="30"/>
      <c r="N1868" s="33"/>
      <c r="O1868" s="33"/>
      <c r="P1868" s="33"/>
      <c r="Q1868" s="35"/>
      <c r="R1868" s="23"/>
      <c r="S1868" s="35"/>
      <c r="T1868" s="22"/>
      <c r="U1868" s="33"/>
      <c r="V1868" s="33"/>
      <c r="W1868" s="23"/>
      <c r="X1868" s="22">
        <f>L1868</f>
        <v>1374150</v>
      </c>
      <c r="Y1868" s="23">
        <f>X1868*100/100</f>
        <v>1374150</v>
      </c>
      <c r="Z1868" s="22">
        <v>50000000</v>
      </c>
      <c r="AA1868" s="24">
        <v>0</v>
      </c>
      <c r="AB1868" s="25">
        <v>0</v>
      </c>
      <c r="AC1868" s="26">
        <f>AA1868*AB1868/100</f>
        <v>0</v>
      </c>
    </row>
    <row r="1869" spans="1:29" x14ac:dyDescent="0.35">
      <c r="A1869" s="179"/>
      <c r="B1869" s="132"/>
      <c r="C1869" s="132"/>
      <c r="D1869" s="180"/>
      <c r="E1869" s="180"/>
      <c r="F1869" s="180"/>
      <c r="G1869" s="181"/>
      <c r="H1869" s="181"/>
      <c r="I1869" s="181"/>
      <c r="J1869" s="51"/>
      <c r="K1869" s="208"/>
      <c r="L1869" s="183"/>
      <c r="M1869" s="132"/>
      <c r="N1869" s="204"/>
      <c r="O1869" s="132"/>
      <c r="P1869" s="132"/>
      <c r="Q1869" s="185"/>
      <c r="R1869" s="186"/>
      <c r="S1869" s="51"/>
      <c r="T1869" s="185"/>
      <c r="U1869" s="154"/>
      <c r="V1869" s="154"/>
      <c r="W1869" s="133"/>
      <c r="X1869" s="51"/>
      <c r="Y1869" s="133"/>
      <c r="Z1869" s="51"/>
      <c r="AA1869" s="133"/>
      <c r="AB1869" s="187"/>
      <c r="AC1869" s="188">
        <f>SUM(AC1866:AC1868)</f>
        <v>223.85</v>
      </c>
    </row>
    <row r="1870" spans="1:29" x14ac:dyDescent="0.35">
      <c r="A1870" s="1"/>
      <c r="B1870" s="1"/>
      <c r="C1870" s="1"/>
      <c r="D1870" s="2"/>
      <c r="E1870" s="2"/>
      <c r="F1870" s="2"/>
      <c r="G1870" s="1"/>
      <c r="H1870" s="1"/>
      <c r="I1870" s="1"/>
      <c r="J1870" s="3"/>
      <c r="K1870" s="4"/>
      <c r="M1870" s="6"/>
      <c r="N1870" s="1"/>
      <c r="O1870" s="1"/>
      <c r="P1870" s="1"/>
      <c r="Q1870" s="3"/>
      <c r="R1870" s="4"/>
      <c r="S1870" s="3"/>
      <c r="T1870" s="3"/>
      <c r="U1870" s="1"/>
      <c r="V1870" s="1"/>
      <c r="W1870" s="4"/>
      <c r="X1870" s="3"/>
      <c r="Y1870" s="4"/>
      <c r="Z1870" s="3"/>
      <c r="AA1870" s="4"/>
      <c r="AB1870" s="55"/>
    </row>
    <row r="1871" spans="1:29" x14ac:dyDescent="0.35">
      <c r="A1871" s="8"/>
      <c r="B1871" s="8" t="s">
        <v>37</v>
      </c>
      <c r="C1871" s="8"/>
      <c r="D1871" s="9" t="s">
        <v>38</v>
      </c>
      <c r="E1871" s="9"/>
      <c r="F1871" s="9"/>
      <c r="G1871" s="56"/>
      <c r="H1871" s="8" t="s">
        <v>39</v>
      </c>
      <c r="I1871" s="8"/>
      <c r="J1871" s="57"/>
      <c r="K1871" s="10"/>
      <c r="L1871" s="8"/>
      <c r="M1871" s="13"/>
      <c r="N1871" s="1"/>
      <c r="O1871" s="1"/>
      <c r="P1871" s="1"/>
      <c r="Q1871" s="3"/>
      <c r="R1871" s="4"/>
      <c r="S1871" s="3"/>
      <c r="T1871" s="3"/>
      <c r="U1871" s="1"/>
      <c r="V1871" s="1"/>
      <c r="W1871" s="4"/>
      <c r="X1871" s="3"/>
      <c r="Y1871" s="4"/>
      <c r="Z1871" s="3"/>
      <c r="AA1871" s="4"/>
      <c r="AB1871" s="55"/>
    </row>
    <row r="1872" spans="1:29" x14ac:dyDescent="0.35">
      <c r="A1872" s="8"/>
      <c r="B1872" s="8"/>
      <c r="C1872" s="8"/>
      <c r="D1872" s="9"/>
      <c r="E1872" s="9"/>
      <c r="F1872" s="9"/>
      <c r="G1872" s="56"/>
      <c r="H1872" s="8" t="s">
        <v>40</v>
      </c>
      <c r="I1872" s="8"/>
      <c r="J1872" s="57"/>
      <c r="K1872" s="10"/>
      <c r="L1872" s="8"/>
      <c r="M1872" s="13"/>
      <c r="N1872" s="1"/>
      <c r="O1872" s="1"/>
      <c r="P1872" s="1"/>
      <c r="Q1872" s="3"/>
      <c r="R1872" s="4"/>
      <c r="S1872" s="3"/>
      <c r="T1872" s="3"/>
      <c r="U1872" s="1"/>
      <c r="V1872" s="1"/>
      <c r="W1872" s="4"/>
      <c r="X1872" s="3"/>
      <c r="Y1872" s="4"/>
      <c r="Z1872" s="3"/>
      <c r="AA1872" s="4"/>
      <c r="AB1872" s="55"/>
    </row>
    <row r="1873" spans="1:29" x14ac:dyDescent="0.35">
      <c r="A1873" s="8"/>
      <c r="B1873" s="8"/>
      <c r="C1873" s="8"/>
      <c r="D1873" s="9"/>
      <c r="E1873" s="9"/>
      <c r="F1873" s="9"/>
      <c r="G1873" s="56"/>
      <c r="H1873" s="8" t="s">
        <v>41</v>
      </c>
      <c r="I1873" s="8"/>
      <c r="J1873" s="57"/>
      <c r="K1873" s="10"/>
      <c r="L1873" s="8"/>
      <c r="M1873" s="13"/>
      <c r="N1873" s="1"/>
      <c r="O1873" s="1"/>
      <c r="P1873" s="8"/>
      <c r="Q1873" s="3"/>
      <c r="R1873" s="4"/>
      <c r="S1873" s="3"/>
      <c r="T1873" s="3"/>
      <c r="U1873" s="1"/>
      <c r="V1873" s="1"/>
      <c r="W1873" s="4"/>
      <c r="X1873" s="3"/>
      <c r="Y1873" s="11"/>
      <c r="Z1873" s="10"/>
      <c r="AA1873" s="11"/>
      <c r="AB1873" s="14"/>
    </row>
    <row r="1874" spans="1:29" x14ac:dyDescent="0.35">
      <c r="A1874" s="8"/>
      <c r="B1874" s="8"/>
      <c r="C1874" s="8"/>
      <c r="D1874" s="9"/>
      <c r="E1874" s="9"/>
      <c r="F1874" s="9"/>
      <c r="G1874" s="56"/>
      <c r="H1874" s="8" t="s">
        <v>42</v>
      </c>
      <c r="I1874" s="58"/>
      <c r="J1874" s="59"/>
      <c r="K1874" s="12"/>
      <c r="L1874" s="58"/>
      <c r="M1874" s="60"/>
      <c r="N1874" s="1"/>
      <c r="O1874" s="1"/>
      <c r="P1874" s="8"/>
      <c r="Q1874" s="3"/>
      <c r="R1874" s="4"/>
      <c r="S1874" s="3"/>
      <c r="T1874" s="3"/>
      <c r="U1874" s="1"/>
      <c r="V1874" s="1"/>
      <c r="W1874" s="4"/>
      <c r="X1874" s="3"/>
      <c r="Y1874" s="11"/>
      <c r="Z1874" s="10"/>
      <c r="AA1874" s="11"/>
      <c r="AB1874" s="14"/>
    </row>
    <row r="1875" spans="1:29" x14ac:dyDescent="0.35">
      <c r="A1875" s="58"/>
      <c r="B1875" s="58"/>
      <c r="C1875" s="58"/>
      <c r="D1875" s="61"/>
      <c r="E1875" s="61"/>
      <c r="F1875" s="61"/>
      <c r="G1875" s="58"/>
      <c r="H1875" s="58" t="s">
        <v>43</v>
      </c>
      <c r="I1875" s="58"/>
      <c r="J1875" s="59"/>
      <c r="K1875" s="12"/>
      <c r="L1875" s="58"/>
      <c r="M1875" s="60"/>
    </row>
    <row r="1876" spans="1:29" x14ac:dyDescent="0.35">
      <c r="A1876" s="1"/>
      <c r="B1876" s="1"/>
      <c r="C1876" s="1"/>
      <c r="D1876" s="2"/>
      <c r="E1876" s="2"/>
      <c r="F1876" s="2"/>
      <c r="G1876" s="1"/>
      <c r="H1876" s="1"/>
      <c r="I1876" s="1"/>
      <c r="J1876" s="3"/>
      <c r="K1876" s="4"/>
      <c r="M1876" s="6"/>
      <c r="N1876" s="1"/>
      <c r="O1876" s="1"/>
      <c r="P1876" s="1"/>
      <c r="Q1876" s="3"/>
      <c r="R1876" s="4"/>
      <c r="S1876" s="3"/>
      <c r="T1876" s="3"/>
      <c r="U1876" s="1"/>
      <c r="V1876" s="1"/>
      <c r="W1876" s="4"/>
      <c r="X1876" s="3"/>
      <c r="Y1876" s="4"/>
      <c r="Z1876" s="3"/>
      <c r="AA1876" s="314" t="s">
        <v>0</v>
      </c>
      <c r="AB1876" s="314"/>
    </row>
    <row r="1877" spans="1:29" x14ac:dyDescent="0.35">
      <c r="A1877" s="315" t="s">
        <v>1</v>
      </c>
      <c r="B1877" s="315"/>
      <c r="C1877" s="315"/>
      <c r="D1877" s="315"/>
      <c r="E1877" s="315"/>
      <c r="F1877" s="315"/>
      <c r="G1877" s="315"/>
      <c r="H1877" s="315"/>
      <c r="I1877" s="315"/>
      <c r="J1877" s="315"/>
      <c r="K1877" s="315"/>
      <c r="L1877" s="315"/>
      <c r="M1877" s="315"/>
      <c r="N1877" s="315"/>
      <c r="O1877" s="315"/>
      <c r="P1877" s="315"/>
      <c r="Q1877" s="315"/>
      <c r="R1877" s="315"/>
      <c r="S1877" s="315"/>
      <c r="T1877" s="315"/>
      <c r="U1877" s="315"/>
      <c r="V1877" s="315"/>
      <c r="W1877" s="315"/>
      <c r="X1877" s="315"/>
      <c r="Y1877" s="315"/>
      <c r="Z1877" s="315"/>
      <c r="AA1877" s="315"/>
      <c r="AB1877" s="315"/>
    </row>
    <row r="1878" spans="1:29" x14ac:dyDescent="0.35">
      <c r="A1878" s="315" t="str">
        <f>A1839</f>
        <v>เทศบาลตำบลนาบอน</v>
      </c>
      <c r="B1878" s="315"/>
      <c r="C1878" s="315"/>
      <c r="D1878" s="315"/>
      <c r="E1878" s="315"/>
      <c r="F1878" s="315"/>
      <c r="G1878" s="315"/>
      <c r="H1878" s="315"/>
      <c r="I1878" s="315"/>
      <c r="J1878" s="315"/>
      <c r="K1878" s="315"/>
      <c r="L1878" s="315"/>
      <c r="M1878" s="315"/>
      <c r="N1878" s="315"/>
      <c r="O1878" s="315"/>
      <c r="P1878" s="315"/>
      <c r="Q1878" s="315"/>
      <c r="R1878" s="315"/>
      <c r="S1878" s="315"/>
      <c r="T1878" s="315"/>
      <c r="U1878" s="315"/>
      <c r="V1878" s="315"/>
      <c r="W1878" s="315"/>
      <c r="X1878" s="315"/>
      <c r="Y1878" s="315"/>
      <c r="Z1878" s="315"/>
      <c r="AA1878" s="315"/>
      <c r="AB1878" s="315"/>
    </row>
    <row r="1879" spans="1:29" x14ac:dyDescent="0.35">
      <c r="A1879" s="8" t="s">
        <v>193</v>
      </c>
      <c r="B1879" s="8"/>
      <c r="C1879" s="8"/>
      <c r="D1879" s="9"/>
      <c r="E1879" s="9"/>
      <c r="F1879" s="9"/>
      <c r="G1879" s="8"/>
      <c r="H1879" s="8"/>
      <c r="I1879" s="8"/>
      <c r="J1879" s="10"/>
      <c r="K1879" s="11"/>
      <c r="L1879" s="12"/>
      <c r="M1879" s="13"/>
      <c r="N1879" s="8"/>
      <c r="O1879" s="8"/>
      <c r="P1879" s="8"/>
      <c r="Q1879" s="10"/>
      <c r="R1879" s="11"/>
      <c r="S1879" s="10"/>
      <c r="T1879" s="10"/>
      <c r="U1879" s="8"/>
      <c r="V1879" s="8"/>
      <c r="W1879" s="11"/>
      <c r="X1879" s="10"/>
      <c r="Y1879" s="11"/>
      <c r="Z1879" s="10"/>
      <c r="AA1879" s="11"/>
      <c r="AB1879" s="14"/>
    </row>
    <row r="1880" spans="1:29" x14ac:dyDescent="0.35">
      <c r="A1880" s="288" t="s">
        <v>4</v>
      </c>
      <c r="B1880" s="316"/>
      <c r="C1880" s="316"/>
      <c r="D1880" s="316"/>
      <c r="E1880" s="316"/>
      <c r="F1880" s="316"/>
      <c r="G1880" s="316"/>
      <c r="H1880" s="316"/>
      <c r="I1880" s="316"/>
      <c r="J1880" s="316"/>
      <c r="K1880" s="316"/>
      <c r="L1880" s="289"/>
      <c r="M1880" s="288" t="s">
        <v>5</v>
      </c>
      <c r="N1880" s="316"/>
      <c r="O1880" s="316"/>
      <c r="P1880" s="316"/>
      <c r="Q1880" s="316"/>
      <c r="R1880" s="316"/>
      <c r="S1880" s="316"/>
      <c r="T1880" s="316"/>
      <c r="U1880" s="316"/>
      <c r="V1880" s="316"/>
      <c r="W1880" s="289"/>
      <c r="X1880" s="290" t="s">
        <v>6</v>
      </c>
      <c r="Y1880" s="290" t="s">
        <v>7</v>
      </c>
      <c r="Z1880" s="290" t="s">
        <v>8</v>
      </c>
      <c r="AA1880" s="290" t="s">
        <v>9</v>
      </c>
      <c r="AB1880" s="317" t="s">
        <v>10</v>
      </c>
    </row>
    <row r="1881" spans="1:29" x14ac:dyDescent="0.35">
      <c r="A1881" s="299" t="s">
        <v>11</v>
      </c>
      <c r="B1881" s="293" t="s">
        <v>12</v>
      </c>
      <c r="C1881" s="293" t="s">
        <v>13</v>
      </c>
      <c r="D1881" s="311" t="s">
        <v>14</v>
      </c>
      <c r="E1881" s="311" t="s">
        <v>15</v>
      </c>
      <c r="F1881" s="312" t="s">
        <v>16</v>
      </c>
      <c r="G1881" s="302" t="s">
        <v>17</v>
      </c>
      <c r="H1881" s="303"/>
      <c r="I1881" s="304"/>
      <c r="J1881" s="290" t="s">
        <v>18</v>
      </c>
      <c r="K1881" s="290" t="s">
        <v>19</v>
      </c>
      <c r="L1881" s="308" t="s">
        <v>20</v>
      </c>
      <c r="M1881" s="299" t="s">
        <v>11</v>
      </c>
      <c r="N1881" s="293" t="s">
        <v>21</v>
      </c>
      <c r="O1881" s="293" t="s">
        <v>22</v>
      </c>
      <c r="P1881" s="293" t="s">
        <v>16</v>
      </c>
      <c r="Q1881" s="290" t="s">
        <v>23</v>
      </c>
      <c r="R1881" s="290" t="s">
        <v>24</v>
      </c>
      <c r="S1881" s="290" t="s">
        <v>25</v>
      </c>
      <c r="T1881" s="290" t="s">
        <v>26</v>
      </c>
      <c r="U1881" s="288" t="s">
        <v>27</v>
      </c>
      <c r="V1881" s="289"/>
      <c r="W1881" s="290" t="s">
        <v>28</v>
      </c>
      <c r="X1881" s="291"/>
      <c r="Y1881" s="291"/>
      <c r="Z1881" s="291"/>
      <c r="AA1881" s="291"/>
      <c r="AB1881" s="318"/>
    </row>
    <row r="1882" spans="1:29" x14ac:dyDescent="0.35">
      <c r="A1882" s="300"/>
      <c r="B1882" s="294"/>
      <c r="C1882" s="294"/>
      <c r="D1882" s="312"/>
      <c r="E1882" s="312"/>
      <c r="F1882" s="312"/>
      <c r="G1882" s="305"/>
      <c r="H1882" s="306"/>
      <c r="I1882" s="307"/>
      <c r="J1882" s="291"/>
      <c r="K1882" s="291"/>
      <c r="L1882" s="309"/>
      <c r="M1882" s="300"/>
      <c r="N1882" s="294"/>
      <c r="O1882" s="294"/>
      <c r="P1882" s="294"/>
      <c r="Q1882" s="291"/>
      <c r="R1882" s="291"/>
      <c r="S1882" s="291"/>
      <c r="T1882" s="291"/>
      <c r="U1882" s="293" t="s">
        <v>29</v>
      </c>
      <c r="V1882" s="296" t="s">
        <v>30</v>
      </c>
      <c r="W1882" s="291"/>
      <c r="X1882" s="291"/>
      <c r="Y1882" s="291"/>
      <c r="Z1882" s="291"/>
      <c r="AA1882" s="291"/>
      <c r="AB1882" s="318"/>
    </row>
    <row r="1883" spans="1:29" x14ac:dyDescent="0.35">
      <c r="A1883" s="300"/>
      <c r="B1883" s="294"/>
      <c r="C1883" s="294"/>
      <c r="D1883" s="312"/>
      <c r="E1883" s="312"/>
      <c r="F1883" s="312"/>
      <c r="G1883" s="299" t="s">
        <v>31</v>
      </c>
      <c r="H1883" s="299" t="s">
        <v>32</v>
      </c>
      <c r="I1883" s="299" t="s">
        <v>33</v>
      </c>
      <c r="J1883" s="291"/>
      <c r="K1883" s="291"/>
      <c r="L1883" s="309"/>
      <c r="M1883" s="300"/>
      <c r="N1883" s="294"/>
      <c r="O1883" s="294"/>
      <c r="P1883" s="294"/>
      <c r="Q1883" s="291"/>
      <c r="R1883" s="291"/>
      <c r="S1883" s="291"/>
      <c r="T1883" s="291"/>
      <c r="U1883" s="294"/>
      <c r="V1883" s="297"/>
      <c r="W1883" s="291"/>
      <c r="X1883" s="291"/>
      <c r="Y1883" s="291"/>
      <c r="Z1883" s="291"/>
      <c r="AA1883" s="291"/>
      <c r="AB1883" s="318"/>
    </row>
    <row r="1884" spans="1:29" x14ac:dyDescent="0.35">
      <c r="A1884" s="300"/>
      <c r="B1884" s="294"/>
      <c r="C1884" s="294"/>
      <c r="D1884" s="312"/>
      <c r="E1884" s="312"/>
      <c r="F1884" s="312"/>
      <c r="G1884" s="300"/>
      <c r="H1884" s="300"/>
      <c r="I1884" s="300"/>
      <c r="J1884" s="291"/>
      <c r="K1884" s="291"/>
      <c r="L1884" s="309"/>
      <c r="M1884" s="300"/>
      <c r="N1884" s="294"/>
      <c r="O1884" s="294"/>
      <c r="P1884" s="294"/>
      <c r="Q1884" s="291"/>
      <c r="R1884" s="291"/>
      <c r="S1884" s="291"/>
      <c r="T1884" s="291"/>
      <c r="U1884" s="294"/>
      <c r="V1884" s="297"/>
      <c r="W1884" s="291"/>
      <c r="X1884" s="291"/>
      <c r="Y1884" s="291"/>
      <c r="Z1884" s="291"/>
      <c r="AA1884" s="291"/>
      <c r="AB1884" s="318"/>
    </row>
    <row r="1885" spans="1:29" x14ac:dyDescent="0.35">
      <c r="A1885" s="301"/>
      <c r="B1885" s="295"/>
      <c r="C1885" s="295"/>
      <c r="D1885" s="313"/>
      <c r="E1885" s="313"/>
      <c r="F1885" s="313"/>
      <c r="G1885" s="301"/>
      <c r="H1885" s="301"/>
      <c r="I1885" s="301"/>
      <c r="J1885" s="292"/>
      <c r="K1885" s="292"/>
      <c r="L1885" s="310"/>
      <c r="M1885" s="301"/>
      <c r="N1885" s="295"/>
      <c r="O1885" s="295"/>
      <c r="P1885" s="295"/>
      <c r="Q1885" s="292"/>
      <c r="R1885" s="292"/>
      <c r="S1885" s="292"/>
      <c r="T1885" s="292"/>
      <c r="U1885" s="295"/>
      <c r="V1885" s="298"/>
      <c r="W1885" s="292"/>
      <c r="X1885" s="292"/>
      <c r="Y1885" s="292"/>
      <c r="Z1885" s="292"/>
      <c r="AA1885" s="292"/>
      <c r="AB1885" s="319"/>
    </row>
    <row r="1886" spans="1:29" x14ac:dyDescent="0.35">
      <c r="A1886" s="15">
        <v>1</v>
      </c>
      <c r="B1886" s="16" t="str">
        <f>[1]ภดส3!B3068</f>
        <v>โฉนด</v>
      </c>
      <c r="C1886" s="16">
        <f>[1]ภดส3!E3068</f>
        <v>3576</v>
      </c>
      <c r="D1886" s="17">
        <f>[1]ภดส3!C3068</f>
        <v>7520</v>
      </c>
      <c r="E1886" s="17" t="str">
        <f>[1]ภดส3!F3068</f>
        <v>ม.2 ต.นาบอน</v>
      </c>
      <c r="F1886" s="18" t="s">
        <v>45</v>
      </c>
      <c r="G1886" s="16">
        <f>[1]ภดส3!G3068</f>
        <v>0</v>
      </c>
      <c r="H1886" s="16">
        <f>[1]ภดส3!H3068</f>
        <v>0</v>
      </c>
      <c r="I1886" s="16">
        <f>[1]ภดส3!I3068</f>
        <v>25</v>
      </c>
      <c r="J1886" s="19">
        <f>[1]ภดส3!J3068</f>
        <v>25</v>
      </c>
      <c r="K1886" s="176">
        <v>300</v>
      </c>
      <c r="L1886" s="19">
        <f>J1886*K1886</f>
        <v>7500</v>
      </c>
      <c r="M1886" s="21"/>
      <c r="N1886" s="21"/>
      <c r="O1886" s="21"/>
      <c r="P1886" s="21"/>
      <c r="Q1886" s="22"/>
      <c r="R1886" s="23"/>
      <c r="S1886" s="22"/>
      <c r="T1886" s="22"/>
      <c r="U1886" s="21"/>
      <c r="V1886" s="21"/>
      <c r="W1886" s="23"/>
      <c r="X1886" s="22">
        <f>L1886</f>
        <v>7500</v>
      </c>
      <c r="Y1886" s="23">
        <f>X1886*100/100</f>
        <v>7500</v>
      </c>
      <c r="Z1886" s="22">
        <v>0</v>
      </c>
      <c r="AA1886" s="225">
        <f>Y1886-Z1886</f>
        <v>7500</v>
      </c>
      <c r="AB1886" s="25">
        <v>0.3</v>
      </c>
      <c r="AC1886" s="26">
        <f>AA1886*AB1886/100</f>
        <v>22.5</v>
      </c>
    </row>
    <row r="1887" spans="1:29" x14ac:dyDescent="0.35">
      <c r="A1887" s="15">
        <v>2</v>
      </c>
      <c r="B1887" s="16" t="str">
        <f>[1]ภดส3!B3070</f>
        <v>โฉนด</v>
      </c>
      <c r="C1887" s="16">
        <f>[1]ภดส3!E3070</f>
        <v>3575</v>
      </c>
      <c r="D1887" s="17">
        <f>[1]ภดส3!C3070</f>
        <v>7519</v>
      </c>
      <c r="E1887" s="17" t="str">
        <f>[1]ภดส3!F3070</f>
        <v>ม.2 ต.นาบอน</v>
      </c>
      <c r="F1887" s="28" t="s">
        <v>45</v>
      </c>
      <c r="G1887" s="16">
        <f>[1]ภดส3!G3070</f>
        <v>0</v>
      </c>
      <c r="H1887" s="16">
        <f>[1]ภดส3!H3070</f>
        <v>0</v>
      </c>
      <c r="I1887" s="16">
        <f>[1]ภดส3!I3070</f>
        <v>25</v>
      </c>
      <c r="J1887" s="45">
        <f>[1]ภดส3!J3070</f>
        <v>25</v>
      </c>
      <c r="K1887" s="177">
        <v>300</v>
      </c>
      <c r="L1887" s="19">
        <f>J1887*K1887</f>
        <v>7500</v>
      </c>
      <c r="M1887" s="30"/>
      <c r="N1887" s="30"/>
      <c r="O1887" s="30"/>
      <c r="P1887" s="30"/>
      <c r="Q1887" s="42"/>
      <c r="R1887" s="23"/>
      <c r="S1887" s="42"/>
      <c r="T1887" s="22"/>
      <c r="U1887" s="30"/>
      <c r="V1887" s="30"/>
      <c r="W1887" s="23"/>
      <c r="X1887" s="22">
        <f>L1887</f>
        <v>7500</v>
      </c>
      <c r="Y1887" s="23">
        <f>X1887*100/100</f>
        <v>7500</v>
      </c>
      <c r="Z1887" s="22">
        <v>0</v>
      </c>
      <c r="AA1887" s="225">
        <f>Y1887-Z1887</f>
        <v>7500</v>
      </c>
      <c r="AB1887" s="25">
        <v>0.3</v>
      </c>
      <c r="AC1887" s="26">
        <f t="shared" ref="AC1887:AC1889" si="96">AA1887*AB1887/100</f>
        <v>22.5</v>
      </c>
    </row>
    <row r="1888" spans="1:29" x14ac:dyDescent="0.35">
      <c r="A1888" s="15">
        <v>3</v>
      </c>
      <c r="B1888" s="16" t="str">
        <f>[1]ภดส3!B3071</f>
        <v>โฉนด</v>
      </c>
      <c r="C1888" s="16">
        <f>[1]ภดส3!E3071</f>
        <v>3574</v>
      </c>
      <c r="D1888" s="17">
        <f>[1]ภดส3!C3071</f>
        <v>7518</v>
      </c>
      <c r="E1888" s="17" t="str">
        <f>[1]ภดส3!F3071</f>
        <v xml:space="preserve"> ม.2 ต.นาบอน</v>
      </c>
      <c r="F1888" s="28" t="s">
        <v>45</v>
      </c>
      <c r="G1888" s="16">
        <f>[1]ภดส3!G3071</f>
        <v>0</v>
      </c>
      <c r="H1888" s="16">
        <f>[1]ภดส3!H3071</f>
        <v>0</v>
      </c>
      <c r="I1888" s="16">
        <f>[1]ภดส3!I3071</f>
        <v>25</v>
      </c>
      <c r="J1888" s="45">
        <f>[1]ภดส3!J3071</f>
        <v>25</v>
      </c>
      <c r="K1888" s="177">
        <v>300</v>
      </c>
      <c r="L1888" s="19">
        <f t="shared" ref="L1888:L1889" si="97">J1888*K1888</f>
        <v>7500</v>
      </c>
      <c r="M1888" s="30"/>
      <c r="N1888" s="33"/>
      <c r="O1888" s="33"/>
      <c r="P1888" s="33"/>
      <c r="Q1888" s="35"/>
      <c r="R1888" s="23"/>
      <c r="S1888" s="35"/>
      <c r="T1888" s="22"/>
      <c r="U1888" s="33"/>
      <c r="V1888" s="33"/>
      <c r="W1888" s="23"/>
      <c r="X1888" s="22">
        <f>L1888</f>
        <v>7500</v>
      </c>
      <c r="Y1888" s="23">
        <f t="shared" ref="Y1888:Y1889" si="98">X1888*100/100</f>
        <v>7500</v>
      </c>
      <c r="Z1888" s="22">
        <v>0</v>
      </c>
      <c r="AA1888" s="225">
        <f>Y1888-Z1888</f>
        <v>7500</v>
      </c>
      <c r="AB1888" s="25">
        <v>0.3</v>
      </c>
      <c r="AC1888" s="26">
        <f t="shared" si="96"/>
        <v>22.5</v>
      </c>
    </row>
    <row r="1889" spans="1:29" x14ac:dyDescent="0.35">
      <c r="A1889" s="68">
        <v>4</v>
      </c>
      <c r="B1889" s="31" t="str">
        <f>[1]ภดส3!B3069</f>
        <v>โฉนด</v>
      </c>
      <c r="C1889" s="30">
        <f>[1]ภดส3!E3069</f>
        <v>3828</v>
      </c>
      <c r="D1889" s="28" t="s">
        <v>194</v>
      </c>
      <c r="E1889" s="17" t="s">
        <v>59</v>
      </c>
      <c r="F1889" s="28" t="s">
        <v>34</v>
      </c>
      <c r="G1889" s="74">
        <f>[1]ภดส3!G3069</f>
        <v>0</v>
      </c>
      <c r="H1889" s="74">
        <f>[1]ภดส3!H3069</f>
        <v>0</v>
      </c>
      <c r="I1889" s="74">
        <f>[1]ภดส3!J3069</f>
        <v>21</v>
      </c>
      <c r="J1889" s="75">
        <f>[1]ภดส3!J3069</f>
        <v>21</v>
      </c>
      <c r="K1889" s="191">
        <v>300</v>
      </c>
      <c r="L1889" s="19">
        <f t="shared" si="97"/>
        <v>6300</v>
      </c>
      <c r="M1889" s="30">
        <v>1</v>
      </c>
      <c r="N1889" s="33" t="s">
        <v>74</v>
      </c>
      <c r="O1889" s="91" t="s">
        <v>49</v>
      </c>
      <c r="P1889" s="31">
        <v>2</v>
      </c>
      <c r="Q1889" s="32">
        <v>80</v>
      </c>
      <c r="R1889" s="41">
        <v>100</v>
      </c>
      <c r="S1889" s="39">
        <v>7450</v>
      </c>
      <c r="T1889" s="226">
        <f>Q1889*S1889</f>
        <v>596000</v>
      </c>
      <c r="U1889" s="126">
        <v>15</v>
      </c>
      <c r="V1889" s="126">
        <v>20</v>
      </c>
      <c r="W1889" s="44">
        <f>T1889-T1889*20/100</f>
        <v>476800</v>
      </c>
      <c r="X1889" s="39">
        <f>L1889+W1889</f>
        <v>483100</v>
      </c>
      <c r="Y1889" s="23">
        <f t="shared" si="98"/>
        <v>483100</v>
      </c>
      <c r="Z1889" s="75">
        <v>0</v>
      </c>
      <c r="AA1889" s="199">
        <f>Y1889-Z1889</f>
        <v>483100</v>
      </c>
      <c r="AB1889" s="46">
        <v>0.02</v>
      </c>
      <c r="AC1889" s="26">
        <f t="shared" si="96"/>
        <v>96.62</v>
      </c>
    </row>
    <row r="1890" spans="1:29" x14ac:dyDescent="0.35">
      <c r="A1890" s="179"/>
      <c r="B1890" s="83"/>
      <c r="C1890" s="132"/>
      <c r="D1890" s="180"/>
      <c r="E1890" s="77"/>
      <c r="F1890" s="130"/>
      <c r="G1890" s="79"/>
      <c r="H1890" s="79"/>
      <c r="I1890" s="79"/>
      <c r="J1890" s="217"/>
      <c r="K1890" s="208"/>
      <c r="L1890" s="183"/>
      <c r="M1890" s="132"/>
      <c r="N1890" s="204"/>
      <c r="O1890" s="132"/>
      <c r="P1890" s="132"/>
      <c r="Q1890" s="185"/>
      <c r="R1890" s="186"/>
      <c r="S1890" s="51"/>
      <c r="T1890" s="185"/>
      <c r="U1890" s="154"/>
      <c r="V1890" s="154"/>
      <c r="W1890" s="133"/>
      <c r="X1890" s="51"/>
      <c r="Y1890" s="133"/>
      <c r="Z1890" s="51"/>
      <c r="AA1890" s="133"/>
      <c r="AB1890" s="187"/>
      <c r="AC1890" s="188">
        <f>SUM(AC1886:AC1889)</f>
        <v>164.12</v>
      </c>
    </row>
    <row r="1891" spans="1:29" x14ac:dyDescent="0.35">
      <c r="A1891" s="1"/>
      <c r="B1891" s="1"/>
      <c r="C1891" s="1"/>
      <c r="D1891" s="2"/>
      <c r="E1891" s="2"/>
      <c r="F1891" s="2"/>
      <c r="G1891" s="1"/>
      <c r="H1891" s="1"/>
      <c r="I1891" s="1"/>
      <c r="J1891" s="3"/>
      <c r="K1891" s="4"/>
      <c r="M1891" s="6"/>
      <c r="N1891" s="1"/>
      <c r="O1891" s="1"/>
      <c r="P1891" s="1"/>
      <c r="Q1891" s="3"/>
      <c r="R1891" s="4"/>
      <c r="S1891" s="3"/>
      <c r="T1891" s="3"/>
      <c r="U1891" s="1"/>
      <c r="V1891" s="1"/>
      <c r="W1891" s="4"/>
      <c r="X1891" s="3"/>
      <c r="Y1891" s="4"/>
      <c r="Z1891" s="3"/>
      <c r="AA1891" s="4"/>
      <c r="AB1891" s="55"/>
    </row>
    <row r="1892" spans="1:29" x14ac:dyDescent="0.35">
      <c r="A1892" s="8"/>
      <c r="B1892" s="8" t="s">
        <v>37</v>
      </c>
      <c r="C1892" s="8"/>
      <c r="D1892" s="9" t="s">
        <v>38</v>
      </c>
      <c r="E1892" s="9"/>
      <c r="F1892" s="9"/>
      <c r="G1892" s="56"/>
      <c r="H1892" s="8" t="s">
        <v>39</v>
      </c>
      <c r="I1892" s="8"/>
      <c r="J1892" s="57"/>
      <c r="K1892" s="10"/>
      <c r="L1892" s="8"/>
      <c r="M1892" s="13"/>
      <c r="N1892" s="1"/>
      <c r="O1892" s="1"/>
      <c r="P1892" s="1"/>
      <c r="Q1892" s="3"/>
      <c r="R1892" s="4"/>
      <c r="S1892" s="3"/>
      <c r="T1892" s="3"/>
      <c r="U1892" s="1"/>
      <c r="V1892" s="1"/>
      <c r="W1892" s="4"/>
      <c r="X1892" s="3"/>
      <c r="Y1892" s="4"/>
      <c r="Z1892" s="3"/>
      <c r="AA1892" s="4"/>
      <c r="AB1892" s="55"/>
    </row>
    <row r="1893" spans="1:29" x14ac:dyDescent="0.35">
      <c r="A1893" s="8"/>
      <c r="B1893" s="8"/>
      <c r="C1893" s="8"/>
      <c r="D1893" s="9"/>
      <c r="E1893" s="9"/>
      <c r="F1893" s="9"/>
      <c r="G1893" s="56"/>
      <c r="H1893" s="8" t="s">
        <v>40</v>
      </c>
      <c r="I1893" s="8"/>
      <c r="J1893" s="57"/>
      <c r="K1893" s="10"/>
      <c r="L1893" s="8"/>
      <c r="M1893" s="13"/>
      <c r="N1893" s="1"/>
      <c r="O1893" s="1"/>
      <c r="P1893" s="1"/>
      <c r="Q1893" s="3"/>
      <c r="R1893" s="4"/>
      <c r="S1893" s="3"/>
      <c r="T1893" s="3"/>
      <c r="U1893" s="1"/>
      <c r="V1893" s="1"/>
      <c r="W1893" s="4"/>
      <c r="X1893" s="3"/>
      <c r="Y1893" s="4"/>
      <c r="Z1893" s="3"/>
      <c r="AA1893" s="4"/>
      <c r="AB1893" s="55"/>
    </row>
    <row r="1894" spans="1:29" x14ac:dyDescent="0.35">
      <c r="A1894" s="8"/>
      <c r="B1894" s="8"/>
      <c r="C1894" s="8"/>
      <c r="D1894" s="9"/>
      <c r="E1894" s="9"/>
      <c r="F1894" s="9"/>
      <c r="G1894" s="56"/>
      <c r="H1894" s="8" t="s">
        <v>41</v>
      </c>
      <c r="I1894" s="8"/>
      <c r="J1894" s="57"/>
      <c r="K1894" s="10"/>
      <c r="L1894" s="8"/>
      <c r="M1894" s="13"/>
      <c r="N1894" s="1"/>
      <c r="O1894" s="1"/>
      <c r="P1894" s="8"/>
      <c r="Q1894" s="3"/>
      <c r="R1894" s="4"/>
      <c r="S1894" s="3"/>
      <c r="T1894" s="3"/>
      <c r="U1894" s="1"/>
      <c r="V1894" s="1"/>
      <c r="W1894" s="4"/>
      <c r="X1894" s="3"/>
      <c r="Y1894" s="11"/>
      <c r="Z1894" s="10"/>
      <c r="AA1894" s="11"/>
      <c r="AB1894" s="14"/>
    </row>
    <row r="1895" spans="1:29" x14ac:dyDescent="0.35">
      <c r="A1895" s="8"/>
      <c r="B1895" s="8"/>
      <c r="C1895" s="8"/>
      <c r="D1895" s="9"/>
      <c r="E1895" s="9"/>
      <c r="F1895" s="9"/>
      <c r="G1895" s="56"/>
      <c r="H1895" s="8" t="s">
        <v>42</v>
      </c>
      <c r="I1895" s="58"/>
      <c r="J1895" s="59"/>
      <c r="K1895" s="12"/>
      <c r="L1895" s="58"/>
      <c r="M1895" s="60"/>
      <c r="N1895" s="1"/>
      <c r="O1895" s="1"/>
      <c r="P1895" s="8"/>
      <c r="Q1895" s="3"/>
      <c r="R1895" s="4"/>
      <c r="S1895" s="3"/>
      <c r="T1895" s="3"/>
      <c r="U1895" s="1"/>
      <c r="V1895" s="1"/>
      <c r="W1895" s="4"/>
      <c r="X1895" s="3"/>
      <c r="Y1895" s="11"/>
      <c r="Z1895" s="10"/>
      <c r="AA1895" s="11"/>
      <c r="AB1895" s="14"/>
    </row>
    <row r="1896" spans="1:29" x14ac:dyDescent="0.35">
      <c r="A1896" s="58"/>
      <c r="B1896" s="58"/>
      <c r="C1896" s="58"/>
      <c r="D1896" s="61"/>
      <c r="E1896" s="61"/>
      <c r="F1896" s="61"/>
      <c r="G1896" s="58"/>
      <c r="H1896" s="58" t="s">
        <v>43</v>
      </c>
      <c r="I1896" s="58"/>
      <c r="J1896" s="59"/>
      <c r="K1896" s="12"/>
      <c r="L1896" s="58"/>
      <c r="M1896" s="60"/>
    </row>
    <row r="1897" spans="1:29" x14ac:dyDescent="0.35">
      <c r="A1897" s="1"/>
      <c r="B1897" s="1"/>
      <c r="C1897" s="1"/>
      <c r="D1897" s="2"/>
      <c r="E1897" s="2"/>
      <c r="F1897" s="2"/>
      <c r="G1897" s="1"/>
      <c r="H1897" s="1"/>
      <c r="I1897" s="1"/>
      <c r="J1897" s="3"/>
      <c r="K1897" s="4"/>
      <c r="M1897" s="6"/>
      <c r="N1897" s="1"/>
      <c r="O1897" s="1"/>
      <c r="P1897" s="1"/>
      <c r="Q1897" s="3"/>
      <c r="R1897" s="4"/>
      <c r="S1897" s="3"/>
      <c r="T1897" s="3"/>
      <c r="U1897" s="1"/>
      <c r="V1897" s="1"/>
      <c r="W1897" s="4"/>
      <c r="X1897" s="3"/>
      <c r="Y1897" s="4"/>
      <c r="Z1897" s="3"/>
      <c r="AA1897" s="314" t="s">
        <v>0</v>
      </c>
      <c r="AB1897" s="314"/>
    </row>
    <row r="1898" spans="1:29" x14ac:dyDescent="0.35">
      <c r="A1898" s="315" t="s">
        <v>1</v>
      </c>
      <c r="B1898" s="315"/>
      <c r="C1898" s="315"/>
      <c r="D1898" s="315"/>
      <c r="E1898" s="315"/>
      <c r="F1898" s="315"/>
      <c r="G1898" s="315"/>
      <c r="H1898" s="315"/>
      <c r="I1898" s="315"/>
      <c r="J1898" s="315"/>
      <c r="K1898" s="315"/>
      <c r="L1898" s="315"/>
      <c r="M1898" s="315"/>
      <c r="N1898" s="315"/>
      <c r="O1898" s="315"/>
      <c r="P1898" s="315"/>
      <c r="Q1898" s="315"/>
      <c r="R1898" s="315"/>
      <c r="S1898" s="315"/>
      <c r="T1898" s="315"/>
      <c r="U1898" s="315"/>
      <c r="V1898" s="315"/>
      <c r="W1898" s="315"/>
      <c r="X1898" s="315"/>
      <c r="Y1898" s="315"/>
      <c r="Z1898" s="315"/>
      <c r="AA1898" s="315"/>
      <c r="AB1898" s="315"/>
    </row>
    <row r="1899" spans="1:29" x14ac:dyDescent="0.35">
      <c r="A1899" s="315" t="str">
        <f>A1858</f>
        <v>เทศบาลตำบลนาบอน</v>
      </c>
      <c r="B1899" s="315"/>
      <c r="C1899" s="315"/>
      <c r="D1899" s="315"/>
      <c r="E1899" s="315"/>
      <c r="F1899" s="315"/>
      <c r="G1899" s="315"/>
      <c r="H1899" s="315"/>
      <c r="I1899" s="315"/>
      <c r="J1899" s="315"/>
      <c r="K1899" s="315"/>
      <c r="L1899" s="315"/>
      <c r="M1899" s="315"/>
      <c r="N1899" s="315"/>
      <c r="O1899" s="315"/>
      <c r="P1899" s="315"/>
      <c r="Q1899" s="315"/>
      <c r="R1899" s="315"/>
      <c r="S1899" s="315"/>
      <c r="T1899" s="315"/>
      <c r="U1899" s="315"/>
      <c r="V1899" s="315"/>
      <c r="W1899" s="315"/>
      <c r="X1899" s="315"/>
      <c r="Y1899" s="315"/>
      <c r="Z1899" s="315"/>
      <c r="AA1899" s="315"/>
      <c r="AB1899" s="315"/>
    </row>
    <row r="1900" spans="1:29" x14ac:dyDescent="0.35">
      <c r="A1900" s="8" t="s">
        <v>195</v>
      </c>
      <c r="B1900" s="8"/>
      <c r="C1900" s="8"/>
      <c r="D1900" s="9"/>
      <c r="E1900" s="9"/>
      <c r="F1900" s="9"/>
      <c r="G1900" s="8"/>
      <c r="H1900" s="8"/>
      <c r="I1900" s="8"/>
      <c r="J1900" s="10"/>
      <c r="K1900" s="11"/>
      <c r="L1900" s="12"/>
      <c r="M1900" s="13"/>
      <c r="N1900" s="8"/>
      <c r="O1900" s="8"/>
      <c r="P1900" s="8"/>
      <c r="Q1900" s="10"/>
      <c r="R1900" s="11"/>
      <c r="S1900" s="10"/>
      <c r="T1900" s="10"/>
      <c r="U1900" s="8"/>
      <c r="V1900" s="8"/>
      <c r="W1900" s="11"/>
      <c r="X1900" s="10"/>
      <c r="Y1900" s="11"/>
      <c r="Z1900" s="10"/>
      <c r="AA1900" s="11"/>
      <c r="AB1900" s="14"/>
    </row>
    <row r="1901" spans="1:29" x14ac:dyDescent="0.35">
      <c r="A1901" s="288" t="s">
        <v>4</v>
      </c>
      <c r="B1901" s="316"/>
      <c r="C1901" s="316"/>
      <c r="D1901" s="316"/>
      <c r="E1901" s="316"/>
      <c r="F1901" s="316"/>
      <c r="G1901" s="316"/>
      <c r="H1901" s="316"/>
      <c r="I1901" s="316"/>
      <c r="J1901" s="316"/>
      <c r="K1901" s="316"/>
      <c r="L1901" s="289"/>
      <c r="M1901" s="288" t="s">
        <v>5</v>
      </c>
      <c r="N1901" s="316"/>
      <c r="O1901" s="316"/>
      <c r="P1901" s="316"/>
      <c r="Q1901" s="316"/>
      <c r="R1901" s="316"/>
      <c r="S1901" s="316"/>
      <c r="T1901" s="316"/>
      <c r="U1901" s="316"/>
      <c r="V1901" s="316"/>
      <c r="W1901" s="289"/>
      <c r="X1901" s="290" t="s">
        <v>6</v>
      </c>
      <c r="Y1901" s="290" t="s">
        <v>7</v>
      </c>
      <c r="Z1901" s="290" t="s">
        <v>8</v>
      </c>
      <c r="AA1901" s="290" t="s">
        <v>9</v>
      </c>
      <c r="AB1901" s="317" t="s">
        <v>10</v>
      </c>
    </row>
    <row r="1902" spans="1:29" x14ac:dyDescent="0.35">
      <c r="A1902" s="299" t="s">
        <v>11</v>
      </c>
      <c r="B1902" s="293" t="s">
        <v>12</v>
      </c>
      <c r="C1902" s="293" t="s">
        <v>13</v>
      </c>
      <c r="D1902" s="311" t="s">
        <v>14</v>
      </c>
      <c r="E1902" s="311" t="s">
        <v>15</v>
      </c>
      <c r="F1902" s="312" t="s">
        <v>16</v>
      </c>
      <c r="G1902" s="302" t="s">
        <v>17</v>
      </c>
      <c r="H1902" s="303"/>
      <c r="I1902" s="304"/>
      <c r="J1902" s="290" t="s">
        <v>18</v>
      </c>
      <c r="K1902" s="290" t="s">
        <v>19</v>
      </c>
      <c r="L1902" s="308" t="s">
        <v>20</v>
      </c>
      <c r="M1902" s="299" t="s">
        <v>11</v>
      </c>
      <c r="N1902" s="293" t="s">
        <v>21</v>
      </c>
      <c r="O1902" s="293" t="s">
        <v>22</v>
      </c>
      <c r="P1902" s="293" t="s">
        <v>16</v>
      </c>
      <c r="Q1902" s="290" t="s">
        <v>23</v>
      </c>
      <c r="R1902" s="290" t="s">
        <v>24</v>
      </c>
      <c r="S1902" s="290" t="s">
        <v>25</v>
      </c>
      <c r="T1902" s="290" t="s">
        <v>26</v>
      </c>
      <c r="U1902" s="288" t="s">
        <v>27</v>
      </c>
      <c r="V1902" s="289"/>
      <c r="W1902" s="290" t="s">
        <v>28</v>
      </c>
      <c r="X1902" s="291"/>
      <c r="Y1902" s="291"/>
      <c r="Z1902" s="291"/>
      <c r="AA1902" s="291"/>
      <c r="AB1902" s="318"/>
    </row>
    <row r="1903" spans="1:29" x14ac:dyDescent="0.35">
      <c r="A1903" s="300"/>
      <c r="B1903" s="294"/>
      <c r="C1903" s="294"/>
      <c r="D1903" s="312"/>
      <c r="E1903" s="312"/>
      <c r="F1903" s="312"/>
      <c r="G1903" s="305"/>
      <c r="H1903" s="306"/>
      <c r="I1903" s="307"/>
      <c r="J1903" s="291"/>
      <c r="K1903" s="291"/>
      <c r="L1903" s="309"/>
      <c r="M1903" s="300"/>
      <c r="N1903" s="294"/>
      <c r="O1903" s="294"/>
      <c r="P1903" s="294"/>
      <c r="Q1903" s="291"/>
      <c r="R1903" s="291"/>
      <c r="S1903" s="291"/>
      <c r="T1903" s="291"/>
      <c r="U1903" s="293" t="s">
        <v>29</v>
      </c>
      <c r="V1903" s="296" t="s">
        <v>30</v>
      </c>
      <c r="W1903" s="291"/>
      <c r="X1903" s="291"/>
      <c r="Y1903" s="291"/>
      <c r="Z1903" s="291"/>
      <c r="AA1903" s="291"/>
      <c r="AB1903" s="318"/>
    </row>
    <row r="1904" spans="1:29" x14ac:dyDescent="0.35">
      <c r="A1904" s="300"/>
      <c r="B1904" s="294"/>
      <c r="C1904" s="294"/>
      <c r="D1904" s="312"/>
      <c r="E1904" s="312"/>
      <c r="F1904" s="312"/>
      <c r="G1904" s="299" t="s">
        <v>31</v>
      </c>
      <c r="H1904" s="299" t="s">
        <v>32</v>
      </c>
      <c r="I1904" s="299" t="s">
        <v>33</v>
      </c>
      <c r="J1904" s="291"/>
      <c r="K1904" s="291"/>
      <c r="L1904" s="309"/>
      <c r="M1904" s="300"/>
      <c r="N1904" s="294"/>
      <c r="O1904" s="294"/>
      <c r="P1904" s="294"/>
      <c r="Q1904" s="291"/>
      <c r="R1904" s="291"/>
      <c r="S1904" s="291"/>
      <c r="T1904" s="291"/>
      <c r="U1904" s="294"/>
      <c r="V1904" s="297"/>
      <c r="W1904" s="291"/>
      <c r="X1904" s="291"/>
      <c r="Y1904" s="291"/>
      <c r="Z1904" s="291"/>
      <c r="AA1904" s="291"/>
      <c r="AB1904" s="318"/>
    </row>
    <row r="1905" spans="1:29" x14ac:dyDescent="0.35">
      <c r="A1905" s="300"/>
      <c r="B1905" s="294"/>
      <c r="C1905" s="294"/>
      <c r="D1905" s="312"/>
      <c r="E1905" s="312"/>
      <c r="F1905" s="312"/>
      <c r="G1905" s="300"/>
      <c r="H1905" s="300"/>
      <c r="I1905" s="300"/>
      <c r="J1905" s="291"/>
      <c r="K1905" s="291"/>
      <c r="L1905" s="309"/>
      <c r="M1905" s="300"/>
      <c r="N1905" s="294"/>
      <c r="O1905" s="294"/>
      <c r="P1905" s="294"/>
      <c r="Q1905" s="291"/>
      <c r="R1905" s="291"/>
      <c r="S1905" s="291"/>
      <c r="T1905" s="291"/>
      <c r="U1905" s="294"/>
      <c r="V1905" s="297"/>
      <c r="W1905" s="291"/>
      <c r="X1905" s="291"/>
      <c r="Y1905" s="291"/>
      <c r="Z1905" s="291"/>
      <c r="AA1905" s="291"/>
      <c r="AB1905" s="318"/>
    </row>
    <row r="1906" spans="1:29" x14ac:dyDescent="0.35">
      <c r="A1906" s="301"/>
      <c r="B1906" s="295"/>
      <c r="C1906" s="295"/>
      <c r="D1906" s="313"/>
      <c r="E1906" s="313"/>
      <c r="F1906" s="313"/>
      <c r="G1906" s="301"/>
      <c r="H1906" s="301"/>
      <c r="I1906" s="301"/>
      <c r="J1906" s="292"/>
      <c r="K1906" s="292"/>
      <c r="L1906" s="310"/>
      <c r="M1906" s="301"/>
      <c r="N1906" s="295"/>
      <c r="O1906" s="295"/>
      <c r="P1906" s="295"/>
      <c r="Q1906" s="292"/>
      <c r="R1906" s="292"/>
      <c r="S1906" s="292"/>
      <c r="T1906" s="292"/>
      <c r="U1906" s="295"/>
      <c r="V1906" s="298"/>
      <c r="W1906" s="292"/>
      <c r="X1906" s="292"/>
      <c r="Y1906" s="292"/>
      <c r="Z1906" s="292"/>
      <c r="AA1906" s="292"/>
      <c r="AB1906" s="319"/>
    </row>
    <row r="1907" spans="1:29" x14ac:dyDescent="0.35">
      <c r="A1907" s="15">
        <v>1</v>
      </c>
      <c r="B1907" s="16" t="str">
        <f>[1]ภดส3!B3176</f>
        <v>โฉนด</v>
      </c>
      <c r="C1907" s="16">
        <f>[1]ภดส3!E3176</f>
        <v>89</v>
      </c>
      <c r="D1907" s="17">
        <f>[1]ภดส3!C3176</f>
        <v>71</v>
      </c>
      <c r="E1907" s="17" t="str">
        <f>[1]ภดส3!F3176</f>
        <v>ม.2 ต.นาบอน</v>
      </c>
      <c r="F1907" s="18" t="s">
        <v>47</v>
      </c>
      <c r="G1907" s="16">
        <f>[1]ภดส3!G3176</f>
        <v>5</v>
      </c>
      <c r="H1907" s="16">
        <f>[1]ภดส3!H3176</f>
        <v>2</v>
      </c>
      <c r="I1907" s="16">
        <f>[1]ภดส3!I3176</f>
        <v>60.2</v>
      </c>
      <c r="J1907" s="19">
        <f>[1]ภดส3!J3176</f>
        <v>2260.1999999999998</v>
      </c>
      <c r="K1907" s="20">
        <v>150</v>
      </c>
      <c r="L1907" s="19">
        <f>J1907*K1907</f>
        <v>339030</v>
      </c>
      <c r="M1907" s="21"/>
      <c r="N1907" s="21"/>
      <c r="O1907" s="21"/>
      <c r="P1907" s="21"/>
      <c r="Q1907" s="22"/>
      <c r="R1907" s="23"/>
      <c r="S1907" s="22"/>
      <c r="T1907" s="22"/>
      <c r="U1907" s="21"/>
      <c r="V1907" s="21"/>
      <c r="W1907" s="23"/>
      <c r="X1907" s="22">
        <f>L1907-L1908-L1909</f>
        <v>147930</v>
      </c>
      <c r="Y1907" s="23">
        <f>X1907*100/100</f>
        <v>147930</v>
      </c>
      <c r="Z1907" s="22">
        <v>0</v>
      </c>
      <c r="AA1907" s="24">
        <f>Y1907-Z1907</f>
        <v>147930</v>
      </c>
      <c r="AB1907" s="25">
        <v>0.3</v>
      </c>
      <c r="AC1907" s="26">
        <f>AA1907*AB1907/100</f>
        <v>443.79</v>
      </c>
    </row>
    <row r="1908" spans="1:29" x14ac:dyDescent="0.35">
      <c r="A1908" s="15"/>
      <c r="B1908" s="16"/>
      <c r="C1908" s="16"/>
      <c r="D1908" s="17"/>
      <c r="E1908" s="17"/>
      <c r="F1908" s="28"/>
      <c r="G1908" s="16"/>
      <c r="H1908" s="16"/>
      <c r="I1908" s="16"/>
      <c r="J1908" s="45">
        <v>1232</v>
      </c>
      <c r="K1908" s="29">
        <v>150</v>
      </c>
      <c r="L1908" s="19">
        <f>J1908*K1908</f>
        <v>184800</v>
      </c>
      <c r="M1908" s="31">
        <v>1</v>
      </c>
      <c r="N1908" s="31" t="s">
        <v>118</v>
      </c>
      <c r="O1908" s="31" t="s">
        <v>49</v>
      </c>
      <c r="P1908" s="31">
        <v>3</v>
      </c>
      <c r="Q1908" s="42">
        <v>4930</v>
      </c>
      <c r="R1908" s="23">
        <v>100</v>
      </c>
      <c r="S1908" s="42">
        <v>3400</v>
      </c>
      <c r="T1908" s="22">
        <f>Q1908*S1908</f>
        <v>16762000</v>
      </c>
      <c r="U1908" s="31">
        <v>5</v>
      </c>
      <c r="V1908" s="31">
        <v>5</v>
      </c>
      <c r="W1908" s="23">
        <f>T1908-T1908*5/100</f>
        <v>15923900</v>
      </c>
      <c r="X1908" s="22">
        <f>L1908+W1908</f>
        <v>16108700</v>
      </c>
      <c r="Y1908" s="23">
        <f>X1908*R1908/100</f>
        <v>16108700</v>
      </c>
      <c r="Z1908" s="22">
        <v>0</v>
      </c>
      <c r="AA1908" s="24">
        <f>Y1908-Z1908</f>
        <v>16108700</v>
      </c>
      <c r="AB1908" s="25">
        <v>0.3</v>
      </c>
      <c r="AC1908" s="5">
        <f>AA1908*AB1908/100</f>
        <v>48326.1</v>
      </c>
    </row>
    <row r="1909" spans="1:29" x14ac:dyDescent="0.35">
      <c r="A1909" s="15"/>
      <c r="B1909" s="16"/>
      <c r="C1909" s="16"/>
      <c r="D1909" s="17"/>
      <c r="E1909" s="17"/>
      <c r="F1909" s="28"/>
      <c r="G1909" s="16"/>
      <c r="H1909" s="16"/>
      <c r="I1909" s="16"/>
      <c r="J1909" s="45">
        <v>42</v>
      </c>
      <c r="K1909" s="29">
        <v>150</v>
      </c>
      <c r="L1909" s="19">
        <f>J1909*K1909</f>
        <v>6300</v>
      </c>
      <c r="M1909" s="31">
        <v>2</v>
      </c>
      <c r="N1909" s="67" t="s">
        <v>148</v>
      </c>
      <c r="O1909" s="67" t="s">
        <v>49</v>
      </c>
      <c r="P1909" s="67">
        <v>3</v>
      </c>
      <c r="Q1909" s="35">
        <v>168</v>
      </c>
      <c r="R1909" s="23">
        <v>100</v>
      </c>
      <c r="S1909" s="35">
        <v>6800</v>
      </c>
      <c r="T1909" s="22">
        <f>Q1909*S1909</f>
        <v>1142400</v>
      </c>
      <c r="U1909" s="67">
        <v>5</v>
      </c>
      <c r="V1909" s="67">
        <v>5</v>
      </c>
      <c r="W1909" s="23">
        <f>T1909-T1909*5/100</f>
        <v>1085280</v>
      </c>
      <c r="X1909" s="22">
        <f>L1909+W1909</f>
        <v>1091580</v>
      </c>
      <c r="Y1909" s="23">
        <f>X1909*R1909/100</f>
        <v>1091580</v>
      </c>
      <c r="Z1909" s="22">
        <v>0</v>
      </c>
      <c r="AA1909" s="24">
        <f>Y1909-Z1909</f>
        <v>1091580</v>
      </c>
      <c r="AB1909" s="25">
        <v>0.3</v>
      </c>
      <c r="AC1909" s="5">
        <f>AA1909*AB1909/100</f>
        <v>3274.74</v>
      </c>
    </row>
    <row r="1910" spans="1:29" x14ac:dyDescent="0.35">
      <c r="A1910" s="36"/>
      <c r="B1910" s="30"/>
      <c r="C1910" s="30"/>
      <c r="D1910" s="37"/>
      <c r="E1910" s="37"/>
      <c r="F1910" s="37"/>
      <c r="G1910" s="38"/>
      <c r="H1910" s="38"/>
      <c r="I1910" s="38"/>
      <c r="J1910" s="39"/>
      <c r="K1910" s="24"/>
      <c r="L1910" s="35"/>
      <c r="M1910" s="30"/>
      <c r="N1910" s="33"/>
      <c r="O1910" s="40"/>
      <c r="P1910" s="30"/>
      <c r="Q1910" s="42"/>
      <c r="R1910" s="118"/>
      <c r="S1910" s="39"/>
      <c r="T1910" s="42"/>
      <c r="U1910" s="43"/>
      <c r="V1910" s="43"/>
      <c r="W1910" s="44"/>
      <c r="X1910" s="39"/>
      <c r="Y1910" s="44"/>
      <c r="Z1910" s="39"/>
      <c r="AA1910" s="44"/>
      <c r="AB1910" s="46"/>
      <c r="AC1910" s="5">
        <f>SUM(AC1907:AC1909)</f>
        <v>52044.63</v>
      </c>
    </row>
    <row r="1911" spans="1:29" x14ac:dyDescent="0.35">
      <c r="A1911" s="47"/>
      <c r="B1911" s="47"/>
      <c r="C1911" s="47"/>
      <c r="D1911" s="48"/>
      <c r="E1911" s="48"/>
      <c r="F1911" s="48"/>
      <c r="G1911" s="47"/>
      <c r="H1911" s="47"/>
      <c r="I1911" s="47"/>
      <c r="J1911" s="49"/>
      <c r="K1911" s="50"/>
      <c r="L1911" s="51"/>
      <c r="M1911" s="52"/>
      <c r="N1911" s="52"/>
      <c r="O1911" s="52"/>
      <c r="P1911" s="52"/>
      <c r="Q1911" s="49"/>
      <c r="R1911" s="50"/>
      <c r="S1911" s="49"/>
      <c r="T1911" s="49"/>
      <c r="U1911" s="52"/>
      <c r="V1911" s="52"/>
      <c r="W1911" s="50"/>
      <c r="X1911" s="49"/>
      <c r="Y1911" s="50"/>
      <c r="Z1911" s="49"/>
      <c r="AA1911" s="50"/>
      <c r="AB1911" s="53"/>
    </row>
    <row r="1912" spans="1:29" x14ac:dyDescent="0.35">
      <c r="A1912" s="1"/>
      <c r="B1912" s="1"/>
      <c r="C1912" s="1"/>
      <c r="D1912" s="2"/>
      <c r="E1912" s="2"/>
      <c r="F1912" s="2"/>
      <c r="G1912" s="1"/>
      <c r="H1912" s="1"/>
      <c r="I1912" s="1"/>
      <c r="J1912" s="3"/>
      <c r="K1912" s="4"/>
      <c r="M1912" s="6"/>
      <c r="N1912" s="1"/>
      <c r="O1912" s="1"/>
      <c r="P1912" s="1"/>
      <c r="Q1912" s="3"/>
      <c r="R1912" s="4"/>
      <c r="S1912" s="3"/>
      <c r="T1912" s="3"/>
      <c r="U1912" s="1"/>
      <c r="V1912" s="1"/>
      <c r="W1912" s="4"/>
      <c r="X1912" s="3"/>
      <c r="Y1912" s="4"/>
      <c r="Z1912" s="3"/>
      <c r="AA1912" s="4"/>
      <c r="AB1912" s="55"/>
    </row>
    <row r="1913" spans="1:29" x14ac:dyDescent="0.35">
      <c r="A1913" s="8"/>
      <c r="B1913" s="8" t="s">
        <v>37</v>
      </c>
      <c r="C1913" s="8"/>
      <c r="D1913" s="9" t="s">
        <v>38</v>
      </c>
      <c r="E1913" s="9"/>
      <c r="F1913" s="9"/>
      <c r="G1913" s="56"/>
      <c r="H1913" s="8" t="s">
        <v>39</v>
      </c>
      <c r="I1913" s="8"/>
      <c r="J1913" s="57"/>
      <c r="K1913" s="10"/>
      <c r="L1913" s="8"/>
      <c r="M1913" s="13"/>
      <c r="N1913" s="1"/>
      <c r="O1913" s="1"/>
      <c r="P1913" s="1"/>
      <c r="Q1913" s="3"/>
      <c r="R1913" s="4"/>
      <c r="S1913" s="3"/>
      <c r="T1913" s="3"/>
      <c r="U1913" s="1"/>
      <c r="V1913" s="1"/>
      <c r="W1913" s="4"/>
      <c r="X1913" s="3"/>
      <c r="Y1913" s="4"/>
      <c r="Z1913" s="3"/>
      <c r="AA1913" s="4"/>
      <c r="AB1913" s="55"/>
    </row>
    <row r="1914" spans="1:29" x14ac:dyDescent="0.35">
      <c r="A1914" s="8"/>
      <c r="B1914" s="8"/>
      <c r="C1914" s="8"/>
      <c r="D1914" s="9"/>
      <c r="E1914" s="9"/>
      <c r="F1914" s="9"/>
      <c r="G1914" s="56"/>
      <c r="H1914" s="8" t="s">
        <v>40</v>
      </c>
      <c r="I1914" s="8"/>
      <c r="J1914" s="57"/>
      <c r="K1914" s="10"/>
      <c r="L1914" s="8"/>
      <c r="M1914" s="13"/>
      <c r="N1914" s="1"/>
      <c r="O1914" s="1"/>
      <c r="P1914" s="1"/>
      <c r="Q1914" s="3"/>
      <c r="R1914" s="4"/>
      <c r="S1914" s="3"/>
      <c r="T1914" s="3"/>
      <c r="U1914" s="1"/>
      <c r="V1914" s="1"/>
      <c r="W1914" s="4"/>
      <c r="X1914" s="3"/>
      <c r="Y1914" s="4"/>
      <c r="Z1914" s="3"/>
      <c r="AA1914" s="4"/>
      <c r="AB1914" s="55"/>
    </row>
    <row r="1915" spans="1:29" x14ac:dyDescent="0.35">
      <c r="A1915" s="8"/>
      <c r="B1915" s="8"/>
      <c r="C1915" s="8"/>
      <c r="D1915" s="9"/>
      <c r="E1915" s="9"/>
      <c r="F1915" s="9"/>
      <c r="G1915" s="56"/>
      <c r="H1915" s="8" t="s">
        <v>41</v>
      </c>
      <c r="I1915" s="8"/>
      <c r="J1915" s="57"/>
      <c r="K1915" s="10"/>
      <c r="L1915" s="8"/>
      <c r="M1915" s="13"/>
      <c r="N1915" s="1"/>
      <c r="O1915" s="1"/>
      <c r="P1915" s="8"/>
      <c r="Q1915" s="3"/>
      <c r="R1915" s="4"/>
      <c r="S1915" s="3"/>
      <c r="T1915" s="3"/>
      <c r="U1915" s="1"/>
      <c r="V1915" s="1"/>
      <c r="W1915" s="4"/>
      <c r="X1915" s="3"/>
      <c r="Y1915" s="11"/>
      <c r="Z1915" s="10"/>
      <c r="AA1915" s="11"/>
      <c r="AB1915" s="14"/>
    </row>
    <row r="1916" spans="1:29" x14ac:dyDescent="0.35">
      <c r="A1916" s="8"/>
      <c r="B1916" s="8"/>
      <c r="C1916" s="8"/>
      <c r="D1916" s="9"/>
      <c r="E1916" s="9"/>
      <c r="F1916" s="9"/>
      <c r="G1916" s="56"/>
      <c r="H1916" s="8" t="s">
        <v>42</v>
      </c>
      <c r="I1916" s="58"/>
      <c r="J1916" s="59"/>
      <c r="K1916" s="12"/>
      <c r="L1916" s="58"/>
      <c r="M1916" s="60"/>
      <c r="N1916" s="1"/>
      <c r="O1916" s="1"/>
      <c r="P1916" s="8"/>
      <c r="Q1916" s="3"/>
      <c r="R1916" s="4"/>
      <c r="S1916" s="3"/>
      <c r="T1916" s="3"/>
      <c r="U1916" s="1"/>
      <c r="V1916" s="1"/>
      <c r="W1916" s="4"/>
      <c r="X1916" s="3"/>
      <c r="Y1916" s="11"/>
      <c r="Z1916" s="10"/>
      <c r="AA1916" s="11"/>
      <c r="AB1916" s="14"/>
    </row>
    <row r="1917" spans="1:29" x14ac:dyDescent="0.35">
      <c r="A1917" s="58"/>
      <c r="B1917" s="58"/>
      <c r="C1917" s="58"/>
      <c r="D1917" s="61"/>
      <c r="E1917" s="61"/>
      <c r="F1917" s="61"/>
      <c r="G1917" s="58"/>
      <c r="H1917" s="58" t="s">
        <v>43</v>
      </c>
      <c r="I1917" s="58"/>
      <c r="J1917" s="59"/>
      <c r="K1917" s="12"/>
      <c r="L1917" s="58"/>
      <c r="M1917" s="60"/>
    </row>
    <row r="1918" spans="1:29" x14ac:dyDescent="0.35">
      <c r="A1918" s="1"/>
      <c r="B1918" s="1"/>
      <c r="C1918" s="1"/>
      <c r="D1918" s="2"/>
      <c r="E1918" s="2"/>
      <c r="F1918" s="2"/>
      <c r="G1918" s="1"/>
      <c r="H1918" s="1"/>
      <c r="I1918" s="1"/>
      <c r="J1918" s="3"/>
      <c r="K1918" s="4"/>
      <c r="M1918" s="6"/>
      <c r="N1918" s="1"/>
      <c r="O1918" s="1"/>
      <c r="P1918" s="1"/>
      <c r="Q1918" s="3"/>
      <c r="R1918" s="4"/>
      <c r="S1918" s="3"/>
      <c r="T1918" s="3"/>
      <c r="U1918" s="1"/>
      <c r="V1918" s="1"/>
      <c r="W1918" s="4"/>
      <c r="X1918" s="3"/>
      <c r="Y1918" s="4"/>
      <c r="Z1918" s="3"/>
      <c r="AA1918" s="314" t="s">
        <v>0</v>
      </c>
      <c r="AB1918" s="314"/>
    </row>
    <row r="1919" spans="1:29" x14ac:dyDescent="0.35">
      <c r="A1919" s="315" t="s">
        <v>1</v>
      </c>
      <c r="B1919" s="315"/>
      <c r="C1919" s="315"/>
      <c r="D1919" s="315"/>
      <c r="E1919" s="315"/>
      <c r="F1919" s="315"/>
      <c r="G1919" s="315"/>
      <c r="H1919" s="315"/>
      <c r="I1919" s="315"/>
      <c r="J1919" s="315"/>
      <c r="K1919" s="315"/>
      <c r="L1919" s="315"/>
      <c r="M1919" s="315"/>
      <c r="N1919" s="315"/>
      <c r="O1919" s="315"/>
      <c r="P1919" s="315"/>
      <c r="Q1919" s="315"/>
      <c r="R1919" s="315"/>
      <c r="S1919" s="315"/>
      <c r="T1919" s="315"/>
      <c r="U1919" s="315"/>
      <c r="V1919" s="315"/>
      <c r="W1919" s="315"/>
      <c r="X1919" s="315"/>
      <c r="Y1919" s="315"/>
      <c r="Z1919" s="315"/>
      <c r="AA1919" s="315"/>
      <c r="AB1919" s="315"/>
    </row>
    <row r="1920" spans="1:29" x14ac:dyDescent="0.35">
      <c r="A1920" s="315" t="str">
        <f>A1878</f>
        <v>เทศบาลตำบลนาบอน</v>
      </c>
      <c r="B1920" s="315"/>
      <c r="C1920" s="315"/>
      <c r="D1920" s="315"/>
      <c r="E1920" s="315"/>
      <c r="F1920" s="315"/>
      <c r="G1920" s="315"/>
      <c r="H1920" s="315"/>
      <c r="I1920" s="315"/>
      <c r="J1920" s="315"/>
      <c r="K1920" s="315"/>
      <c r="L1920" s="315"/>
      <c r="M1920" s="315"/>
      <c r="N1920" s="315"/>
      <c r="O1920" s="315"/>
      <c r="P1920" s="315"/>
      <c r="Q1920" s="315"/>
      <c r="R1920" s="315"/>
      <c r="S1920" s="315"/>
      <c r="T1920" s="315"/>
      <c r="U1920" s="315"/>
      <c r="V1920" s="315"/>
      <c r="W1920" s="315"/>
      <c r="X1920" s="315"/>
      <c r="Y1920" s="315"/>
      <c r="Z1920" s="315"/>
      <c r="AA1920" s="315"/>
      <c r="AB1920" s="315"/>
    </row>
    <row r="1921" spans="1:29" x14ac:dyDescent="0.35">
      <c r="A1921" s="8" t="s">
        <v>196</v>
      </c>
      <c r="B1921" s="8"/>
      <c r="C1921" s="8"/>
      <c r="D1921" s="9"/>
      <c r="E1921" s="9"/>
      <c r="F1921" s="9"/>
      <c r="G1921" s="8"/>
      <c r="H1921" s="8"/>
      <c r="I1921" s="8"/>
      <c r="J1921" s="10"/>
      <c r="K1921" s="11"/>
      <c r="L1921" s="12"/>
      <c r="M1921" s="13"/>
      <c r="N1921" s="8"/>
      <c r="O1921" s="8"/>
      <c r="P1921" s="8"/>
      <c r="Q1921" s="10"/>
      <c r="R1921" s="11"/>
      <c r="S1921" s="10"/>
      <c r="T1921" s="10"/>
      <c r="U1921" s="8"/>
      <c r="V1921" s="8"/>
      <c r="W1921" s="11"/>
      <c r="X1921" s="10"/>
      <c r="Y1921" s="11"/>
      <c r="Z1921" s="10"/>
      <c r="AA1921" s="11"/>
      <c r="AB1921" s="14"/>
    </row>
    <row r="1922" spans="1:29" x14ac:dyDescent="0.35">
      <c r="A1922" s="288" t="s">
        <v>4</v>
      </c>
      <c r="B1922" s="316"/>
      <c r="C1922" s="316"/>
      <c r="D1922" s="316"/>
      <c r="E1922" s="316"/>
      <c r="F1922" s="316"/>
      <c r="G1922" s="316"/>
      <c r="H1922" s="316"/>
      <c r="I1922" s="316"/>
      <c r="J1922" s="316"/>
      <c r="K1922" s="316"/>
      <c r="L1922" s="289"/>
      <c r="M1922" s="288" t="s">
        <v>5</v>
      </c>
      <c r="N1922" s="316"/>
      <c r="O1922" s="316"/>
      <c r="P1922" s="316"/>
      <c r="Q1922" s="316"/>
      <c r="R1922" s="316"/>
      <c r="S1922" s="316"/>
      <c r="T1922" s="316"/>
      <c r="U1922" s="316"/>
      <c r="V1922" s="316"/>
      <c r="W1922" s="289"/>
      <c r="X1922" s="290" t="s">
        <v>6</v>
      </c>
      <c r="Y1922" s="290" t="s">
        <v>7</v>
      </c>
      <c r="Z1922" s="290" t="s">
        <v>8</v>
      </c>
      <c r="AA1922" s="290" t="s">
        <v>9</v>
      </c>
      <c r="AB1922" s="317" t="s">
        <v>10</v>
      </c>
    </row>
    <row r="1923" spans="1:29" x14ac:dyDescent="0.35">
      <c r="A1923" s="299" t="s">
        <v>11</v>
      </c>
      <c r="B1923" s="293" t="s">
        <v>12</v>
      </c>
      <c r="C1923" s="293" t="s">
        <v>13</v>
      </c>
      <c r="D1923" s="311" t="s">
        <v>14</v>
      </c>
      <c r="E1923" s="311" t="s">
        <v>15</v>
      </c>
      <c r="F1923" s="312" t="s">
        <v>16</v>
      </c>
      <c r="G1923" s="302" t="s">
        <v>17</v>
      </c>
      <c r="H1923" s="303"/>
      <c r="I1923" s="304"/>
      <c r="J1923" s="290" t="s">
        <v>18</v>
      </c>
      <c r="K1923" s="290" t="s">
        <v>19</v>
      </c>
      <c r="L1923" s="308" t="s">
        <v>20</v>
      </c>
      <c r="M1923" s="299" t="s">
        <v>11</v>
      </c>
      <c r="N1923" s="293" t="s">
        <v>21</v>
      </c>
      <c r="O1923" s="293" t="s">
        <v>22</v>
      </c>
      <c r="P1923" s="293" t="s">
        <v>16</v>
      </c>
      <c r="Q1923" s="290" t="s">
        <v>23</v>
      </c>
      <c r="R1923" s="290" t="s">
        <v>24</v>
      </c>
      <c r="S1923" s="290" t="s">
        <v>25</v>
      </c>
      <c r="T1923" s="290" t="s">
        <v>26</v>
      </c>
      <c r="U1923" s="288" t="s">
        <v>27</v>
      </c>
      <c r="V1923" s="289"/>
      <c r="W1923" s="290" t="s">
        <v>28</v>
      </c>
      <c r="X1923" s="291"/>
      <c r="Y1923" s="291"/>
      <c r="Z1923" s="291"/>
      <c r="AA1923" s="291"/>
      <c r="AB1923" s="318"/>
    </row>
    <row r="1924" spans="1:29" x14ac:dyDescent="0.35">
      <c r="A1924" s="300"/>
      <c r="B1924" s="294"/>
      <c r="C1924" s="294"/>
      <c r="D1924" s="312"/>
      <c r="E1924" s="312"/>
      <c r="F1924" s="312"/>
      <c r="G1924" s="305"/>
      <c r="H1924" s="306"/>
      <c r="I1924" s="307"/>
      <c r="J1924" s="291"/>
      <c r="K1924" s="291"/>
      <c r="L1924" s="309"/>
      <c r="M1924" s="300"/>
      <c r="N1924" s="294"/>
      <c r="O1924" s="294"/>
      <c r="P1924" s="294"/>
      <c r="Q1924" s="291"/>
      <c r="R1924" s="291"/>
      <c r="S1924" s="291"/>
      <c r="T1924" s="291"/>
      <c r="U1924" s="293" t="s">
        <v>29</v>
      </c>
      <c r="V1924" s="296" t="s">
        <v>30</v>
      </c>
      <c r="W1924" s="291"/>
      <c r="X1924" s="291"/>
      <c r="Y1924" s="291"/>
      <c r="Z1924" s="291"/>
      <c r="AA1924" s="291"/>
      <c r="AB1924" s="318"/>
    </row>
    <row r="1925" spans="1:29" x14ac:dyDescent="0.35">
      <c r="A1925" s="300"/>
      <c r="B1925" s="294"/>
      <c r="C1925" s="294"/>
      <c r="D1925" s="312"/>
      <c r="E1925" s="312"/>
      <c r="F1925" s="312"/>
      <c r="G1925" s="299" t="s">
        <v>31</v>
      </c>
      <c r="H1925" s="299" t="s">
        <v>32</v>
      </c>
      <c r="I1925" s="299" t="s">
        <v>33</v>
      </c>
      <c r="J1925" s="291"/>
      <c r="K1925" s="291"/>
      <c r="L1925" s="309"/>
      <c r="M1925" s="300"/>
      <c r="N1925" s="294"/>
      <c r="O1925" s="294"/>
      <c r="P1925" s="294"/>
      <c r="Q1925" s="291"/>
      <c r="R1925" s="291"/>
      <c r="S1925" s="291"/>
      <c r="T1925" s="291"/>
      <c r="U1925" s="294"/>
      <c r="V1925" s="297"/>
      <c r="W1925" s="291"/>
      <c r="X1925" s="291"/>
      <c r="Y1925" s="291"/>
      <c r="Z1925" s="291"/>
      <c r="AA1925" s="291"/>
      <c r="AB1925" s="318"/>
    </row>
    <row r="1926" spans="1:29" x14ac:dyDescent="0.35">
      <c r="A1926" s="300"/>
      <c r="B1926" s="294"/>
      <c r="C1926" s="294"/>
      <c r="D1926" s="312"/>
      <c r="E1926" s="312"/>
      <c r="F1926" s="312"/>
      <c r="G1926" s="300"/>
      <c r="H1926" s="300"/>
      <c r="I1926" s="300"/>
      <c r="J1926" s="291"/>
      <c r="K1926" s="291"/>
      <c r="L1926" s="309"/>
      <c r="M1926" s="300"/>
      <c r="N1926" s="294"/>
      <c r="O1926" s="294"/>
      <c r="P1926" s="294"/>
      <c r="Q1926" s="291"/>
      <c r="R1926" s="291"/>
      <c r="S1926" s="291"/>
      <c r="T1926" s="291"/>
      <c r="U1926" s="294"/>
      <c r="V1926" s="297"/>
      <c r="W1926" s="291"/>
      <c r="X1926" s="291"/>
      <c r="Y1926" s="291"/>
      <c r="Z1926" s="291"/>
      <c r="AA1926" s="291"/>
      <c r="AB1926" s="318"/>
    </row>
    <row r="1927" spans="1:29" x14ac:dyDescent="0.35">
      <c r="A1927" s="301"/>
      <c r="B1927" s="295"/>
      <c r="C1927" s="295"/>
      <c r="D1927" s="313"/>
      <c r="E1927" s="313"/>
      <c r="F1927" s="313"/>
      <c r="G1927" s="301"/>
      <c r="H1927" s="301"/>
      <c r="I1927" s="301"/>
      <c r="J1927" s="292"/>
      <c r="K1927" s="292"/>
      <c r="L1927" s="310"/>
      <c r="M1927" s="301"/>
      <c r="N1927" s="295"/>
      <c r="O1927" s="295"/>
      <c r="P1927" s="295"/>
      <c r="Q1927" s="292"/>
      <c r="R1927" s="292"/>
      <c r="S1927" s="292"/>
      <c r="T1927" s="292"/>
      <c r="U1927" s="295"/>
      <c r="V1927" s="298"/>
      <c r="W1927" s="292"/>
      <c r="X1927" s="292"/>
      <c r="Y1927" s="292"/>
      <c r="Z1927" s="292"/>
      <c r="AA1927" s="292"/>
      <c r="AB1927" s="319"/>
    </row>
    <row r="1928" spans="1:29" x14ac:dyDescent="0.35">
      <c r="A1928" s="15">
        <v>1</v>
      </c>
      <c r="B1928" s="16" t="s">
        <v>95</v>
      </c>
      <c r="C1928" s="16">
        <v>3130</v>
      </c>
      <c r="D1928" s="17">
        <v>6574</v>
      </c>
      <c r="E1928" s="17" t="s">
        <v>67</v>
      </c>
      <c r="F1928" s="18"/>
      <c r="G1928" s="16">
        <v>0</v>
      </c>
      <c r="H1928" s="16">
        <v>0</v>
      </c>
      <c r="I1928" s="16">
        <v>11</v>
      </c>
      <c r="J1928" s="19">
        <v>11</v>
      </c>
      <c r="K1928" s="176">
        <v>1300</v>
      </c>
      <c r="L1928" s="19" t="s">
        <v>197</v>
      </c>
      <c r="M1928" s="21">
        <v>1</v>
      </c>
      <c r="N1928" s="21" t="s">
        <v>72</v>
      </c>
      <c r="O1928" s="21" t="s">
        <v>49</v>
      </c>
      <c r="P1928" s="21"/>
      <c r="Q1928" s="22">
        <v>384</v>
      </c>
      <c r="R1928" s="23">
        <v>100</v>
      </c>
      <c r="S1928" s="22">
        <v>7450</v>
      </c>
      <c r="T1928" s="22">
        <f>Q1928*S1928</f>
        <v>2860800</v>
      </c>
      <c r="U1928" s="21">
        <v>22</v>
      </c>
      <c r="V1928" s="21">
        <v>34</v>
      </c>
      <c r="W1928" s="23">
        <f>T1928-T1928*34/100</f>
        <v>1888128</v>
      </c>
      <c r="X1928" s="22">
        <f>W1928</f>
        <v>1888128</v>
      </c>
      <c r="Y1928" s="23">
        <f>X1928*R1928/100</f>
        <v>1888128</v>
      </c>
      <c r="Z1928" s="22"/>
      <c r="AA1928" s="24"/>
      <c r="AB1928" s="25"/>
      <c r="AC1928" s="26"/>
    </row>
    <row r="1929" spans="1:29" x14ac:dyDescent="0.35">
      <c r="A1929" s="15">
        <v>2</v>
      </c>
      <c r="B1929" s="16" t="s">
        <v>95</v>
      </c>
      <c r="C1929" s="16">
        <v>3129</v>
      </c>
      <c r="D1929" s="17">
        <v>6573</v>
      </c>
      <c r="E1929" s="17" t="s">
        <v>67</v>
      </c>
      <c r="F1929" s="28"/>
      <c r="G1929" s="16">
        <v>0</v>
      </c>
      <c r="H1929" s="16">
        <v>0</v>
      </c>
      <c r="I1929" s="16">
        <v>21</v>
      </c>
      <c r="J1929" s="45">
        <v>21</v>
      </c>
      <c r="K1929" s="177">
        <v>3050</v>
      </c>
      <c r="L1929" s="19" t="s">
        <v>197</v>
      </c>
      <c r="M1929" s="30"/>
      <c r="N1929" s="31" t="s">
        <v>198</v>
      </c>
      <c r="O1929" s="31" t="s">
        <v>199</v>
      </c>
      <c r="P1929" s="31">
        <v>2</v>
      </c>
      <c r="Q1929" s="32">
        <v>256</v>
      </c>
      <c r="R1929" s="23">
        <f>Q1929*100/Q1928</f>
        <v>66.666666666666671</v>
      </c>
      <c r="S1929" s="42"/>
      <c r="T1929" s="22"/>
      <c r="U1929" s="30"/>
      <c r="V1929" s="30"/>
      <c r="W1929" s="23"/>
      <c r="X1929" s="22"/>
      <c r="Y1929" s="23">
        <f>Y1928*R1929/100</f>
        <v>1258752.0000000002</v>
      </c>
      <c r="Z1929" s="22">
        <v>0</v>
      </c>
      <c r="AA1929" s="24">
        <f>Y1929-Z1929</f>
        <v>1258752.0000000002</v>
      </c>
      <c r="AB1929" s="25">
        <v>0.02</v>
      </c>
      <c r="AC1929" s="5">
        <f>AA1929*AB1929/100</f>
        <v>251.75040000000004</v>
      </c>
    </row>
    <row r="1930" spans="1:29" x14ac:dyDescent="0.35">
      <c r="A1930" s="15"/>
      <c r="B1930" s="16"/>
      <c r="C1930" s="16"/>
      <c r="D1930" s="17"/>
      <c r="E1930" s="17"/>
      <c r="F1930" s="28"/>
      <c r="G1930" s="16"/>
      <c r="H1930" s="16"/>
      <c r="I1930" s="16"/>
      <c r="J1930" s="45"/>
      <c r="K1930" s="29"/>
      <c r="L1930" s="19"/>
      <c r="M1930" s="30"/>
      <c r="N1930" s="67" t="s">
        <v>36</v>
      </c>
      <c r="O1930" s="67" t="s">
        <v>148</v>
      </c>
      <c r="P1930" s="67">
        <v>3</v>
      </c>
      <c r="Q1930" s="124">
        <v>128</v>
      </c>
      <c r="R1930" s="23">
        <f>Q1930*100/Q1928</f>
        <v>33.333333333333336</v>
      </c>
      <c r="S1930" s="66"/>
      <c r="T1930" s="22"/>
      <c r="U1930" s="33"/>
      <c r="V1930" s="33"/>
      <c r="W1930" s="23"/>
      <c r="X1930" s="22"/>
      <c r="Y1930" s="23">
        <f>Y1928*R1930/100</f>
        <v>629376.00000000012</v>
      </c>
      <c r="Z1930" s="22">
        <v>0</v>
      </c>
      <c r="AA1930" s="24">
        <f>Y1930-Z1930</f>
        <v>629376.00000000012</v>
      </c>
      <c r="AB1930" s="25">
        <v>0.3</v>
      </c>
      <c r="AC1930" s="5">
        <f>AA1930*AB1930/100</f>
        <v>1888.1280000000002</v>
      </c>
    </row>
    <row r="1931" spans="1:29" x14ac:dyDescent="0.35">
      <c r="A1931" s="15">
        <v>3</v>
      </c>
      <c r="B1931" s="16" t="s">
        <v>95</v>
      </c>
      <c r="C1931" s="16">
        <v>3137</v>
      </c>
      <c r="D1931" s="17">
        <v>6581</v>
      </c>
      <c r="E1931" s="17" t="s">
        <v>67</v>
      </c>
      <c r="F1931" s="28"/>
      <c r="G1931" s="16">
        <v>0</v>
      </c>
      <c r="H1931" s="16">
        <v>0</v>
      </c>
      <c r="I1931" s="16">
        <v>11</v>
      </c>
      <c r="J1931" s="45">
        <v>11</v>
      </c>
      <c r="K1931" s="29">
        <v>1300</v>
      </c>
      <c r="L1931" s="19" t="s">
        <v>200</v>
      </c>
      <c r="M1931" s="31">
        <v>2</v>
      </c>
      <c r="N1931" s="33" t="s">
        <v>72</v>
      </c>
      <c r="O1931" s="67" t="s">
        <v>49</v>
      </c>
      <c r="P1931" s="33"/>
      <c r="Q1931" s="124">
        <v>384</v>
      </c>
      <c r="R1931" s="23">
        <v>100</v>
      </c>
      <c r="S1931" s="66">
        <v>7450</v>
      </c>
      <c r="T1931" s="22">
        <f>Q1931*S1931</f>
        <v>2860800</v>
      </c>
      <c r="U1931" s="67">
        <v>22</v>
      </c>
      <c r="V1931" s="67">
        <v>34</v>
      </c>
      <c r="W1931" s="23">
        <f>T1931-T1931*34/100</f>
        <v>1888128</v>
      </c>
      <c r="X1931" s="22">
        <f>W1931</f>
        <v>1888128</v>
      </c>
      <c r="Y1931" s="23">
        <f>X1931*R1931/100</f>
        <v>1888128</v>
      </c>
      <c r="Z1931" s="22"/>
      <c r="AA1931" s="24"/>
      <c r="AB1931" s="25"/>
    </row>
    <row r="1932" spans="1:29" x14ac:dyDescent="0.35">
      <c r="A1932" s="15">
        <v>4</v>
      </c>
      <c r="B1932" s="16" t="s">
        <v>95</v>
      </c>
      <c r="C1932" s="16">
        <v>3131</v>
      </c>
      <c r="D1932" s="17">
        <v>6575</v>
      </c>
      <c r="E1932" s="17" t="s">
        <v>67</v>
      </c>
      <c r="F1932" s="28"/>
      <c r="G1932" s="16">
        <v>0</v>
      </c>
      <c r="H1932" s="16">
        <v>0</v>
      </c>
      <c r="I1932" s="16">
        <v>21</v>
      </c>
      <c r="J1932" s="45">
        <v>21</v>
      </c>
      <c r="K1932" s="29">
        <v>3050</v>
      </c>
      <c r="L1932" s="19" t="s">
        <v>200</v>
      </c>
      <c r="M1932" s="30"/>
      <c r="N1932" s="67" t="s">
        <v>198</v>
      </c>
      <c r="O1932" s="67" t="s">
        <v>199</v>
      </c>
      <c r="P1932" s="67">
        <v>2</v>
      </c>
      <c r="Q1932" s="34">
        <v>256</v>
      </c>
      <c r="R1932" s="23">
        <f>Q1932*R1931/Q1931</f>
        <v>66.666666666666671</v>
      </c>
      <c r="S1932" s="35"/>
      <c r="T1932" s="22"/>
      <c r="U1932" s="33"/>
      <c r="V1932" s="33"/>
      <c r="W1932" s="23"/>
      <c r="X1932" s="22"/>
      <c r="Y1932" s="23">
        <f>Y1931*R1932/100</f>
        <v>1258752.0000000002</v>
      </c>
      <c r="Z1932" s="22">
        <v>0</v>
      </c>
      <c r="AA1932" s="24">
        <f>Y1932-Z1932</f>
        <v>1258752.0000000002</v>
      </c>
      <c r="AB1932" s="25">
        <v>0.02</v>
      </c>
      <c r="AC1932" s="5">
        <f>AA1932*AB1932/100</f>
        <v>251.75040000000004</v>
      </c>
    </row>
    <row r="1933" spans="1:29" x14ac:dyDescent="0.35">
      <c r="A1933" s="36"/>
      <c r="B1933" s="30"/>
      <c r="C1933" s="30"/>
      <c r="D1933" s="37"/>
      <c r="E1933" s="37"/>
      <c r="F1933" s="37"/>
      <c r="G1933" s="38"/>
      <c r="H1933" s="38"/>
      <c r="I1933" s="38"/>
      <c r="J1933" s="39"/>
      <c r="K1933" s="24"/>
      <c r="L1933" s="35"/>
      <c r="M1933" s="30"/>
      <c r="N1933" s="67" t="s">
        <v>36</v>
      </c>
      <c r="O1933" s="91" t="s">
        <v>148</v>
      </c>
      <c r="P1933" s="31">
        <v>3</v>
      </c>
      <c r="Q1933" s="32">
        <v>128</v>
      </c>
      <c r="R1933" s="41">
        <f>Q1933*R1931/Q1931</f>
        <v>33.333333333333336</v>
      </c>
      <c r="S1933" s="39"/>
      <c r="T1933" s="42"/>
      <c r="U1933" s="43"/>
      <c r="V1933" s="43"/>
      <c r="W1933" s="44"/>
      <c r="X1933" s="39"/>
      <c r="Y1933" s="44">
        <f>Y1931*R1933/100</f>
        <v>629376.00000000012</v>
      </c>
      <c r="Z1933" s="75">
        <v>0</v>
      </c>
      <c r="AA1933" s="44">
        <f>Y1933-Z1933</f>
        <v>629376.00000000012</v>
      </c>
      <c r="AB1933" s="46">
        <v>0.3</v>
      </c>
      <c r="AC1933" s="5">
        <f>AA1933*AB1933/100</f>
        <v>1888.1280000000002</v>
      </c>
    </row>
    <row r="1934" spans="1:29" x14ac:dyDescent="0.35">
      <c r="A1934" s="179"/>
      <c r="B1934" s="132"/>
      <c r="C1934" s="132"/>
      <c r="D1934" s="180"/>
      <c r="E1934" s="180"/>
      <c r="F1934" s="180"/>
      <c r="G1934" s="181"/>
      <c r="H1934" s="181"/>
      <c r="I1934" s="181"/>
      <c r="J1934" s="51"/>
      <c r="K1934" s="208"/>
      <c r="L1934" s="183"/>
      <c r="M1934" s="132"/>
      <c r="N1934" s="184"/>
      <c r="O1934" s="83"/>
      <c r="P1934" s="83"/>
      <c r="Q1934" s="156"/>
      <c r="R1934" s="215"/>
      <c r="S1934" s="51"/>
      <c r="T1934" s="185"/>
      <c r="U1934" s="154"/>
      <c r="V1934" s="154"/>
      <c r="W1934" s="133"/>
      <c r="X1934" s="51"/>
      <c r="Y1934" s="133"/>
      <c r="Z1934" s="51"/>
      <c r="AA1934" s="133"/>
      <c r="AB1934" s="187"/>
      <c r="AC1934" s="188">
        <f>SUM(AC1929:AC1933)</f>
        <v>4279.7568000000001</v>
      </c>
    </row>
    <row r="1935" spans="1:29" x14ac:dyDescent="0.35">
      <c r="A1935" s="1"/>
      <c r="B1935" s="1"/>
      <c r="C1935" s="1"/>
      <c r="D1935" s="2"/>
      <c r="E1935" s="2"/>
      <c r="F1935" s="2"/>
      <c r="G1935" s="1"/>
      <c r="H1935" s="1"/>
      <c r="I1935" s="1"/>
      <c r="J1935" s="3"/>
      <c r="K1935" s="4"/>
      <c r="M1935" s="6"/>
      <c r="N1935" s="1"/>
      <c r="O1935" s="1"/>
      <c r="P1935" s="1"/>
      <c r="Q1935" s="3"/>
      <c r="R1935" s="4"/>
      <c r="S1935" s="3"/>
      <c r="T1935" s="3"/>
      <c r="U1935" s="1"/>
      <c r="V1935" s="1"/>
      <c r="W1935" s="4"/>
      <c r="X1935" s="3"/>
      <c r="Y1935" s="4"/>
      <c r="Z1935" s="3"/>
      <c r="AA1935" s="4"/>
      <c r="AB1935" s="55"/>
    </row>
    <row r="1936" spans="1:29" x14ac:dyDescent="0.35">
      <c r="A1936" s="8"/>
      <c r="B1936" s="8" t="s">
        <v>37</v>
      </c>
      <c r="C1936" s="8"/>
      <c r="D1936" s="9" t="s">
        <v>38</v>
      </c>
      <c r="E1936" s="9"/>
      <c r="F1936" s="9"/>
      <c r="G1936" s="56"/>
      <c r="H1936" s="8" t="s">
        <v>39</v>
      </c>
      <c r="I1936" s="8"/>
      <c r="J1936" s="57"/>
      <c r="K1936" s="10"/>
      <c r="L1936" s="8"/>
      <c r="M1936" s="13"/>
      <c r="N1936" s="1"/>
      <c r="O1936" s="1"/>
      <c r="P1936" s="1"/>
      <c r="Q1936" s="3"/>
      <c r="R1936" s="4"/>
      <c r="S1936" s="3"/>
      <c r="T1936" s="3"/>
      <c r="U1936" s="1"/>
      <c r="V1936" s="1"/>
      <c r="W1936" s="4"/>
      <c r="X1936" s="3"/>
      <c r="Y1936" s="4"/>
      <c r="Z1936" s="3"/>
      <c r="AA1936" s="4"/>
      <c r="AB1936" s="55"/>
    </row>
    <row r="1937" spans="1:29" x14ac:dyDescent="0.35">
      <c r="A1937" s="8"/>
      <c r="B1937" s="8"/>
      <c r="C1937" s="8"/>
      <c r="D1937" s="9"/>
      <c r="E1937" s="9"/>
      <c r="F1937" s="9"/>
      <c r="G1937" s="56"/>
      <c r="H1937" s="8" t="s">
        <v>40</v>
      </c>
      <c r="I1937" s="8"/>
      <c r="J1937" s="57"/>
      <c r="K1937" s="10"/>
      <c r="L1937" s="8"/>
      <c r="M1937" s="13"/>
      <c r="N1937" s="1"/>
      <c r="O1937" s="1"/>
      <c r="P1937" s="1"/>
      <c r="Q1937" s="3"/>
      <c r="R1937" s="4"/>
      <c r="S1937" s="3"/>
      <c r="T1937" s="3"/>
      <c r="U1937" s="1"/>
      <c r="V1937" s="1"/>
      <c r="W1937" s="4"/>
      <c r="X1937" s="3"/>
      <c r="Y1937" s="4"/>
      <c r="Z1937" s="3"/>
      <c r="AA1937" s="4"/>
      <c r="AB1937" s="55"/>
    </row>
    <row r="1938" spans="1:29" x14ac:dyDescent="0.35">
      <c r="A1938" s="8"/>
      <c r="B1938" s="8"/>
      <c r="C1938" s="8"/>
      <c r="D1938" s="9"/>
      <c r="E1938" s="9"/>
      <c r="F1938" s="9"/>
      <c r="G1938" s="56"/>
      <c r="H1938" s="8" t="s">
        <v>41</v>
      </c>
      <c r="I1938" s="8"/>
      <c r="J1938" s="57"/>
      <c r="K1938" s="10"/>
      <c r="L1938" s="8"/>
      <c r="M1938" s="13"/>
      <c r="N1938" s="1"/>
      <c r="O1938" s="1"/>
      <c r="P1938" s="8"/>
      <c r="Q1938" s="3"/>
      <c r="R1938" s="4"/>
      <c r="S1938" s="3"/>
      <c r="T1938" s="3"/>
      <c r="U1938" s="1"/>
      <c r="V1938" s="1"/>
      <c r="W1938" s="4"/>
      <c r="X1938" s="3"/>
      <c r="Y1938" s="11"/>
      <c r="Z1938" s="10"/>
      <c r="AA1938" s="11"/>
      <c r="AB1938" s="14"/>
    </row>
    <row r="1939" spans="1:29" x14ac:dyDescent="0.35">
      <c r="A1939" s="8"/>
      <c r="B1939" s="8"/>
      <c r="C1939" s="8"/>
      <c r="D1939" s="9"/>
      <c r="E1939" s="9"/>
      <c r="F1939" s="9"/>
      <c r="G1939" s="56"/>
      <c r="H1939" s="8" t="s">
        <v>42</v>
      </c>
      <c r="I1939" s="58"/>
      <c r="J1939" s="59"/>
      <c r="K1939" s="12"/>
      <c r="L1939" s="58"/>
      <c r="M1939" s="60"/>
      <c r="N1939" s="1"/>
      <c r="O1939" s="1"/>
      <c r="P1939" s="8"/>
      <c r="Q1939" s="3"/>
      <c r="R1939" s="4"/>
      <c r="S1939" s="3"/>
      <c r="T1939" s="3"/>
      <c r="U1939" s="1"/>
      <c r="V1939" s="1"/>
      <c r="W1939" s="4"/>
      <c r="X1939" s="3"/>
      <c r="Y1939" s="11"/>
      <c r="Z1939" s="10"/>
      <c r="AA1939" s="11"/>
      <c r="AB1939" s="14"/>
    </row>
    <row r="1940" spans="1:29" x14ac:dyDescent="0.35">
      <c r="A1940" s="58"/>
      <c r="B1940" s="58"/>
      <c r="C1940" s="58"/>
      <c r="D1940" s="61"/>
      <c r="E1940" s="61"/>
      <c r="F1940" s="61"/>
      <c r="G1940" s="58"/>
      <c r="H1940" s="58" t="s">
        <v>43</v>
      </c>
      <c r="I1940" s="58"/>
      <c r="J1940" s="59"/>
      <c r="K1940" s="12"/>
      <c r="L1940" s="58"/>
      <c r="M1940" s="60"/>
    </row>
    <row r="1941" spans="1:29" x14ac:dyDescent="0.35">
      <c r="A1941" s="1"/>
      <c r="B1941" s="1"/>
      <c r="C1941" s="1"/>
      <c r="D1941" s="2"/>
      <c r="E1941" s="2"/>
      <c r="F1941" s="2"/>
      <c r="G1941" s="1"/>
      <c r="H1941" s="1"/>
      <c r="I1941" s="1"/>
      <c r="J1941" s="3"/>
      <c r="K1941" s="4"/>
      <c r="M1941" s="6"/>
      <c r="N1941" s="1"/>
      <c r="O1941" s="1"/>
      <c r="P1941" s="1"/>
      <c r="Q1941" s="3"/>
      <c r="R1941" s="4"/>
      <c r="S1941" s="3"/>
      <c r="T1941" s="3"/>
      <c r="U1941" s="1"/>
      <c r="V1941" s="1"/>
      <c r="W1941" s="4"/>
      <c r="X1941" s="3"/>
      <c r="Y1941" s="4"/>
      <c r="Z1941" s="3"/>
      <c r="AA1941" s="314" t="s">
        <v>0</v>
      </c>
      <c r="AB1941" s="314"/>
    </row>
    <row r="1942" spans="1:29" x14ac:dyDescent="0.35">
      <c r="A1942" s="315" t="s">
        <v>1</v>
      </c>
      <c r="B1942" s="315"/>
      <c r="C1942" s="315"/>
      <c r="D1942" s="315"/>
      <c r="E1942" s="315"/>
      <c r="F1942" s="315"/>
      <c r="G1942" s="315"/>
      <c r="H1942" s="315"/>
      <c r="I1942" s="315"/>
      <c r="J1942" s="315"/>
      <c r="K1942" s="315"/>
      <c r="L1942" s="315"/>
      <c r="M1942" s="315"/>
      <c r="N1942" s="315"/>
      <c r="O1942" s="315"/>
      <c r="P1942" s="315"/>
      <c r="Q1942" s="315"/>
      <c r="R1942" s="315"/>
      <c r="S1942" s="315"/>
      <c r="T1942" s="315"/>
      <c r="U1942" s="315"/>
      <c r="V1942" s="315"/>
      <c r="W1942" s="315"/>
      <c r="X1942" s="315"/>
      <c r="Y1942" s="315"/>
      <c r="Z1942" s="315"/>
      <c r="AA1942" s="315"/>
      <c r="AB1942" s="315"/>
    </row>
    <row r="1943" spans="1:29" x14ac:dyDescent="0.35">
      <c r="A1943" s="315" t="str">
        <f>A1899</f>
        <v>เทศบาลตำบลนาบอน</v>
      </c>
      <c r="B1943" s="315"/>
      <c r="C1943" s="315"/>
      <c r="D1943" s="315"/>
      <c r="E1943" s="315"/>
      <c r="F1943" s="315"/>
      <c r="G1943" s="315"/>
      <c r="H1943" s="315"/>
      <c r="I1943" s="315"/>
      <c r="J1943" s="315"/>
      <c r="K1943" s="315"/>
      <c r="L1943" s="315"/>
      <c r="M1943" s="315"/>
      <c r="N1943" s="315"/>
      <c r="O1943" s="315"/>
      <c r="P1943" s="315"/>
      <c r="Q1943" s="315"/>
      <c r="R1943" s="315"/>
      <c r="S1943" s="315"/>
      <c r="T1943" s="315"/>
      <c r="U1943" s="315"/>
      <c r="V1943" s="315"/>
      <c r="W1943" s="315"/>
      <c r="X1943" s="315"/>
      <c r="Y1943" s="315"/>
      <c r="Z1943" s="315"/>
      <c r="AA1943" s="315"/>
      <c r="AB1943" s="315"/>
    </row>
    <row r="1944" spans="1:29" x14ac:dyDescent="0.35">
      <c r="A1944" s="8" t="s">
        <v>201</v>
      </c>
      <c r="B1944" s="8"/>
      <c r="C1944" s="8"/>
      <c r="D1944" s="9"/>
      <c r="E1944" s="9"/>
      <c r="F1944" s="9"/>
      <c r="G1944" s="8"/>
      <c r="H1944" s="8"/>
      <c r="I1944" s="8"/>
      <c r="J1944" s="10"/>
      <c r="K1944" s="11"/>
      <c r="L1944" s="12"/>
      <c r="M1944" s="13"/>
      <c r="N1944" s="8"/>
      <c r="O1944" s="8"/>
      <c r="P1944" s="8"/>
      <c r="Q1944" s="10"/>
      <c r="R1944" s="11"/>
      <c r="S1944" s="10"/>
      <c r="T1944" s="10"/>
      <c r="U1944" s="8"/>
      <c r="V1944" s="8"/>
      <c r="W1944" s="11"/>
      <c r="X1944" s="10"/>
      <c r="Y1944" s="11"/>
      <c r="Z1944" s="10"/>
      <c r="AA1944" s="11"/>
      <c r="AB1944" s="14"/>
    </row>
    <row r="1945" spans="1:29" x14ac:dyDescent="0.35">
      <c r="A1945" s="288" t="s">
        <v>4</v>
      </c>
      <c r="B1945" s="316"/>
      <c r="C1945" s="316"/>
      <c r="D1945" s="316"/>
      <c r="E1945" s="316"/>
      <c r="F1945" s="316"/>
      <c r="G1945" s="316"/>
      <c r="H1945" s="316"/>
      <c r="I1945" s="316"/>
      <c r="J1945" s="316"/>
      <c r="K1945" s="316"/>
      <c r="L1945" s="289"/>
      <c r="M1945" s="288" t="s">
        <v>5</v>
      </c>
      <c r="N1945" s="316"/>
      <c r="O1945" s="316"/>
      <c r="P1945" s="316"/>
      <c r="Q1945" s="316"/>
      <c r="R1945" s="316"/>
      <c r="S1945" s="316"/>
      <c r="T1945" s="316"/>
      <c r="U1945" s="316"/>
      <c r="V1945" s="316"/>
      <c r="W1945" s="289"/>
      <c r="X1945" s="290" t="s">
        <v>6</v>
      </c>
      <c r="Y1945" s="290" t="s">
        <v>7</v>
      </c>
      <c r="Z1945" s="290" t="s">
        <v>8</v>
      </c>
      <c r="AA1945" s="290" t="s">
        <v>9</v>
      </c>
      <c r="AB1945" s="317" t="s">
        <v>10</v>
      </c>
    </row>
    <row r="1946" spans="1:29" x14ac:dyDescent="0.35">
      <c r="A1946" s="299" t="s">
        <v>11</v>
      </c>
      <c r="B1946" s="293" t="s">
        <v>12</v>
      </c>
      <c r="C1946" s="293" t="s">
        <v>13</v>
      </c>
      <c r="D1946" s="311" t="s">
        <v>14</v>
      </c>
      <c r="E1946" s="311" t="s">
        <v>15</v>
      </c>
      <c r="F1946" s="312" t="s">
        <v>16</v>
      </c>
      <c r="G1946" s="302" t="s">
        <v>17</v>
      </c>
      <c r="H1946" s="303"/>
      <c r="I1946" s="304"/>
      <c r="J1946" s="290" t="s">
        <v>18</v>
      </c>
      <c r="K1946" s="290" t="s">
        <v>19</v>
      </c>
      <c r="L1946" s="308" t="s">
        <v>20</v>
      </c>
      <c r="M1946" s="299" t="s">
        <v>11</v>
      </c>
      <c r="N1946" s="293" t="s">
        <v>21</v>
      </c>
      <c r="O1946" s="293" t="s">
        <v>22</v>
      </c>
      <c r="P1946" s="293" t="s">
        <v>16</v>
      </c>
      <c r="Q1946" s="290" t="s">
        <v>23</v>
      </c>
      <c r="R1946" s="290" t="s">
        <v>24</v>
      </c>
      <c r="S1946" s="290" t="s">
        <v>25</v>
      </c>
      <c r="T1946" s="290" t="s">
        <v>26</v>
      </c>
      <c r="U1946" s="288" t="s">
        <v>27</v>
      </c>
      <c r="V1946" s="289"/>
      <c r="W1946" s="290" t="s">
        <v>28</v>
      </c>
      <c r="X1946" s="291"/>
      <c r="Y1946" s="291"/>
      <c r="Z1946" s="291"/>
      <c r="AA1946" s="291"/>
      <c r="AB1946" s="318"/>
    </row>
    <row r="1947" spans="1:29" x14ac:dyDescent="0.35">
      <c r="A1947" s="300"/>
      <c r="B1947" s="294"/>
      <c r="C1947" s="294"/>
      <c r="D1947" s="312"/>
      <c r="E1947" s="312"/>
      <c r="F1947" s="312"/>
      <c r="G1947" s="305"/>
      <c r="H1947" s="306"/>
      <c r="I1947" s="307"/>
      <c r="J1947" s="291"/>
      <c r="K1947" s="291"/>
      <c r="L1947" s="309"/>
      <c r="M1947" s="300"/>
      <c r="N1947" s="294"/>
      <c r="O1947" s="294"/>
      <c r="P1947" s="294"/>
      <c r="Q1947" s="291"/>
      <c r="R1947" s="291"/>
      <c r="S1947" s="291"/>
      <c r="T1947" s="291"/>
      <c r="U1947" s="293" t="s">
        <v>29</v>
      </c>
      <c r="V1947" s="296" t="s">
        <v>30</v>
      </c>
      <c r="W1947" s="291"/>
      <c r="X1947" s="291"/>
      <c r="Y1947" s="291"/>
      <c r="Z1947" s="291"/>
      <c r="AA1947" s="291"/>
      <c r="AB1947" s="318"/>
    </row>
    <row r="1948" spans="1:29" x14ac:dyDescent="0.35">
      <c r="A1948" s="300"/>
      <c r="B1948" s="294"/>
      <c r="C1948" s="294"/>
      <c r="D1948" s="312"/>
      <c r="E1948" s="312"/>
      <c r="F1948" s="312"/>
      <c r="G1948" s="299" t="s">
        <v>31</v>
      </c>
      <c r="H1948" s="299" t="s">
        <v>32</v>
      </c>
      <c r="I1948" s="299" t="s">
        <v>33</v>
      </c>
      <c r="J1948" s="291"/>
      <c r="K1948" s="291"/>
      <c r="L1948" s="309"/>
      <c r="M1948" s="300"/>
      <c r="N1948" s="294"/>
      <c r="O1948" s="294"/>
      <c r="P1948" s="294"/>
      <c r="Q1948" s="291"/>
      <c r="R1948" s="291"/>
      <c r="S1948" s="291"/>
      <c r="T1948" s="291"/>
      <c r="U1948" s="294"/>
      <c r="V1948" s="297"/>
      <c r="W1948" s="291"/>
      <c r="X1948" s="291"/>
      <c r="Y1948" s="291"/>
      <c r="Z1948" s="291"/>
      <c r="AA1948" s="291"/>
      <c r="AB1948" s="318"/>
    </row>
    <row r="1949" spans="1:29" x14ac:dyDescent="0.35">
      <c r="A1949" s="300"/>
      <c r="B1949" s="294"/>
      <c r="C1949" s="294"/>
      <c r="D1949" s="312"/>
      <c r="E1949" s="312"/>
      <c r="F1949" s="312"/>
      <c r="G1949" s="300"/>
      <c r="H1949" s="300"/>
      <c r="I1949" s="300"/>
      <c r="J1949" s="291"/>
      <c r="K1949" s="291"/>
      <c r="L1949" s="309"/>
      <c r="M1949" s="300"/>
      <c r="N1949" s="294"/>
      <c r="O1949" s="294"/>
      <c r="P1949" s="294"/>
      <c r="Q1949" s="291"/>
      <c r="R1949" s="291"/>
      <c r="S1949" s="291"/>
      <c r="T1949" s="291"/>
      <c r="U1949" s="294"/>
      <c r="V1949" s="297"/>
      <c r="W1949" s="291"/>
      <c r="X1949" s="291"/>
      <c r="Y1949" s="291"/>
      <c r="Z1949" s="291"/>
      <c r="AA1949" s="291"/>
      <c r="AB1949" s="318"/>
    </row>
    <row r="1950" spans="1:29" x14ac:dyDescent="0.35">
      <c r="A1950" s="301"/>
      <c r="B1950" s="295"/>
      <c r="C1950" s="295"/>
      <c r="D1950" s="313"/>
      <c r="E1950" s="313"/>
      <c r="F1950" s="313"/>
      <c r="G1950" s="301"/>
      <c r="H1950" s="301"/>
      <c r="I1950" s="301"/>
      <c r="J1950" s="292"/>
      <c r="K1950" s="292"/>
      <c r="L1950" s="310"/>
      <c r="M1950" s="301"/>
      <c r="N1950" s="295"/>
      <c r="O1950" s="295"/>
      <c r="P1950" s="295"/>
      <c r="Q1950" s="292"/>
      <c r="R1950" s="292"/>
      <c r="S1950" s="292"/>
      <c r="T1950" s="292"/>
      <c r="U1950" s="295"/>
      <c r="V1950" s="298"/>
      <c r="W1950" s="292"/>
      <c r="X1950" s="292"/>
      <c r="Y1950" s="292"/>
      <c r="Z1950" s="292"/>
      <c r="AA1950" s="292"/>
      <c r="AB1950" s="319"/>
    </row>
    <row r="1951" spans="1:29" x14ac:dyDescent="0.35">
      <c r="A1951" s="15">
        <v>1</v>
      </c>
      <c r="B1951" s="16" t="s">
        <v>95</v>
      </c>
      <c r="C1951" s="16">
        <v>3912</v>
      </c>
      <c r="D1951" s="17">
        <v>8151</v>
      </c>
      <c r="E1951" s="17" t="s">
        <v>67</v>
      </c>
      <c r="F1951" s="18" t="s">
        <v>45</v>
      </c>
      <c r="G1951" s="16">
        <v>0</v>
      </c>
      <c r="H1951" s="16">
        <v>1</v>
      </c>
      <c r="I1951" s="16">
        <v>54</v>
      </c>
      <c r="J1951" s="19">
        <f>G1951*400+H1951*100+I1951</f>
        <v>154</v>
      </c>
      <c r="K1951" s="20">
        <v>570</v>
      </c>
      <c r="L1951" s="19">
        <f>J1951*K1951</f>
        <v>87780</v>
      </c>
      <c r="M1951" s="21"/>
      <c r="N1951" s="21"/>
      <c r="O1951" s="21"/>
      <c r="P1951" s="21"/>
      <c r="Q1951" s="22"/>
      <c r="R1951" s="23"/>
      <c r="S1951" s="22"/>
      <c r="T1951" s="22"/>
      <c r="U1951" s="21"/>
      <c r="V1951" s="21"/>
      <c r="W1951" s="23"/>
      <c r="X1951" s="22">
        <f>L1951</f>
        <v>87780</v>
      </c>
      <c r="Y1951" s="23">
        <f>X1951*100/100</f>
        <v>87780</v>
      </c>
      <c r="Z1951" s="22">
        <v>0</v>
      </c>
      <c r="AA1951" s="24">
        <f>Y1951-Z1951</f>
        <v>87780</v>
      </c>
      <c r="AB1951" s="25">
        <v>0.3</v>
      </c>
      <c r="AC1951" s="26">
        <f>AA1951*AB1951/100</f>
        <v>263.33999999999997</v>
      </c>
    </row>
    <row r="1952" spans="1:29" x14ac:dyDescent="0.35">
      <c r="A1952" s="195"/>
      <c r="B1952" s="80"/>
      <c r="C1952" s="80"/>
      <c r="D1952" s="77"/>
      <c r="E1952" s="77"/>
      <c r="F1952" s="227"/>
      <c r="G1952" s="80"/>
      <c r="H1952" s="80"/>
      <c r="I1952" s="80"/>
      <c r="J1952" s="81"/>
      <c r="K1952" s="228"/>
      <c r="L1952" s="81"/>
      <c r="M1952" s="155"/>
      <c r="N1952" s="155"/>
      <c r="O1952" s="155"/>
      <c r="P1952" s="155"/>
      <c r="Q1952" s="86"/>
      <c r="R1952" s="87"/>
      <c r="S1952" s="86"/>
      <c r="T1952" s="86"/>
      <c r="U1952" s="155"/>
      <c r="V1952" s="155"/>
      <c r="W1952" s="87"/>
      <c r="X1952" s="86"/>
      <c r="Y1952" s="87"/>
      <c r="Z1952" s="86"/>
      <c r="AA1952" s="133"/>
      <c r="AB1952" s="157"/>
      <c r="AC1952" s="26">
        <f>SUM(AC1951:AC1951)</f>
        <v>263.33999999999997</v>
      </c>
    </row>
    <row r="1953" spans="1:28" x14ac:dyDescent="0.35">
      <c r="A1953" s="1"/>
      <c r="B1953" s="1"/>
      <c r="C1953" s="1"/>
      <c r="D1953" s="2"/>
      <c r="E1953" s="2"/>
      <c r="F1953" s="2"/>
      <c r="G1953" s="1"/>
      <c r="H1953" s="1"/>
      <c r="I1953" s="1"/>
      <c r="J1953" s="3"/>
      <c r="K1953" s="4"/>
      <c r="M1953" s="6"/>
      <c r="N1953" s="1"/>
      <c r="O1953" s="1"/>
      <c r="P1953" s="1"/>
      <c r="Q1953" s="3"/>
      <c r="R1953" s="4"/>
      <c r="S1953" s="3"/>
      <c r="T1953" s="3"/>
      <c r="U1953" s="1"/>
      <c r="V1953" s="1"/>
      <c r="W1953" s="4"/>
      <c r="X1953" s="3"/>
      <c r="Y1953" s="4"/>
      <c r="Z1953" s="3"/>
      <c r="AA1953" s="4"/>
      <c r="AB1953" s="55"/>
    </row>
    <row r="1954" spans="1:28" x14ac:dyDescent="0.35">
      <c r="A1954" s="8"/>
      <c r="B1954" s="8" t="s">
        <v>37</v>
      </c>
      <c r="C1954" s="8"/>
      <c r="D1954" s="9" t="s">
        <v>38</v>
      </c>
      <c r="E1954" s="9"/>
      <c r="F1954" s="9"/>
      <c r="G1954" s="56"/>
      <c r="H1954" s="8" t="s">
        <v>39</v>
      </c>
      <c r="I1954" s="8"/>
      <c r="J1954" s="57"/>
      <c r="K1954" s="10"/>
      <c r="L1954" s="8"/>
      <c r="M1954" s="13"/>
      <c r="N1954" s="1"/>
      <c r="O1954" s="1"/>
      <c r="P1954" s="1"/>
      <c r="Q1954" s="3"/>
      <c r="R1954" s="4"/>
      <c r="S1954" s="3"/>
      <c r="T1954" s="3"/>
      <c r="U1954" s="1"/>
      <c r="V1954" s="1"/>
      <c r="W1954" s="4"/>
      <c r="X1954" s="3"/>
      <c r="Y1954" s="4"/>
      <c r="Z1954" s="3"/>
      <c r="AA1954" s="4"/>
      <c r="AB1954" s="55"/>
    </row>
    <row r="1955" spans="1:28" x14ac:dyDescent="0.35">
      <c r="A1955" s="8"/>
      <c r="B1955" s="8"/>
      <c r="C1955" s="8"/>
      <c r="D1955" s="9"/>
      <c r="E1955" s="9"/>
      <c r="F1955" s="9"/>
      <c r="G1955" s="56"/>
      <c r="H1955" s="8" t="s">
        <v>40</v>
      </c>
      <c r="I1955" s="8"/>
      <c r="J1955" s="57"/>
      <c r="K1955" s="10"/>
      <c r="L1955" s="8"/>
      <c r="M1955" s="13"/>
      <c r="N1955" s="1"/>
      <c r="O1955" s="1"/>
      <c r="P1955" s="1"/>
      <c r="Q1955" s="3"/>
      <c r="R1955" s="4"/>
      <c r="S1955" s="3"/>
      <c r="T1955" s="3"/>
      <c r="U1955" s="1"/>
      <c r="V1955" s="1"/>
      <c r="W1955" s="4"/>
      <c r="X1955" s="3"/>
      <c r="Y1955" s="4"/>
      <c r="Z1955" s="3"/>
      <c r="AA1955" s="4"/>
      <c r="AB1955" s="55"/>
    </row>
    <row r="1956" spans="1:28" x14ac:dyDescent="0.35">
      <c r="A1956" s="8"/>
      <c r="B1956" s="8"/>
      <c r="C1956" s="8"/>
      <c r="D1956" s="9"/>
      <c r="E1956" s="9"/>
      <c r="F1956" s="9"/>
      <c r="G1956" s="56"/>
      <c r="H1956" s="8" t="s">
        <v>41</v>
      </c>
      <c r="I1956" s="8"/>
      <c r="J1956" s="57"/>
      <c r="K1956" s="10"/>
      <c r="L1956" s="8"/>
      <c r="M1956" s="13"/>
      <c r="N1956" s="1"/>
      <c r="O1956" s="1"/>
      <c r="P1956" s="8"/>
      <c r="Q1956" s="3"/>
      <c r="R1956" s="4"/>
      <c r="S1956" s="3"/>
      <c r="T1956" s="3"/>
      <c r="U1956" s="1"/>
      <c r="V1956" s="1"/>
      <c r="W1956" s="4"/>
      <c r="X1956" s="3"/>
      <c r="Y1956" s="11"/>
      <c r="Z1956" s="10"/>
      <c r="AA1956" s="11"/>
      <c r="AB1956" s="14"/>
    </row>
    <row r="1957" spans="1:28" x14ac:dyDescent="0.35">
      <c r="A1957" s="8"/>
      <c r="B1957" s="8"/>
      <c r="C1957" s="8"/>
      <c r="D1957" s="9"/>
      <c r="E1957" s="9"/>
      <c r="F1957" s="9"/>
      <c r="G1957" s="56"/>
      <c r="H1957" s="8" t="s">
        <v>42</v>
      </c>
      <c r="I1957" s="58"/>
      <c r="J1957" s="59"/>
      <c r="K1957" s="12"/>
      <c r="L1957" s="58"/>
      <c r="M1957" s="60"/>
      <c r="N1957" s="1"/>
      <c r="O1957" s="1"/>
      <c r="P1957" s="8"/>
      <c r="Q1957" s="3"/>
      <c r="R1957" s="4"/>
      <c r="S1957" s="3"/>
      <c r="T1957" s="3"/>
      <c r="U1957" s="1"/>
      <c r="V1957" s="1"/>
      <c r="W1957" s="4"/>
      <c r="X1957" s="3"/>
      <c r="Y1957" s="11"/>
      <c r="Z1957" s="10"/>
      <c r="AA1957" s="11"/>
      <c r="AB1957" s="14"/>
    </row>
    <row r="1958" spans="1:28" x14ac:dyDescent="0.35">
      <c r="A1958" s="58"/>
      <c r="B1958" s="58"/>
      <c r="C1958" s="58"/>
      <c r="D1958" s="61"/>
      <c r="E1958" s="61"/>
      <c r="F1958" s="61"/>
      <c r="G1958" s="58"/>
      <c r="H1958" s="58" t="s">
        <v>43</v>
      </c>
      <c r="I1958" s="58"/>
      <c r="J1958" s="59"/>
      <c r="K1958" s="12"/>
      <c r="L1958" s="58"/>
      <c r="M1958" s="60"/>
    </row>
    <row r="1959" spans="1:28" x14ac:dyDescent="0.35">
      <c r="A1959" s="1"/>
      <c r="B1959" s="1"/>
      <c r="C1959" s="1"/>
      <c r="D1959" s="2"/>
      <c r="E1959" s="2"/>
      <c r="F1959" s="2"/>
      <c r="G1959" s="1"/>
      <c r="H1959" s="1"/>
      <c r="I1959" s="1"/>
      <c r="J1959" s="3"/>
      <c r="K1959" s="4"/>
      <c r="M1959" s="6"/>
      <c r="N1959" s="1"/>
      <c r="O1959" s="1"/>
      <c r="P1959" s="1"/>
      <c r="Q1959" s="3"/>
      <c r="R1959" s="4"/>
      <c r="S1959" s="3"/>
      <c r="T1959" s="3"/>
      <c r="U1959" s="1"/>
      <c r="V1959" s="1"/>
      <c r="W1959" s="4"/>
      <c r="X1959" s="3"/>
      <c r="Y1959" s="4"/>
      <c r="Z1959" s="3"/>
      <c r="AA1959" s="314" t="s">
        <v>0</v>
      </c>
      <c r="AB1959" s="314"/>
    </row>
    <row r="1960" spans="1:28" x14ac:dyDescent="0.35">
      <c r="A1960" s="315" t="s">
        <v>1</v>
      </c>
      <c r="B1960" s="315"/>
      <c r="C1960" s="315"/>
      <c r="D1960" s="315"/>
      <c r="E1960" s="315"/>
      <c r="F1960" s="315"/>
      <c r="G1960" s="315"/>
      <c r="H1960" s="315"/>
      <c r="I1960" s="315"/>
      <c r="J1960" s="315"/>
      <c r="K1960" s="315"/>
      <c r="L1960" s="315"/>
      <c r="M1960" s="315"/>
      <c r="N1960" s="315"/>
      <c r="O1960" s="315"/>
      <c r="P1960" s="315"/>
      <c r="Q1960" s="315"/>
      <c r="R1960" s="315"/>
      <c r="S1960" s="315"/>
      <c r="T1960" s="315"/>
      <c r="U1960" s="315"/>
      <c r="V1960" s="315"/>
      <c r="W1960" s="315"/>
      <c r="X1960" s="315"/>
      <c r="Y1960" s="315"/>
      <c r="Z1960" s="315"/>
      <c r="AA1960" s="315"/>
      <c r="AB1960" s="315"/>
    </row>
    <row r="1961" spans="1:28" x14ac:dyDescent="0.35">
      <c r="A1961" s="315" t="str">
        <f>A1920</f>
        <v>เทศบาลตำบลนาบอน</v>
      </c>
      <c r="B1961" s="315"/>
      <c r="C1961" s="315"/>
      <c r="D1961" s="315"/>
      <c r="E1961" s="315"/>
      <c r="F1961" s="315"/>
      <c r="G1961" s="315"/>
      <c r="H1961" s="315"/>
      <c r="I1961" s="315"/>
      <c r="J1961" s="315"/>
      <c r="K1961" s="315"/>
      <c r="L1961" s="315"/>
      <c r="M1961" s="315"/>
      <c r="N1961" s="315"/>
      <c r="O1961" s="315"/>
      <c r="P1961" s="315"/>
      <c r="Q1961" s="315"/>
      <c r="R1961" s="315"/>
      <c r="S1961" s="315"/>
      <c r="T1961" s="315"/>
      <c r="U1961" s="315"/>
      <c r="V1961" s="315"/>
      <c r="W1961" s="315"/>
      <c r="X1961" s="315"/>
      <c r="Y1961" s="315"/>
      <c r="Z1961" s="315"/>
      <c r="AA1961" s="315"/>
      <c r="AB1961" s="315"/>
    </row>
    <row r="1962" spans="1:28" x14ac:dyDescent="0.35">
      <c r="A1962" s="8" t="s">
        <v>202</v>
      </c>
      <c r="B1962" s="8"/>
      <c r="C1962" s="8"/>
      <c r="D1962" s="9"/>
      <c r="E1962" s="9"/>
      <c r="F1962" s="9"/>
      <c r="G1962" s="8"/>
      <c r="H1962" s="8"/>
      <c r="I1962" s="8"/>
      <c r="J1962" s="10"/>
      <c r="K1962" s="11"/>
      <c r="L1962" s="12"/>
      <c r="M1962" s="13"/>
      <c r="N1962" s="8"/>
      <c r="O1962" s="8"/>
      <c r="P1962" s="8"/>
      <c r="Q1962" s="10"/>
      <c r="R1962" s="11"/>
      <c r="S1962" s="10"/>
      <c r="T1962" s="10"/>
      <c r="U1962" s="8"/>
      <c r="V1962" s="8"/>
      <c r="W1962" s="11"/>
      <c r="X1962" s="10"/>
      <c r="Y1962" s="11"/>
      <c r="Z1962" s="10"/>
      <c r="AA1962" s="11"/>
      <c r="AB1962" s="14"/>
    </row>
    <row r="1963" spans="1:28" x14ac:dyDescent="0.35">
      <c r="A1963" s="288" t="s">
        <v>4</v>
      </c>
      <c r="B1963" s="316"/>
      <c r="C1963" s="316"/>
      <c r="D1963" s="316"/>
      <c r="E1963" s="316"/>
      <c r="F1963" s="316"/>
      <c r="G1963" s="316"/>
      <c r="H1963" s="316"/>
      <c r="I1963" s="316"/>
      <c r="J1963" s="316"/>
      <c r="K1963" s="316"/>
      <c r="L1963" s="289"/>
      <c r="M1963" s="288" t="s">
        <v>5</v>
      </c>
      <c r="N1963" s="316"/>
      <c r="O1963" s="316"/>
      <c r="P1963" s="316"/>
      <c r="Q1963" s="316"/>
      <c r="R1963" s="316"/>
      <c r="S1963" s="316"/>
      <c r="T1963" s="316"/>
      <c r="U1963" s="316"/>
      <c r="V1963" s="316"/>
      <c r="W1963" s="289"/>
      <c r="X1963" s="290" t="s">
        <v>6</v>
      </c>
      <c r="Y1963" s="290" t="s">
        <v>7</v>
      </c>
      <c r="Z1963" s="290" t="s">
        <v>8</v>
      </c>
      <c r="AA1963" s="290" t="s">
        <v>9</v>
      </c>
      <c r="AB1963" s="317" t="s">
        <v>10</v>
      </c>
    </row>
    <row r="1964" spans="1:28" x14ac:dyDescent="0.35">
      <c r="A1964" s="299" t="s">
        <v>11</v>
      </c>
      <c r="B1964" s="293" t="s">
        <v>12</v>
      </c>
      <c r="C1964" s="293" t="s">
        <v>13</v>
      </c>
      <c r="D1964" s="311" t="s">
        <v>14</v>
      </c>
      <c r="E1964" s="311" t="s">
        <v>15</v>
      </c>
      <c r="F1964" s="312" t="s">
        <v>16</v>
      </c>
      <c r="G1964" s="302" t="s">
        <v>17</v>
      </c>
      <c r="H1964" s="303"/>
      <c r="I1964" s="304"/>
      <c r="J1964" s="290" t="s">
        <v>18</v>
      </c>
      <c r="K1964" s="290" t="s">
        <v>19</v>
      </c>
      <c r="L1964" s="308" t="s">
        <v>20</v>
      </c>
      <c r="M1964" s="299" t="s">
        <v>11</v>
      </c>
      <c r="N1964" s="293" t="s">
        <v>21</v>
      </c>
      <c r="O1964" s="293" t="s">
        <v>22</v>
      </c>
      <c r="P1964" s="293" t="s">
        <v>16</v>
      </c>
      <c r="Q1964" s="290" t="s">
        <v>23</v>
      </c>
      <c r="R1964" s="290" t="s">
        <v>24</v>
      </c>
      <c r="S1964" s="290" t="s">
        <v>25</v>
      </c>
      <c r="T1964" s="290" t="s">
        <v>26</v>
      </c>
      <c r="U1964" s="288" t="s">
        <v>27</v>
      </c>
      <c r="V1964" s="289"/>
      <c r="W1964" s="290" t="s">
        <v>28</v>
      </c>
      <c r="X1964" s="291"/>
      <c r="Y1964" s="291"/>
      <c r="Z1964" s="291"/>
      <c r="AA1964" s="291"/>
      <c r="AB1964" s="318"/>
    </row>
    <row r="1965" spans="1:28" x14ac:dyDescent="0.35">
      <c r="A1965" s="300"/>
      <c r="B1965" s="294"/>
      <c r="C1965" s="294"/>
      <c r="D1965" s="312"/>
      <c r="E1965" s="312"/>
      <c r="F1965" s="312"/>
      <c r="G1965" s="305"/>
      <c r="H1965" s="306"/>
      <c r="I1965" s="307"/>
      <c r="J1965" s="291"/>
      <c r="K1965" s="291"/>
      <c r="L1965" s="309"/>
      <c r="M1965" s="300"/>
      <c r="N1965" s="294"/>
      <c r="O1965" s="294"/>
      <c r="P1965" s="294"/>
      <c r="Q1965" s="291"/>
      <c r="R1965" s="291"/>
      <c r="S1965" s="291"/>
      <c r="T1965" s="291"/>
      <c r="U1965" s="293" t="s">
        <v>29</v>
      </c>
      <c r="V1965" s="296" t="s">
        <v>30</v>
      </c>
      <c r="W1965" s="291"/>
      <c r="X1965" s="291"/>
      <c r="Y1965" s="291"/>
      <c r="Z1965" s="291"/>
      <c r="AA1965" s="291"/>
      <c r="AB1965" s="318"/>
    </row>
    <row r="1966" spans="1:28" x14ac:dyDescent="0.35">
      <c r="A1966" s="300"/>
      <c r="B1966" s="294"/>
      <c r="C1966" s="294"/>
      <c r="D1966" s="312"/>
      <c r="E1966" s="312"/>
      <c r="F1966" s="312"/>
      <c r="G1966" s="299" t="s">
        <v>31</v>
      </c>
      <c r="H1966" s="299" t="s">
        <v>32</v>
      </c>
      <c r="I1966" s="299" t="s">
        <v>33</v>
      </c>
      <c r="J1966" s="291"/>
      <c r="K1966" s="291"/>
      <c r="L1966" s="309"/>
      <c r="M1966" s="300"/>
      <c r="N1966" s="294"/>
      <c r="O1966" s="294"/>
      <c r="P1966" s="294"/>
      <c r="Q1966" s="291"/>
      <c r="R1966" s="291"/>
      <c r="S1966" s="291"/>
      <c r="T1966" s="291"/>
      <c r="U1966" s="294"/>
      <c r="V1966" s="297"/>
      <c r="W1966" s="291"/>
      <c r="X1966" s="291"/>
      <c r="Y1966" s="291"/>
      <c r="Z1966" s="291"/>
      <c r="AA1966" s="291"/>
      <c r="AB1966" s="318"/>
    </row>
    <row r="1967" spans="1:28" x14ac:dyDescent="0.35">
      <c r="A1967" s="300"/>
      <c r="B1967" s="294"/>
      <c r="C1967" s="294"/>
      <c r="D1967" s="312"/>
      <c r="E1967" s="312"/>
      <c r="F1967" s="312"/>
      <c r="G1967" s="300"/>
      <c r="H1967" s="300"/>
      <c r="I1967" s="300"/>
      <c r="J1967" s="291"/>
      <c r="K1967" s="291"/>
      <c r="L1967" s="309"/>
      <c r="M1967" s="300"/>
      <c r="N1967" s="294"/>
      <c r="O1967" s="294"/>
      <c r="P1967" s="294"/>
      <c r="Q1967" s="291"/>
      <c r="R1967" s="291"/>
      <c r="S1967" s="291"/>
      <c r="T1967" s="291"/>
      <c r="U1967" s="294"/>
      <c r="V1967" s="297"/>
      <c r="W1967" s="291"/>
      <c r="X1967" s="291"/>
      <c r="Y1967" s="291"/>
      <c r="Z1967" s="291"/>
      <c r="AA1967" s="291"/>
      <c r="AB1967" s="318"/>
    </row>
    <row r="1968" spans="1:28" x14ac:dyDescent="0.35">
      <c r="A1968" s="301"/>
      <c r="B1968" s="295"/>
      <c r="C1968" s="295"/>
      <c r="D1968" s="313"/>
      <c r="E1968" s="313"/>
      <c r="F1968" s="313"/>
      <c r="G1968" s="301"/>
      <c r="H1968" s="301"/>
      <c r="I1968" s="301"/>
      <c r="J1968" s="292"/>
      <c r="K1968" s="292"/>
      <c r="L1968" s="310"/>
      <c r="M1968" s="301"/>
      <c r="N1968" s="295"/>
      <c r="O1968" s="295"/>
      <c r="P1968" s="295"/>
      <c r="Q1968" s="292"/>
      <c r="R1968" s="292"/>
      <c r="S1968" s="292"/>
      <c r="T1968" s="292"/>
      <c r="U1968" s="295"/>
      <c r="V1968" s="298"/>
      <c r="W1968" s="292"/>
      <c r="X1968" s="292"/>
      <c r="Y1968" s="292"/>
      <c r="Z1968" s="292"/>
      <c r="AA1968" s="292"/>
      <c r="AB1968" s="319"/>
    </row>
    <row r="1969" spans="1:29" x14ac:dyDescent="0.35">
      <c r="A1969" s="15">
        <v>1</v>
      </c>
      <c r="B1969" s="16" t="str">
        <f>[1]ภดส3!B3230</f>
        <v>โฉนด</v>
      </c>
      <c r="C1969" s="16">
        <f>[1]ภดส3!E3230</f>
        <v>3498</v>
      </c>
      <c r="D1969" s="17">
        <f>[1]ภดส3!C3230</f>
        <v>7442</v>
      </c>
      <c r="E1969" s="17" t="str">
        <f>[1]ภดส3!F3230</f>
        <v>ม.2 ต.นาบอน</v>
      </c>
      <c r="F1969" s="18" t="s">
        <v>45</v>
      </c>
      <c r="G1969" s="16">
        <f>[1]ภดส3!G3230</f>
        <v>1</v>
      </c>
      <c r="H1969" s="16">
        <f>[1]ภดส3!H3230</f>
        <v>0</v>
      </c>
      <c r="I1969" s="16">
        <f>[1]ภดส3!I3230</f>
        <v>22</v>
      </c>
      <c r="J1969" s="19">
        <f>[1]ภดส3!J3230</f>
        <v>422</v>
      </c>
      <c r="K1969" s="20">
        <v>3050</v>
      </c>
      <c r="L1969" s="19">
        <f>J1969*K1969</f>
        <v>1287100</v>
      </c>
      <c r="M1969" s="21"/>
      <c r="N1969" s="21"/>
      <c r="O1969" s="21"/>
      <c r="P1969" s="21"/>
      <c r="Q1969" s="22"/>
      <c r="R1969" s="23"/>
      <c r="S1969" s="22"/>
      <c r="T1969" s="22"/>
      <c r="U1969" s="21"/>
      <c r="V1969" s="21"/>
      <c r="W1969" s="23"/>
      <c r="X1969" s="22">
        <f>L1969</f>
        <v>1287100</v>
      </c>
      <c r="Y1969" s="23">
        <f>X1969*100/100</f>
        <v>1287100</v>
      </c>
      <c r="Z1969" s="22">
        <v>0</v>
      </c>
      <c r="AA1969" s="24">
        <f>Y1969-Z1969</f>
        <v>1287100</v>
      </c>
      <c r="AB1969" s="25">
        <v>0.3</v>
      </c>
      <c r="AC1969" s="26">
        <f>AA1969*AB1969/100</f>
        <v>3861.3</v>
      </c>
    </row>
    <row r="1970" spans="1:29" x14ac:dyDescent="0.35">
      <c r="A1970" s="15">
        <v>2</v>
      </c>
      <c r="B1970" s="16" t="str">
        <f>[1]ภดส3!B3231</f>
        <v>โฉนด</v>
      </c>
      <c r="C1970" s="16">
        <f>[1]ภดส3!E3231</f>
        <v>3503</v>
      </c>
      <c r="D1970" s="17">
        <f>[1]ภดส3!C3231</f>
        <v>7447</v>
      </c>
      <c r="E1970" s="17" t="str">
        <f>[1]ภดส3!F3231</f>
        <v>ม.2 ต.นาบอน</v>
      </c>
      <c r="F1970" s="28" t="s">
        <v>45</v>
      </c>
      <c r="G1970" s="16">
        <f>[1]ภดส3!G3231</f>
        <v>2</v>
      </c>
      <c r="H1970" s="16">
        <f>[1]ภดส3!H3231</f>
        <v>0</v>
      </c>
      <c r="I1970" s="16">
        <f>[1]ภดส3!I3231</f>
        <v>97</v>
      </c>
      <c r="J1970" s="45">
        <f>[1]ภดส3!J3231</f>
        <v>897</v>
      </c>
      <c r="K1970" s="29">
        <v>2300</v>
      </c>
      <c r="L1970" s="19">
        <f>J1970*K1970</f>
        <v>2063100</v>
      </c>
      <c r="M1970" s="30"/>
      <c r="N1970" s="30"/>
      <c r="O1970" s="30"/>
      <c r="P1970" s="30"/>
      <c r="Q1970" s="42"/>
      <c r="R1970" s="23"/>
      <c r="S1970" s="42"/>
      <c r="T1970" s="22"/>
      <c r="U1970" s="30"/>
      <c r="V1970" s="30"/>
      <c r="W1970" s="23"/>
      <c r="X1970" s="22">
        <f>L1970</f>
        <v>2063100</v>
      </c>
      <c r="Y1970" s="23">
        <f>X1970*100/100</f>
        <v>2063100</v>
      </c>
      <c r="Z1970" s="22">
        <v>50000000</v>
      </c>
      <c r="AA1970" s="24">
        <v>0</v>
      </c>
      <c r="AB1970" s="25">
        <v>0.01</v>
      </c>
      <c r="AC1970" s="26">
        <f>AA1970*AB1970/100</f>
        <v>0</v>
      </c>
    </row>
    <row r="1971" spans="1:29" x14ac:dyDescent="0.35">
      <c r="A1971" s="92">
        <v>3</v>
      </c>
      <c r="B1971" s="93" t="s">
        <v>203</v>
      </c>
      <c r="C1971" s="93"/>
      <c r="D1971" s="17"/>
      <c r="E1971" s="17"/>
      <c r="F1971" s="105" t="s">
        <v>45</v>
      </c>
      <c r="G1971" s="93">
        <v>2</v>
      </c>
      <c r="H1971" s="93">
        <v>0</v>
      </c>
      <c r="I1971" s="93">
        <v>25</v>
      </c>
      <c r="J1971" s="114">
        <f>G1971*400+H1971*100+I1971</f>
        <v>825</v>
      </c>
      <c r="K1971" s="142">
        <v>3050</v>
      </c>
      <c r="L1971" s="95">
        <f>J1971*K1971</f>
        <v>2516250</v>
      </c>
      <c r="M1971" s="40"/>
      <c r="N1971" s="72"/>
      <c r="O1971" s="72"/>
      <c r="P1971" s="72"/>
      <c r="Q1971" s="229"/>
      <c r="R1971" s="98"/>
      <c r="S1971" s="229"/>
      <c r="T1971" s="97"/>
      <c r="U1971" s="72"/>
      <c r="V1971" s="72"/>
      <c r="W1971" s="98"/>
      <c r="X1971" s="97">
        <f>L1971-L1972</f>
        <v>2211250</v>
      </c>
      <c r="Y1971" s="98">
        <f>X1971*100/100</f>
        <v>2211250</v>
      </c>
      <c r="Z1971" s="97">
        <v>0</v>
      </c>
      <c r="AA1971" s="99">
        <f>Y1971-Z1971</f>
        <v>2211250</v>
      </c>
      <c r="AB1971" s="100">
        <v>0.3</v>
      </c>
      <c r="AC1971" s="26">
        <f>AA1971*AB1971/100</f>
        <v>6633.75</v>
      </c>
    </row>
    <row r="1972" spans="1:29" x14ac:dyDescent="0.35">
      <c r="A1972" s="92"/>
      <c r="B1972" s="93"/>
      <c r="C1972" s="93"/>
      <c r="D1972" s="17"/>
      <c r="E1972" s="17"/>
      <c r="F1972" s="105" t="s">
        <v>47</v>
      </c>
      <c r="G1972" s="93"/>
      <c r="H1972" s="93"/>
      <c r="I1972" s="93"/>
      <c r="J1972" s="114">
        <v>100</v>
      </c>
      <c r="K1972" s="142">
        <v>3050</v>
      </c>
      <c r="L1972" s="95">
        <f>J1972*K1972</f>
        <v>305000</v>
      </c>
      <c r="M1972" s="40">
        <v>1</v>
      </c>
      <c r="N1972" s="71" t="s">
        <v>165</v>
      </c>
      <c r="O1972" s="71" t="s">
        <v>49</v>
      </c>
      <c r="P1972" s="71">
        <v>3</v>
      </c>
      <c r="Q1972" s="229">
        <v>200</v>
      </c>
      <c r="R1972" s="98">
        <v>100</v>
      </c>
      <c r="S1972" s="229">
        <v>6200</v>
      </c>
      <c r="T1972" s="97">
        <f>Q1972*S1972</f>
        <v>1240000</v>
      </c>
      <c r="U1972" s="71">
        <v>1</v>
      </c>
      <c r="V1972" s="71">
        <v>1</v>
      </c>
      <c r="W1972" s="98">
        <f>T1972-T1972*V1972/100</f>
        <v>1227600</v>
      </c>
      <c r="X1972" s="97">
        <f>L1972+W1972</f>
        <v>1532600</v>
      </c>
      <c r="Y1972" s="98">
        <f>X1972*R1972/100</f>
        <v>1532600</v>
      </c>
      <c r="Z1972" s="97">
        <v>0</v>
      </c>
      <c r="AA1972" s="99">
        <f>Y1972-Z1972</f>
        <v>1532600</v>
      </c>
      <c r="AB1972" s="100">
        <v>0.3</v>
      </c>
      <c r="AC1972" s="26">
        <f>AA1972*AB1972/100</f>
        <v>4597.8</v>
      </c>
    </row>
    <row r="1973" spans="1:29" x14ac:dyDescent="0.35">
      <c r="A1973" s="92">
        <v>4</v>
      </c>
      <c r="B1973" s="93" t="s">
        <v>95</v>
      </c>
      <c r="C1973" s="93">
        <v>6742</v>
      </c>
      <c r="D1973" s="17">
        <v>17040</v>
      </c>
      <c r="E1973" s="17" t="s">
        <v>59</v>
      </c>
      <c r="F1973" s="105" t="s">
        <v>45</v>
      </c>
      <c r="G1973" s="93">
        <v>0</v>
      </c>
      <c r="H1973" s="93">
        <v>0</v>
      </c>
      <c r="I1973" s="93">
        <v>47</v>
      </c>
      <c r="J1973" s="114">
        <f>G1973*400+H1973*100+I1973</f>
        <v>47</v>
      </c>
      <c r="K1973" s="142">
        <v>2650</v>
      </c>
      <c r="L1973" s="95">
        <f>J1973*K1973</f>
        <v>124550</v>
      </c>
      <c r="M1973" s="40"/>
      <c r="N1973" s="71"/>
      <c r="O1973" s="71"/>
      <c r="P1973" s="71"/>
      <c r="Q1973" s="229"/>
      <c r="R1973" s="98"/>
      <c r="S1973" s="229"/>
      <c r="T1973" s="97"/>
      <c r="U1973" s="71"/>
      <c r="V1973" s="71"/>
      <c r="W1973" s="98"/>
      <c r="X1973" s="97">
        <f>L1973</f>
        <v>124550</v>
      </c>
      <c r="Y1973" s="98">
        <f>X1973*100/100</f>
        <v>124550</v>
      </c>
      <c r="Z1973" s="97">
        <v>0</v>
      </c>
      <c r="AA1973" s="99">
        <f>Y1973-Z1973</f>
        <v>124550</v>
      </c>
      <c r="AB1973" s="100">
        <v>0.3</v>
      </c>
      <c r="AC1973" s="26">
        <f>AA1973*AB1973/100</f>
        <v>373.65</v>
      </c>
    </row>
    <row r="1974" spans="1:29" x14ac:dyDescent="0.35">
      <c r="A1974" s="92">
        <v>5</v>
      </c>
      <c r="B1974" s="93" t="s">
        <v>95</v>
      </c>
      <c r="C1974" s="93">
        <v>6741</v>
      </c>
      <c r="D1974" s="17">
        <v>17039</v>
      </c>
      <c r="E1974" s="17" t="s">
        <v>59</v>
      </c>
      <c r="F1974" s="105" t="s">
        <v>45</v>
      </c>
      <c r="G1974" s="93">
        <v>0</v>
      </c>
      <c r="H1974" s="93">
        <v>0</v>
      </c>
      <c r="I1974" s="93">
        <v>47.9</v>
      </c>
      <c r="J1974" s="114">
        <f t="shared" ref="J1974:J1979" si="99">G1974*400+H1974*100+I1974</f>
        <v>47.9</v>
      </c>
      <c r="K1974" s="142">
        <v>2650</v>
      </c>
      <c r="L1974" s="95">
        <f t="shared" ref="L1974:L1979" si="100">J1974*K1974</f>
        <v>126935</v>
      </c>
      <c r="M1974" s="40"/>
      <c r="N1974" s="71"/>
      <c r="O1974" s="71"/>
      <c r="P1974" s="71"/>
      <c r="Q1974" s="229"/>
      <c r="R1974" s="98"/>
      <c r="S1974" s="229"/>
      <c r="T1974" s="97"/>
      <c r="U1974" s="71"/>
      <c r="V1974" s="71"/>
      <c r="W1974" s="98"/>
      <c r="X1974" s="97">
        <f t="shared" ref="X1974:X1979" si="101">L1974</f>
        <v>126935</v>
      </c>
      <c r="Y1974" s="98">
        <f t="shared" ref="Y1974:Y1979" si="102">X1974*100/100</f>
        <v>126935</v>
      </c>
      <c r="Z1974" s="97">
        <v>0</v>
      </c>
      <c r="AA1974" s="99">
        <f t="shared" ref="AA1974:AA1979" si="103">Y1974-Z1974</f>
        <v>126935</v>
      </c>
      <c r="AB1974" s="100">
        <v>0.3</v>
      </c>
      <c r="AC1974" s="26">
        <f t="shared" ref="AC1974:AC1979" si="104">AA1974*AB1974/100</f>
        <v>380.80500000000001</v>
      </c>
    </row>
    <row r="1975" spans="1:29" x14ac:dyDescent="0.35">
      <c r="A1975" s="92">
        <v>6</v>
      </c>
      <c r="B1975" s="93" t="s">
        <v>95</v>
      </c>
      <c r="C1975" s="93">
        <v>6740</v>
      </c>
      <c r="D1975" s="17">
        <v>17038</v>
      </c>
      <c r="E1975" s="17" t="s">
        <v>59</v>
      </c>
      <c r="F1975" s="105" t="s">
        <v>45</v>
      </c>
      <c r="G1975" s="93">
        <v>0</v>
      </c>
      <c r="H1975" s="93">
        <v>0</v>
      </c>
      <c r="I1975" s="93">
        <v>48.7</v>
      </c>
      <c r="J1975" s="114">
        <f t="shared" si="99"/>
        <v>48.7</v>
      </c>
      <c r="K1975" s="142">
        <v>2650</v>
      </c>
      <c r="L1975" s="95">
        <f t="shared" si="100"/>
        <v>129055.00000000001</v>
      </c>
      <c r="M1975" s="40"/>
      <c r="N1975" s="71"/>
      <c r="O1975" s="71"/>
      <c r="P1975" s="71"/>
      <c r="Q1975" s="229"/>
      <c r="R1975" s="98"/>
      <c r="S1975" s="229"/>
      <c r="T1975" s="97"/>
      <c r="U1975" s="71"/>
      <c r="V1975" s="71"/>
      <c r="W1975" s="98"/>
      <c r="X1975" s="97">
        <f t="shared" si="101"/>
        <v>129055.00000000001</v>
      </c>
      <c r="Y1975" s="98">
        <f t="shared" si="102"/>
        <v>129055.00000000001</v>
      </c>
      <c r="Z1975" s="97">
        <v>0</v>
      </c>
      <c r="AA1975" s="99">
        <f t="shared" si="103"/>
        <v>129055.00000000001</v>
      </c>
      <c r="AB1975" s="100">
        <v>0.3</v>
      </c>
      <c r="AC1975" s="26">
        <f t="shared" si="104"/>
        <v>387.16500000000002</v>
      </c>
    </row>
    <row r="1976" spans="1:29" x14ac:dyDescent="0.35">
      <c r="A1976" s="92">
        <v>7</v>
      </c>
      <c r="B1976" s="93" t="s">
        <v>95</v>
      </c>
      <c r="C1976" s="93">
        <v>6739</v>
      </c>
      <c r="D1976" s="17">
        <v>17037</v>
      </c>
      <c r="E1976" s="17" t="s">
        <v>59</v>
      </c>
      <c r="F1976" s="105" t="s">
        <v>45</v>
      </c>
      <c r="G1976" s="93">
        <v>0</v>
      </c>
      <c r="H1976" s="93">
        <v>0</v>
      </c>
      <c r="I1976" s="93">
        <v>49.6</v>
      </c>
      <c r="J1976" s="114">
        <f t="shared" si="99"/>
        <v>49.6</v>
      </c>
      <c r="K1976" s="142">
        <v>2650</v>
      </c>
      <c r="L1976" s="95">
        <f t="shared" si="100"/>
        <v>131440</v>
      </c>
      <c r="M1976" s="40"/>
      <c r="N1976" s="71"/>
      <c r="O1976" s="71"/>
      <c r="P1976" s="71"/>
      <c r="Q1976" s="229"/>
      <c r="R1976" s="98"/>
      <c r="S1976" s="229"/>
      <c r="T1976" s="97"/>
      <c r="U1976" s="71"/>
      <c r="V1976" s="71"/>
      <c r="W1976" s="98"/>
      <c r="X1976" s="97">
        <f t="shared" si="101"/>
        <v>131440</v>
      </c>
      <c r="Y1976" s="98">
        <f t="shared" si="102"/>
        <v>131440</v>
      </c>
      <c r="Z1976" s="97">
        <v>0</v>
      </c>
      <c r="AA1976" s="99">
        <f t="shared" si="103"/>
        <v>131440</v>
      </c>
      <c r="AB1976" s="100">
        <v>0.3</v>
      </c>
      <c r="AC1976" s="26">
        <f t="shared" si="104"/>
        <v>394.32</v>
      </c>
    </row>
    <row r="1977" spans="1:29" x14ac:dyDescent="0.35">
      <c r="A1977" s="92">
        <v>8</v>
      </c>
      <c r="B1977" s="93" t="s">
        <v>95</v>
      </c>
      <c r="C1977" s="93">
        <v>6738</v>
      </c>
      <c r="D1977" s="17">
        <v>17036</v>
      </c>
      <c r="E1977" s="17" t="s">
        <v>59</v>
      </c>
      <c r="F1977" s="105" t="s">
        <v>45</v>
      </c>
      <c r="G1977" s="93">
        <v>0</v>
      </c>
      <c r="H1977" s="93">
        <v>0</v>
      </c>
      <c r="I1977" s="93">
        <v>50.6</v>
      </c>
      <c r="J1977" s="114">
        <f t="shared" si="99"/>
        <v>50.6</v>
      </c>
      <c r="K1977" s="142">
        <v>2650</v>
      </c>
      <c r="L1977" s="95">
        <f t="shared" si="100"/>
        <v>134090</v>
      </c>
      <c r="M1977" s="40"/>
      <c r="N1977" s="71"/>
      <c r="O1977" s="71"/>
      <c r="P1977" s="71"/>
      <c r="Q1977" s="229"/>
      <c r="R1977" s="98"/>
      <c r="S1977" s="229"/>
      <c r="T1977" s="97"/>
      <c r="U1977" s="71"/>
      <c r="V1977" s="71"/>
      <c r="W1977" s="98"/>
      <c r="X1977" s="97">
        <f t="shared" si="101"/>
        <v>134090</v>
      </c>
      <c r="Y1977" s="98">
        <f t="shared" si="102"/>
        <v>134090</v>
      </c>
      <c r="Z1977" s="97">
        <v>0</v>
      </c>
      <c r="AA1977" s="99">
        <f t="shared" si="103"/>
        <v>134090</v>
      </c>
      <c r="AB1977" s="100">
        <v>0.3</v>
      </c>
      <c r="AC1977" s="26">
        <f t="shared" si="104"/>
        <v>402.27</v>
      </c>
    </row>
    <row r="1978" spans="1:29" x14ac:dyDescent="0.35">
      <c r="A1978" s="92">
        <v>9</v>
      </c>
      <c r="B1978" s="93" t="s">
        <v>95</v>
      </c>
      <c r="C1978" s="93">
        <v>6737</v>
      </c>
      <c r="D1978" s="17">
        <v>17035</v>
      </c>
      <c r="E1978" s="17" t="s">
        <v>59</v>
      </c>
      <c r="F1978" s="105" t="s">
        <v>45</v>
      </c>
      <c r="G1978" s="93">
        <v>0</v>
      </c>
      <c r="H1978" s="93">
        <v>0</v>
      </c>
      <c r="I1978" s="93">
        <v>50.5</v>
      </c>
      <c r="J1978" s="114">
        <f t="shared" si="99"/>
        <v>50.5</v>
      </c>
      <c r="K1978" s="142">
        <v>2650</v>
      </c>
      <c r="L1978" s="95">
        <f t="shared" si="100"/>
        <v>133825</v>
      </c>
      <c r="M1978" s="40"/>
      <c r="N1978" s="71"/>
      <c r="O1978" s="71"/>
      <c r="P1978" s="71"/>
      <c r="Q1978" s="229"/>
      <c r="R1978" s="98"/>
      <c r="S1978" s="229"/>
      <c r="T1978" s="97"/>
      <c r="U1978" s="71"/>
      <c r="V1978" s="71"/>
      <c r="W1978" s="98"/>
      <c r="X1978" s="97">
        <f t="shared" si="101"/>
        <v>133825</v>
      </c>
      <c r="Y1978" s="98">
        <f t="shared" si="102"/>
        <v>133825</v>
      </c>
      <c r="Z1978" s="97">
        <v>0</v>
      </c>
      <c r="AA1978" s="99">
        <f t="shared" si="103"/>
        <v>133825</v>
      </c>
      <c r="AB1978" s="100">
        <v>0.3</v>
      </c>
      <c r="AC1978" s="26">
        <f t="shared" si="104"/>
        <v>401.47500000000002</v>
      </c>
    </row>
    <row r="1979" spans="1:29" x14ac:dyDescent="0.35">
      <c r="A1979" s="92">
        <v>10</v>
      </c>
      <c r="B1979" s="93" t="s">
        <v>95</v>
      </c>
      <c r="C1979" s="93">
        <v>6735</v>
      </c>
      <c r="D1979" s="17">
        <v>17033</v>
      </c>
      <c r="E1979" s="17" t="s">
        <v>59</v>
      </c>
      <c r="F1979" s="105" t="s">
        <v>45</v>
      </c>
      <c r="G1979" s="93">
        <v>0</v>
      </c>
      <c r="H1979" s="93">
        <v>0</v>
      </c>
      <c r="I1979" s="93">
        <v>55.6</v>
      </c>
      <c r="J1979" s="114">
        <f t="shared" si="99"/>
        <v>55.6</v>
      </c>
      <c r="K1979" s="142">
        <v>2650</v>
      </c>
      <c r="L1979" s="95">
        <f t="shared" si="100"/>
        <v>147340</v>
      </c>
      <c r="M1979" s="40"/>
      <c r="N1979" s="71"/>
      <c r="O1979" s="71"/>
      <c r="P1979" s="71"/>
      <c r="Q1979" s="229"/>
      <c r="R1979" s="98"/>
      <c r="S1979" s="229"/>
      <c r="T1979" s="97"/>
      <c r="U1979" s="71"/>
      <c r="V1979" s="71"/>
      <c r="W1979" s="98"/>
      <c r="X1979" s="97">
        <f t="shared" si="101"/>
        <v>147340</v>
      </c>
      <c r="Y1979" s="98">
        <f t="shared" si="102"/>
        <v>147340</v>
      </c>
      <c r="Z1979" s="97">
        <v>0</v>
      </c>
      <c r="AA1979" s="99">
        <f t="shared" si="103"/>
        <v>147340</v>
      </c>
      <c r="AB1979" s="100">
        <v>0.3</v>
      </c>
      <c r="AC1979" s="26">
        <f t="shared" si="104"/>
        <v>442.02</v>
      </c>
    </row>
    <row r="1980" spans="1:29" x14ac:dyDescent="0.35">
      <c r="A1980" s="201"/>
      <c r="B1980" s="202"/>
      <c r="C1980" s="202"/>
      <c r="D1980" s="77"/>
      <c r="E1980" s="77"/>
      <c r="F1980" s="130"/>
      <c r="G1980" s="202"/>
      <c r="H1980" s="202"/>
      <c r="I1980" s="202"/>
      <c r="J1980" s="196"/>
      <c r="K1980" s="197"/>
      <c r="L1980" s="203"/>
      <c r="M1980" s="132"/>
      <c r="N1980" s="204"/>
      <c r="O1980" s="204"/>
      <c r="P1980" s="204"/>
      <c r="Q1980" s="183"/>
      <c r="R1980" s="206"/>
      <c r="S1980" s="183"/>
      <c r="T1980" s="207"/>
      <c r="U1980" s="204"/>
      <c r="V1980" s="204"/>
      <c r="W1980" s="206"/>
      <c r="X1980" s="207"/>
      <c r="Y1980" s="206"/>
      <c r="Z1980" s="207"/>
      <c r="AA1980" s="208"/>
      <c r="AB1980" s="198"/>
      <c r="AC1980" s="188">
        <f>SUM(AC1969:AC1979)</f>
        <v>17874.555</v>
      </c>
    </row>
    <row r="1981" spans="1:29" x14ac:dyDescent="0.35">
      <c r="A1981" s="1"/>
      <c r="B1981" s="1"/>
      <c r="C1981" s="1"/>
      <c r="D1981" s="2"/>
      <c r="E1981" s="2"/>
      <c r="F1981" s="2"/>
      <c r="G1981" s="1"/>
      <c r="H1981" s="1"/>
      <c r="I1981" s="1"/>
      <c r="J1981" s="3"/>
      <c r="K1981" s="4"/>
      <c r="M1981" s="6"/>
      <c r="N1981" s="1"/>
      <c r="O1981" s="1"/>
      <c r="P1981" s="1"/>
      <c r="Q1981" s="3"/>
      <c r="R1981" s="4"/>
      <c r="S1981" s="3"/>
      <c r="T1981" s="3"/>
      <c r="U1981" s="1"/>
      <c r="V1981" s="1"/>
      <c r="W1981" s="4"/>
      <c r="X1981" s="3"/>
      <c r="Y1981" s="4"/>
      <c r="Z1981" s="3"/>
      <c r="AA1981" s="4"/>
      <c r="AB1981" s="55"/>
    </row>
    <row r="1982" spans="1:29" x14ac:dyDescent="0.35">
      <c r="A1982" s="8"/>
      <c r="B1982" s="8" t="s">
        <v>37</v>
      </c>
      <c r="C1982" s="8"/>
      <c r="D1982" s="9" t="s">
        <v>38</v>
      </c>
      <c r="E1982" s="9"/>
      <c r="F1982" s="9"/>
      <c r="G1982" s="56"/>
      <c r="H1982" s="8" t="s">
        <v>39</v>
      </c>
      <c r="I1982" s="8"/>
      <c r="J1982" s="57"/>
      <c r="K1982" s="10"/>
      <c r="L1982" s="8"/>
      <c r="M1982" s="13"/>
      <c r="N1982" s="1"/>
      <c r="O1982" s="1"/>
      <c r="P1982" s="1"/>
      <c r="Q1982" s="3"/>
      <c r="R1982" s="4"/>
      <c r="S1982" s="3"/>
      <c r="T1982" s="3"/>
      <c r="U1982" s="1"/>
      <c r="V1982" s="1"/>
      <c r="W1982" s="4"/>
      <c r="X1982" s="3"/>
      <c r="Y1982" s="4"/>
      <c r="Z1982" s="3"/>
      <c r="AA1982" s="4"/>
      <c r="AB1982" s="55"/>
    </row>
    <row r="1983" spans="1:29" x14ac:dyDescent="0.35">
      <c r="A1983" s="8"/>
      <c r="B1983" s="8"/>
      <c r="C1983" s="8"/>
      <c r="D1983" s="9"/>
      <c r="E1983" s="9"/>
      <c r="F1983" s="9"/>
      <c r="G1983" s="56"/>
      <c r="H1983" s="8" t="s">
        <v>40</v>
      </c>
      <c r="I1983" s="8"/>
      <c r="J1983" s="57"/>
      <c r="K1983" s="10"/>
      <c r="L1983" s="8"/>
      <c r="M1983" s="13"/>
      <c r="N1983" s="1"/>
      <c r="O1983" s="1"/>
      <c r="P1983" s="1"/>
      <c r="Q1983" s="3"/>
      <c r="R1983" s="4"/>
      <c r="S1983" s="3"/>
      <c r="T1983" s="3"/>
      <c r="U1983" s="1"/>
      <c r="V1983" s="1"/>
      <c r="W1983" s="4"/>
      <c r="X1983" s="3"/>
      <c r="Y1983" s="4"/>
      <c r="Z1983" s="3"/>
      <c r="AA1983" s="4"/>
      <c r="AB1983" s="55"/>
    </row>
    <row r="1984" spans="1:29" x14ac:dyDescent="0.35">
      <c r="A1984" s="8"/>
      <c r="B1984" s="8"/>
      <c r="C1984" s="8"/>
      <c r="D1984" s="9"/>
      <c r="E1984" s="9"/>
      <c r="F1984" s="9"/>
      <c r="G1984" s="56"/>
      <c r="H1984" s="8" t="s">
        <v>41</v>
      </c>
      <c r="I1984" s="8"/>
      <c r="J1984" s="57"/>
      <c r="K1984" s="10"/>
      <c r="L1984" s="8"/>
      <c r="M1984" s="13"/>
      <c r="N1984" s="1"/>
      <c r="O1984" s="1"/>
      <c r="P1984" s="8"/>
      <c r="Q1984" s="3"/>
      <c r="R1984" s="4"/>
      <c r="S1984" s="3"/>
      <c r="T1984" s="3"/>
      <c r="U1984" s="1"/>
      <c r="V1984" s="1"/>
      <c r="W1984" s="4"/>
      <c r="X1984" s="3"/>
      <c r="Y1984" s="11"/>
      <c r="Z1984" s="10"/>
      <c r="AA1984" s="11"/>
      <c r="AB1984" s="14"/>
    </row>
    <row r="1985" spans="1:29" x14ac:dyDescent="0.35">
      <c r="A1985" s="8"/>
      <c r="B1985" s="8"/>
      <c r="C1985" s="8"/>
      <c r="D1985" s="9"/>
      <c r="E1985" s="9"/>
      <c r="F1985" s="9"/>
      <c r="G1985" s="56"/>
      <c r="H1985" s="8" t="s">
        <v>42</v>
      </c>
      <c r="I1985" s="58"/>
      <c r="J1985" s="59"/>
      <c r="K1985" s="12"/>
      <c r="L1985" s="58"/>
      <c r="M1985" s="60"/>
      <c r="N1985" s="1"/>
      <c r="O1985" s="1"/>
      <c r="P1985" s="8"/>
      <c r="Q1985" s="3"/>
      <c r="R1985" s="4"/>
      <c r="S1985" s="3"/>
      <c r="T1985" s="3"/>
      <c r="U1985" s="1"/>
      <c r="V1985" s="1"/>
      <c r="W1985" s="4"/>
      <c r="X1985" s="3"/>
      <c r="Y1985" s="11"/>
      <c r="Z1985" s="10"/>
      <c r="AA1985" s="11"/>
      <c r="AB1985" s="14"/>
    </row>
    <row r="1986" spans="1:29" x14ac:dyDescent="0.35">
      <c r="A1986" s="58"/>
      <c r="B1986" s="58"/>
      <c r="C1986" s="58"/>
      <c r="D1986" s="61"/>
      <c r="E1986" s="61"/>
      <c r="F1986" s="61"/>
      <c r="G1986" s="58"/>
      <c r="H1986" s="58" t="s">
        <v>43</v>
      </c>
      <c r="I1986" s="58"/>
      <c r="J1986" s="59"/>
      <c r="K1986" s="12"/>
      <c r="L1986" s="58"/>
      <c r="M1986" s="60"/>
    </row>
    <row r="1987" spans="1:29" x14ac:dyDescent="0.35">
      <c r="A1987" s="1"/>
      <c r="B1987" s="1"/>
      <c r="C1987" s="1"/>
      <c r="D1987" s="2"/>
      <c r="E1987" s="2"/>
      <c r="F1987" s="2"/>
      <c r="G1987" s="1"/>
      <c r="H1987" s="1"/>
      <c r="I1987" s="1"/>
      <c r="J1987" s="3"/>
      <c r="K1987" s="4"/>
      <c r="M1987" s="6"/>
      <c r="N1987" s="1"/>
      <c r="O1987" s="1"/>
      <c r="P1987" s="1"/>
      <c r="Q1987" s="3"/>
      <c r="R1987" s="4"/>
      <c r="S1987" s="3"/>
      <c r="T1987" s="3"/>
      <c r="U1987" s="1"/>
      <c r="V1987" s="1"/>
      <c r="W1987" s="4"/>
      <c r="X1987" s="3"/>
      <c r="Y1987" s="4"/>
      <c r="Z1987" s="3"/>
      <c r="AA1987" s="314" t="s">
        <v>0</v>
      </c>
      <c r="AB1987" s="314"/>
    </row>
    <row r="1988" spans="1:29" x14ac:dyDescent="0.35">
      <c r="A1988" s="315" t="s">
        <v>1</v>
      </c>
      <c r="B1988" s="315"/>
      <c r="C1988" s="315"/>
      <c r="D1988" s="315"/>
      <c r="E1988" s="315"/>
      <c r="F1988" s="315"/>
      <c r="G1988" s="315"/>
      <c r="H1988" s="315"/>
      <c r="I1988" s="315"/>
      <c r="J1988" s="315"/>
      <c r="K1988" s="315"/>
      <c r="L1988" s="315"/>
      <c r="M1988" s="315"/>
      <c r="N1988" s="315"/>
      <c r="O1988" s="315"/>
      <c r="P1988" s="315"/>
      <c r="Q1988" s="315"/>
      <c r="R1988" s="315"/>
      <c r="S1988" s="315"/>
      <c r="T1988" s="315"/>
      <c r="U1988" s="315"/>
      <c r="V1988" s="315"/>
      <c r="W1988" s="315"/>
      <c r="X1988" s="315"/>
      <c r="Y1988" s="315"/>
      <c r="Z1988" s="315"/>
      <c r="AA1988" s="315"/>
      <c r="AB1988" s="315"/>
    </row>
    <row r="1989" spans="1:29" x14ac:dyDescent="0.35">
      <c r="A1989" s="315" t="str">
        <f>A1943</f>
        <v>เทศบาลตำบลนาบอน</v>
      </c>
      <c r="B1989" s="315"/>
      <c r="C1989" s="315"/>
      <c r="D1989" s="315"/>
      <c r="E1989" s="315"/>
      <c r="F1989" s="315"/>
      <c r="G1989" s="315"/>
      <c r="H1989" s="315"/>
      <c r="I1989" s="315"/>
      <c r="J1989" s="315"/>
      <c r="K1989" s="315"/>
      <c r="L1989" s="315"/>
      <c r="M1989" s="315"/>
      <c r="N1989" s="315"/>
      <c r="O1989" s="315"/>
      <c r="P1989" s="315"/>
      <c r="Q1989" s="315"/>
      <c r="R1989" s="315"/>
      <c r="S1989" s="315"/>
      <c r="T1989" s="315"/>
      <c r="U1989" s="315"/>
      <c r="V1989" s="315"/>
      <c r="W1989" s="315"/>
      <c r="X1989" s="315"/>
      <c r="Y1989" s="315"/>
      <c r="Z1989" s="315"/>
      <c r="AA1989" s="315"/>
      <c r="AB1989" s="315"/>
    </row>
    <row r="1990" spans="1:29" x14ac:dyDescent="0.35">
      <c r="A1990" s="8" t="s">
        <v>204</v>
      </c>
      <c r="B1990" s="8"/>
      <c r="C1990" s="8"/>
      <c r="D1990" s="9"/>
      <c r="E1990" s="9"/>
      <c r="F1990" s="9"/>
      <c r="G1990" s="8"/>
      <c r="H1990" s="8"/>
      <c r="I1990" s="8"/>
      <c r="J1990" s="10"/>
      <c r="K1990" s="11"/>
      <c r="L1990" s="12"/>
      <c r="M1990" s="13"/>
      <c r="N1990" s="8"/>
      <c r="O1990" s="8"/>
      <c r="P1990" s="8"/>
      <c r="Q1990" s="10"/>
      <c r="R1990" s="11"/>
      <c r="S1990" s="10"/>
      <c r="T1990" s="10"/>
      <c r="U1990" s="8"/>
      <c r="V1990" s="8"/>
      <c r="W1990" s="11"/>
      <c r="X1990" s="10"/>
      <c r="Y1990" s="11"/>
      <c r="Z1990" s="10"/>
      <c r="AA1990" s="11"/>
      <c r="AB1990" s="14"/>
    </row>
    <row r="1991" spans="1:29" x14ac:dyDescent="0.35">
      <c r="A1991" s="288" t="s">
        <v>4</v>
      </c>
      <c r="B1991" s="316"/>
      <c r="C1991" s="316"/>
      <c r="D1991" s="316"/>
      <c r="E1991" s="316"/>
      <c r="F1991" s="316"/>
      <c r="G1991" s="316"/>
      <c r="H1991" s="316"/>
      <c r="I1991" s="316"/>
      <c r="J1991" s="316"/>
      <c r="K1991" s="316"/>
      <c r="L1991" s="289"/>
      <c r="M1991" s="288" t="s">
        <v>5</v>
      </c>
      <c r="N1991" s="316"/>
      <c r="O1991" s="316"/>
      <c r="P1991" s="316"/>
      <c r="Q1991" s="316"/>
      <c r="R1991" s="316"/>
      <c r="S1991" s="316"/>
      <c r="T1991" s="316"/>
      <c r="U1991" s="316"/>
      <c r="V1991" s="316"/>
      <c r="W1991" s="289"/>
      <c r="X1991" s="290" t="s">
        <v>6</v>
      </c>
      <c r="Y1991" s="290" t="s">
        <v>7</v>
      </c>
      <c r="Z1991" s="290" t="s">
        <v>8</v>
      </c>
      <c r="AA1991" s="290" t="s">
        <v>9</v>
      </c>
      <c r="AB1991" s="317" t="s">
        <v>10</v>
      </c>
    </row>
    <row r="1992" spans="1:29" x14ac:dyDescent="0.35">
      <c r="A1992" s="299" t="s">
        <v>11</v>
      </c>
      <c r="B1992" s="293" t="s">
        <v>12</v>
      </c>
      <c r="C1992" s="293" t="s">
        <v>13</v>
      </c>
      <c r="D1992" s="311" t="s">
        <v>14</v>
      </c>
      <c r="E1992" s="311" t="s">
        <v>15</v>
      </c>
      <c r="F1992" s="312" t="s">
        <v>16</v>
      </c>
      <c r="G1992" s="302" t="s">
        <v>17</v>
      </c>
      <c r="H1992" s="303"/>
      <c r="I1992" s="304"/>
      <c r="J1992" s="290" t="s">
        <v>18</v>
      </c>
      <c r="K1992" s="290" t="s">
        <v>19</v>
      </c>
      <c r="L1992" s="308" t="s">
        <v>20</v>
      </c>
      <c r="M1992" s="299" t="s">
        <v>11</v>
      </c>
      <c r="N1992" s="293" t="s">
        <v>21</v>
      </c>
      <c r="O1992" s="293" t="s">
        <v>22</v>
      </c>
      <c r="P1992" s="293" t="s">
        <v>16</v>
      </c>
      <c r="Q1992" s="290" t="s">
        <v>23</v>
      </c>
      <c r="R1992" s="290" t="s">
        <v>24</v>
      </c>
      <c r="S1992" s="290" t="s">
        <v>25</v>
      </c>
      <c r="T1992" s="290" t="s">
        <v>26</v>
      </c>
      <c r="U1992" s="288" t="s">
        <v>27</v>
      </c>
      <c r="V1992" s="289"/>
      <c r="W1992" s="290" t="s">
        <v>28</v>
      </c>
      <c r="X1992" s="291"/>
      <c r="Y1992" s="291"/>
      <c r="Z1992" s="291"/>
      <c r="AA1992" s="291"/>
      <c r="AB1992" s="318"/>
    </row>
    <row r="1993" spans="1:29" x14ac:dyDescent="0.35">
      <c r="A1993" s="300"/>
      <c r="B1993" s="294"/>
      <c r="C1993" s="294"/>
      <c r="D1993" s="312"/>
      <c r="E1993" s="312"/>
      <c r="F1993" s="312"/>
      <c r="G1993" s="305"/>
      <c r="H1993" s="306"/>
      <c r="I1993" s="307"/>
      <c r="J1993" s="291"/>
      <c r="K1993" s="291"/>
      <c r="L1993" s="309"/>
      <c r="M1993" s="300"/>
      <c r="N1993" s="294"/>
      <c r="O1993" s="294"/>
      <c r="P1993" s="294"/>
      <c r="Q1993" s="291"/>
      <c r="R1993" s="291"/>
      <c r="S1993" s="291"/>
      <c r="T1993" s="291"/>
      <c r="U1993" s="293" t="s">
        <v>29</v>
      </c>
      <c r="V1993" s="296" t="s">
        <v>30</v>
      </c>
      <c r="W1993" s="291"/>
      <c r="X1993" s="291"/>
      <c r="Y1993" s="291"/>
      <c r="Z1993" s="291"/>
      <c r="AA1993" s="291"/>
      <c r="AB1993" s="318"/>
    </row>
    <row r="1994" spans="1:29" x14ac:dyDescent="0.35">
      <c r="A1994" s="300"/>
      <c r="B1994" s="294"/>
      <c r="C1994" s="294"/>
      <c r="D1994" s="312"/>
      <c r="E1994" s="312"/>
      <c r="F1994" s="312"/>
      <c r="G1994" s="299" t="s">
        <v>31</v>
      </c>
      <c r="H1994" s="299" t="s">
        <v>32</v>
      </c>
      <c r="I1994" s="299" t="s">
        <v>33</v>
      </c>
      <c r="J1994" s="291"/>
      <c r="K1994" s="291"/>
      <c r="L1994" s="309"/>
      <c r="M1994" s="300"/>
      <c r="N1994" s="294"/>
      <c r="O1994" s="294"/>
      <c r="P1994" s="294"/>
      <c r="Q1994" s="291"/>
      <c r="R1994" s="291"/>
      <c r="S1994" s="291"/>
      <c r="T1994" s="291"/>
      <c r="U1994" s="294"/>
      <c r="V1994" s="297"/>
      <c r="W1994" s="291"/>
      <c r="X1994" s="291"/>
      <c r="Y1994" s="291"/>
      <c r="Z1994" s="291"/>
      <c r="AA1994" s="291"/>
      <c r="AB1994" s="318"/>
    </row>
    <row r="1995" spans="1:29" x14ac:dyDescent="0.35">
      <c r="A1995" s="300"/>
      <c r="B1995" s="294"/>
      <c r="C1995" s="294"/>
      <c r="D1995" s="312"/>
      <c r="E1995" s="312"/>
      <c r="F1995" s="312"/>
      <c r="G1995" s="300"/>
      <c r="H1995" s="300"/>
      <c r="I1995" s="300"/>
      <c r="J1995" s="291"/>
      <c r="K1995" s="291"/>
      <c r="L1995" s="309"/>
      <c r="M1995" s="300"/>
      <c r="N1995" s="294"/>
      <c r="O1995" s="294"/>
      <c r="P1995" s="294"/>
      <c r="Q1995" s="291"/>
      <c r="R1995" s="291"/>
      <c r="S1995" s="291"/>
      <c r="T1995" s="291"/>
      <c r="U1995" s="294"/>
      <c r="V1995" s="297"/>
      <c r="W1995" s="291"/>
      <c r="X1995" s="291"/>
      <c r="Y1995" s="291"/>
      <c r="Z1995" s="291"/>
      <c r="AA1995" s="291"/>
      <c r="AB1995" s="318"/>
    </row>
    <row r="1996" spans="1:29" x14ac:dyDescent="0.35">
      <c r="A1996" s="301"/>
      <c r="B1996" s="295"/>
      <c r="C1996" s="295"/>
      <c r="D1996" s="313"/>
      <c r="E1996" s="313"/>
      <c r="F1996" s="313"/>
      <c r="G1996" s="301"/>
      <c r="H1996" s="301"/>
      <c r="I1996" s="301"/>
      <c r="J1996" s="292"/>
      <c r="K1996" s="292"/>
      <c r="L1996" s="310"/>
      <c r="M1996" s="301"/>
      <c r="N1996" s="295"/>
      <c r="O1996" s="295"/>
      <c r="P1996" s="295"/>
      <c r="Q1996" s="292"/>
      <c r="R1996" s="292"/>
      <c r="S1996" s="292"/>
      <c r="T1996" s="292"/>
      <c r="U1996" s="295"/>
      <c r="V1996" s="298"/>
      <c r="W1996" s="292"/>
      <c r="X1996" s="292"/>
      <c r="Y1996" s="292"/>
      <c r="Z1996" s="292"/>
      <c r="AA1996" s="292"/>
      <c r="AB1996" s="319"/>
    </row>
    <row r="1997" spans="1:29" x14ac:dyDescent="0.35">
      <c r="A1997" s="15">
        <v>1</v>
      </c>
      <c r="B1997" s="16" t="str">
        <f>[1]ภดส3!B3257</f>
        <v>โฉนด</v>
      </c>
      <c r="C1997" s="16">
        <f>[1]ภดส3!E3257</f>
        <v>3571</v>
      </c>
      <c r="D1997" s="17">
        <f>[1]ภดส3!C3257</f>
        <v>7515</v>
      </c>
      <c r="E1997" s="17" t="str">
        <f>[1]ภดส3!F3257</f>
        <v>ม.2 ต.นาบอน</v>
      </c>
      <c r="F1997" s="18" t="s">
        <v>47</v>
      </c>
      <c r="G1997" s="16">
        <f>[1]ภดส3!G3257</f>
        <v>0</v>
      </c>
      <c r="H1997" s="16">
        <f>[1]ภดส3!H3257</f>
        <v>0</v>
      </c>
      <c r="I1997" s="16">
        <f>[1]ภดส3!I3257</f>
        <v>25</v>
      </c>
      <c r="J1997" s="19">
        <f>[1]ภดส3!J3257</f>
        <v>25</v>
      </c>
      <c r="K1997" s="176">
        <v>150</v>
      </c>
      <c r="L1997" s="19">
        <f>J1997*K1997</f>
        <v>3750</v>
      </c>
      <c r="M1997" s="21">
        <v>1</v>
      </c>
      <c r="N1997" s="21" t="s">
        <v>205</v>
      </c>
      <c r="O1997" s="21"/>
      <c r="P1997" s="21">
        <v>3</v>
      </c>
      <c r="Q1997" s="161">
        <v>100</v>
      </c>
      <c r="R1997" s="23">
        <v>100</v>
      </c>
      <c r="S1997" s="161">
        <v>5500</v>
      </c>
      <c r="T1997" s="22">
        <f>Q1997*S1997</f>
        <v>550000</v>
      </c>
      <c r="U1997" s="21">
        <v>10</v>
      </c>
      <c r="V1997" s="21">
        <v>10</v>
      </c>
      <c r="W1997" s="23">
        <f>T1997-T1997*10/100</f>
        <v>495000</v>
      </c>
      <c r="X1997" s="22">
        <f>L1997+W1997</f>
        <v>498750</v>
      </c>
      <c r="Y1997" s="23">
        <f>X1997*R1997/100</f>
        <v>498750</v>
      </c>
      <c r="Z1997" s="22">
        <v>0</v>
      </c>
      <c r="AA1997" s="24">
        <f>Y1997-Z1997</f>
        <v>498750</v>
      </c>
      <c r="AB1997" s="25">
        <v>0.3</v>
      </c>
      <c r="AC1997" s="26">
        <f>AA1997*AB1997/100</f>
        <v>1496.25</v>
      </c>
    </row>
    <row r="1998" spans="1:29" x14ac:dyDescent="0.35">
      <c r="A1998" s="15">
        <v>2</v>
      </c>
      <c r="B1998" s="16" t="str">
        <f>[1]ภดส3!B3258</f>
        <v>โฉนด</v>
      </c>
      <c r="C1998" s="16">
        <f>[1]ภดส3!E3258</f>
        <v>3585</v>
      </c>
      <c r="D1998" s="17">
        <f>[1]ภดส3!C3258</f>
        <v>7529</v>
      </c>
      <c r="E1998" s="17" t="str">
        <f>[1]ภดส3!F3258</f>
        <v>ม.2 ต.นาบอน</v>
      </c>
      <c r="F1998" s="28" t="s">
        <v>47</v>
      </c>
      <c r="G1998" s="16">
        <f>[1]ภดส3!G3258</f>
        <v>0</v>
      </c>
      <c r="H1998" s="16">
        <f>[1]ภดส3!H3258</f>
        <v>0</v>
      </c>
      <c r="I1998" s="16">
        <f>[1]ภดส3!I3258</f>
        <v>25</v>
      </c>
      <c r="J1998" s="45">
        <f>[1]ภดส3!J3258</f>
        <v>25</v>
      </c>
      <c r="K1998" s="177">
        <v>300</v>
      </c>
      <c r="L1998" s="19">
        <f>J1998*K1998</f>
        <v>7500</v>
      </c>
      <c r="M1998" s="30"/>
      <c r="N1998" s="31" t="s">
        <v>205</v>
      </c>
      <c r="O1998" s="30"/>
      <c r="P1998" s="31">
        <v>3</v>
      </c>
      <c r="Q1998" s="189">
        <v>100</v>
      </c>
      <c r="R1998" s="23">
        <v>100</v>
      </c>
      <c r="S1998" s="189">
        <v>5500</v>
      </c>
      <c r="T1998" s="22">
        <f>Q1998*S1998</f>
        <v>550000</v>
      </c>
      <c r="U1998" s="31">
        <v>10</v>
      </c>
      <c r="V1998" s="31">
        <v>10</v>
      </c>
      <c r="W1998" s="23">
        <f>T1998-T1998*10/100</f>
        <v>495000</v>
      </c>
      <c r="X1998" s="22">
        <f>L1998+W1998</f>
        <v>502500</v>
      </c>
      <c r="Y1998" s="23">
        <f>X1998*R1998/100</f>
        <v>502500</v>
      </c>
      <c r="Z1998" s="22">
        <v>0</v>
      </c>
      <c r="AA1998" s="24">
        <f>Y1998-Z1998</f>
        <v>502500</v>
      </c>
      <c r="AB1998" s="25">
        <v>0.3</v>
      </c>
      <c r="AC1998" s="26">
        <f t="shared" ref="AC1998:AC2000" si="105">AA1998*AB1998/100</f>
        <v>1507.5</v>
      </c>
    </row>
    <row r="1999" spans="1:29" x14ac:dyDescent="0.35">
      <c r="A1999" s="15">
        <v>3</v>
      </c>
      <c r="B1999" s="16" t="str">
        <f>[1]ภดส3!B3259</f>
        <v>โฉนด</v>
      </c>
      <c r="C1999" s="16">
        <f>[1]ภดส3!E3259</f>
        <v>3586</v>
      </c>
      <c r="D1999" s="17">
        <f>[1]ภดส3!C3259</f>
        <v>7530</v>
      </c>
      <c r="E1999" s="17" t="str">
        <f>[1]ภดส3!F3259</f>
        <v>ม.2 ต.นาบอน</v>
      </c>
      <c r="F1999" s="28" t="s">
        <v>47</v>
      </c>
      <c r="G1999" s="16">
        <f>[1]ภดส3!G3259</f>
        <v>0</v>
      </c>
      <c r="H1999" s="16">
        <f>[1]ภดส3!H3259</f>
        <v>0</v>
      </c>
      <c r="I1999" s="16">
        <f>[1]ภดส3!I3259</f>
        <v>24</v>
      </c>
      <c r="J1999" s="45">
        <f>[1]ภดส3!J3259</f>
        <v>24</v>
      </c>
      <c r="K1999" s="177">
        <v>3050</v>
      </c>
      <c r="L1999" s="19">
        <f t="shared" ref="L1999:L2001" si="106">J1999*K1999</f>
        <v>73200</v>
      </c>
      <c r="M1999" s="30"/>
      <c r="N1999" s="31" t="s">
        <v>205</v>
      </c>
      <c r="O1999" s="33"/>
      <c r="P1999" s="67">
        <v>3</v>
      </c>
      <c r="Q1999" s="230">
        <v>96</v>
      </c>
      <c r="R1999" s="23">
        <v>100</v>
      </c>
      <c r="S1999" s="230">
        <v>5500</v>
      </c>
      <c r="T1999" s="22">
        <f t="shared" ref="T1999:T2000" si="107">Q1999*S1999</f>
        <v>528000</v>
      </c>
      <c r="U1999" s="67">
        <v>10</v>
      </c>
      <c r="V1999" s="67">
        <v>10</v>
      </c>
      <c r="W1999" s="23">
        <f t="shared" ref="W1999:W2000" si="108">T1999-T1999*10/100</f>
        <v>475200</v>
      </c>
      <c r="X1999" s="22">
        <f t="shared" ref="X1999:X2000" si="109">L1999+W1999</f>
        <v>548400</v>
      </c>
      <c r="Y1999" s="23">
        <f t="shared" ref="Y1999:Y2000" si="110">X1999*R1999/100</f>
        <v>548400</v>
      </c>
      <c r="Z1999" s="22">
        <v>0</v>
      </c>
      <c r="AA1999" s="24">
        <f t="shared" ref="AA1999:AA2000" si="111">Y1999-Z1999</f>
        <v>548400</v>
      </c>
      <c r="AB1999" s="25">
        <v>0.3</v>
      </c>
      <c r="AC1999" s="26">
        <f t="shared" si="105"/>
        <v>1645.2</v>
      </c>
    </row>
    <row r="2000" spans="1:29" x14ac:dyDescent="0.35">
      <c r="A2000" s="15">
        <v>4</v>
      </c>
      <c r="B2000" s="16" t="str">
        <f>[1]ภดส3!B3260</f>
        <v>โฉนด</v>
      </c>
      <c r="C2000" s="16">
        <f>[1]ภดส3!E3260</f>
        <v>3572</v>
      </c>
      <c r="D2000" s="17">
        <f>[1]ภดส3!C3260</f>
        <v>7516</v>
      </c>
      <c r="E2000" s="17" t="str">
        <f>[1]ภดส3!F3260</f>
        <v>ม.2 ต.นาบอน</v>
      </c>
      <c r="F2000" s="28" t="s">
        <v>47</v>
      </c>
      <c r="G2000" s="16">
        <f>[1]ภดส3!G3260</f>
        <v>0</v>
      </c>
      <c r="H2000" s="16">
        <f>[1]ภดส3!H3260</f>
        <v>0</v>
      </c>
      <c r="I2000" s="16">
        <f>[1]ภดส3!I3260</f>
        <v>24</v>
      </c>
      <c r="J2000" s="45">
        <f>[1]ภดส3!J3260</f>
        <v>24</v>
      </c>
      <c r="K2000" s="177">
        <v>150</v>
      </c>
      <c r="L2000" s="19">
        <f t="shared" si="106"/>
        <v>3600</v>
      </c>
      <c r="M2000" s="30"/>
      <c r="N2000" s="31" t="s">
        <v>205</v>
      </c>
      <c r="O2000" s="33"/>
      <c r="P2000" s="67">
        <v>3</v>
      </c>
      <c r="Q2000" s="230">
        <v>96</v>
      </c>
      <c r="R2000" s="23">
        <v>100</v>
      </c>
      <c r="S2000" s="230">
        <v>5500</v>
      </c>
      <c r="T2000" s="22">
        <f t="shared" si="107"/>
        <v>528000</v>
      </c>
      <c r="U2000" s="67">
        <v>10</v>
      </c>
      <c r="V2000" s="67">
        <v>10</v>
      </c>
      <c r="W2000" s="23">
        <f t="shared" si="108"/>
        <v>475200</v>
      </c>
      <c r="X2000" s="22">
        <f t="shared" si="109"/>
        <v>478800</v>
      </c>
      <c r="Y2000" s="23">
        <f t="shared" si="110"/>
        <v>478800</v>
      </c>
      <c r="Z2000" s="22">
        <v>0</v>
      </c>
      <c r="AA2000" s="24">
        <f t="shared" si="111"/>
        <v>478800</v>
      </c>
      <c r="AB2000" s="25">
        <v>0.3</v>
      </c>
      <c r="AC2000" s="26">
        <f t="shared" si="105"/>
        <v>1436.4</v>
      </c>
    </row>
    <row r="2001" spans="1:29" x14ac:dyDescent="0.35">
      <c r="A2001" s="15">
        <v>5</v>
      </c>
      <c r="B2001" s="16" t="str">
        <f>[1]ภดส3!B3261</f>
        <v>โฉนด</v>
      </c>
      <c r="C2001" s="16">
        <f>[1]ภดส3!E3261</f>
        <v>3570</v>
      </c>
      <c r="D2001" s="17">
        <f>[1]ภดส3!C3261</f>
        <v>7514</v>
      </c>
      <c r="E2001" s="17" t="str">
        <f>[1]ภดส3!F3261</f>
        <v>ม.2 ต.นาบอน</v>
      </c>
      <c r="F2001" s="28" t="s">
        <v>45</v>
      </c>
      <c r="G2001" s="16">
        <f>[1]ภดส3!G3261</f>
        <v>0</v>
      </c>
      <c r="H2001" s="16">
        <f>[1]ภดส3!H3261</f>
        <v>0</v>
      </c>
      <c r="I2001" s="16">
        <f>[1]ภดส3!I3261</f>
        <v>25</v>
      </c>
      <c r="J2001" s="45">
        <f>[1]ภดส3!J3261</f>
        <v>25</v>
      </c>
      <c r="K2001" s="177">
        <v>150</v>
      </c>
      <c r="L2001" s="19">
        <f t="shared" si="106"/>
        <v>3750</v>
      </c>
      <c r="M2001" s="30"/>
      <c r="N2001" s="33"/>
      <c r="O2001" s="33"/>
      <c r="P2001" s="33"/>
      <c r="Q2001" s="66"/>
      <c r="R2001" s="23"/>
      <c r="S2001" s="66"/>
      <c r="T2001" s="22"/>
      <c r="U2001" s="33"/>
      <c r="V2001" s="33"/>
      <c r="W2001" s="23"/>
      <c r="X2001" s="22">
        <f>L2001</f>
        <v>3750</v>
      </c>
      <c r="Y2001" s="23">
        <f>X2001*100/100</f>
        <v>3750</v>
      </c>
      <c r="Z2001" s="22">
        <v>0</v>
      </c>
      <c r="AA2001" s="24">
        <f>Y2001-Z2001</f>
        <v>3750</v>
      </c>
      <c r="AB2001" s="25">
        <v>0.3</v>
      </c>
      <c r="AC2001" s="5">
        <f>AA2001*AB2001/100</f>
        <v>11.25</v>
      </c>
    </row>
    <row r="2002" spans="1:29" x14ac:dyDescent="0.35">
      <c r="A2002" s="92">
        <v>6</v>
      </c>
      <c r="B2002" s="16" t="str">
        <f>[1]ภดส3!B3262</f>
        <v>โฉนด</v>
      </c>
      <c r="C2002" s="93">
        <v>2323</v>
      </c>
      <c r="D2002" s="17">
        <v>5202</v>
      </c>
      <c r="E2002" s="17" t="s">
        <v>67</v>
      </c>
      <c r="F2002" s="105" t="s">
        <v>61</v>
      </c>
      <c r="G2002" s="93">
        <v>11</v>
      </c>
      <c r="H2002" s="93">
        <v>2</v>
      </c>
      <c r="I2002" s="93">
        <v>12</v>
      </c>
      <c r="J2002" s="114">
        <f>G2002*400+H2002*100+I2002</f>
        <v>4612</v>
      </c>
      <c r="K2002" s="231">
        <v>100</v>
      </c>
      <c r="L2002" s="95">
        <f>J2002*K2002</f>
        <v>461200</v>
      </c>
      <c r="M2002" s="40"/>
      <c r="N2002" s="72"/>
      <c r="O2002" s="72"/>
      <c r="P2002" s="72"/>
      <c r="Q2002" s="229"/>
      <c r="R2002" s="98"/>
      <c r="S2002" s="229"/>
      <c r="T2002" s="97"/>
      <c r="U2002" s="72"/>
      <c r="V2002" s="72"/>
      <c r="W2002" s="98"/>
      <c r="X2002" s="97">
        <f>L2002</f>
        <v>461200</v>
      </c>
      <c r="Y2002" s="98">
        <f>X2002*100/100</f>
        <v>461200</v>
      </c>
      <c r="Z2002" s="97">
        <v>50000000</v>
      </c>
      <c r="AA2002" s="99">
        <v>0</v>
      </c>
      <c r="AB2002" s="100">
        <v>0.01</v>
      </c>
      <c r="AC2002" s="5">
        <f>AA2002*AB2002/100</f>
        <v>0</v>
      </c>
    </row>
    <row r="2003" spans="1:29" x14ac:dyDescent="0.35">
      <c r="A2003" s="201"/>
      <c r="B2003" s="202"/>
      <c r="C2003" s="202"/>
      <c r="D2003" s="77"/>
      <c r="E2003" s="77"/>
      <c r="F2003" s="130"/>
      <c r="G2003" s="202"/>
      <c r="H2003" s="202"/>
      <c r="I2003" s="202"/>
      <c r="J2003" s="196"/>
      <c r="K2003" s="197"/>
      <c r="L2003" s="203"/>
      <c r="M2003" s="132"/>
      <c r="N2003" s="204"/>
      <c r="O2003" s="204"/>
      <c r="P2003" s="204"/>
      <c r="Q2003" s="183"/>
      <c r="R2003" s="206"/>
      <c r="S2003" s="183"/>
      <c r="T2003" s="207"/>
      <c r="U2003" s="204"/>
      <c r="V2003" s="204"/>
      <c r="W2003" s="206"/>
      <c r="X2003" s="207"/>
      <c r="Y2003" s="206"/>
      <c r="Z2003" s="207"/>
      <c r="AA2003" s="208"/>
      <c r="AB2003" s="198"/>
      <c r="AC2003" s="188">
        <f>SUM(AC1997:AC2001)</f>
        <v>6096.6</v>
      </c>
    </row>
    <row r="2004" spans="1:29" x14ac:dyDescent="0.35">
      <c r="A2004" s="1"/>
      <c r="B2004" s="1"/>
      <c r="C2004" s="1"/>
      <c r="D2004" s="2"/>
      <c r="E2004" s="2"/>
      <c r="F2004" s="2"/>
      <c r="G2004" s="1"/>
      <c r="H2004" s="1"/>
      <c r="I2004" s="1"/>
      <c r="J2004" s="3"/>
      <c r="K2004" s="4"/>
      <c r="M2004" s="6"/>
      <c r="N2004" s="1"/>
      <c r="O2004" s="1"/>
      <c r="P2004" s="1"/>
      <c r="Q2004" s="3"/>
      <c r="R2004" s="4"/>
      <c r="S2004" s="3"/>
      <c r="T2004" s="3"/>
      <c r="U2004" s="1"/>
      <c r="V2004" s="1"/>
      <c r="W2004" s="4"/>
      <c r="X2004" s="3"/>
      <c r="Y2004" s="4"/>
      <c r="Z2004" s="3"/>
      <c r="AA2004" s="4"/>
      <c r="AB2004" s="55"/>
    </row>
    <row r="2005" spans="1:29" x14ac:dyDescent="0.35">
      <c r="A2005" s="8"/>
      <c r="B2005" s="8" t="s">
        <v>37</v>
      </c>
      <c r="C2005" s="8"/>
      <c r="D2005" s="9" t="s">
        <v>38</v>
      </c>
      <c r="E2005" s="9"/>
      <c r="F2005" s="9"/>
      <c r="G2005" s="56"/>
      <c r="H2005" s="8" t="s">
        <v>39</v>
      </c>
      <c r="I2005" s="8"/>
      <c r="J2005" s="57"/>
      <c r="K2005" s="10"/>
      <c r="L2005" s="8"/>
      <c r="M2005" s="13"/>
      <c r="N2005" s="1"/>
      <c r="O2005" s="1"/>
      <c r="P2005" s="1"/>
      <c r="Q2005" s="3"/>
      <c r="R2005" s="4"/>
      <c r="S2005" s="3"/>
      <c r="T2005" s="3"/>
      <c r="U2005" s="1"/>
      <c r="V2005" s="1"/>
      <c r="W2005" s="4"/>
      <c r="X2005" s="3"/>
      <c r="Y2005" s="4"/>
      <c r="Z2005" s="3"/>
      <c r="AA2005" s="4"/>
      <c r="AB2005" s="55"/>
    </row>
    <row r="2006" spans="1:29" x14ac:dyDescent="0.35">
      <c r="A2006" s="8"/>
      <c r="B2006" s="8"/>
      <c r="C2006" s="8"/>
      <c r="D2006" s="9"/>
      <c r="E2006" s="9"/>
      <c r="F2006" s="9"/>
      <c r="G2006" s="56"/>
      <c r="H2006" s="8" t="s">
        <v>40</v>
      </c>
      <c r="I2006" s="8"/>
      <c r="J2006" s="57"/>
      <c r="K2006" s="10"/>
      <c r="L2006" s="8"/>
      <c r="M2006" s="13"/>
      <c r="N2006" s="1"/>
      <c r="O2006" s="1"/>
      <c r="P2006" s="1"/>
      <c r="Q2006" s="3"/>
      <c r="R2006" s="4"/>
      <c r="S2006" s="3"/>
      <c r="T2006" s="3"/>
      <c r="U2006" s="1"/>
      <c r="V2006" s="1"/>
      <c r="W2006" s="4"/>
      <c r="X2006" s="3"/>
      <c r="Y2006" s="4"/>
      <c r="Z2006" s="3"/>
      <c r="AA2006" s="4"/>
      <c r="AB2006" s="55"/>
    </row>
    <row r="2007" spans="1:29" x14ac:dyDescent="0.35">
      <c r="A2007" s="8"/>
      <c r="B2007" s="8"/>
      <c r="C2007" s="8"/>
      <c r="D2007" s="9"/>
      <c r="E2007" s="9"/>
      <c r="F2007" s="9"/>
      <c r="G2007" s="56"/>
      <c r="H2007" s="8" t="s">
        <v>41</v>
      </c>
      <c r="I2007" s="8"/>
      <c r="J2007" s="57"/>
      <c r="K2007" s="10"/>
      <c r="L2007" s="8"/>
      <c r="M2007" s="13"/>
      <c r="N2007" s="1"/>
      <c r="O2007" s="1"/>
      <c r="P2007" s="8"/>
      <c r="Q2007" s="3"/>
      <c r="R2007" s="4"/>
      <c r="S2007" s="3"/>
      <c r="T2007" s="3"/>
      <c r="U2007" s="1"/>
      <c r="V2007" s="1"/>
      <c r="W2007" s="4"/>
      <c r="X2007" s="3"/>
      <c r="Y2007" s="11"/>
      <c r="Z2007" s="10"/>
      <c r="AA2007" s="11"/>
      <c r="AB2007" s="14"/>
    </row>
    <row r="2008" spans="1:29" x14ac:dyDescent="0.35">
      <c r="A2008" s="8"/>
      <c r="B2008" s="8"/>
      <c r="C2008" s="8"/>
      <c r="D2008" s="9"/>
      <c r="E2008" s="9"/>
      <c r="F2008" s="9"/>
      <c r="G2008" s="56"/>
      <c r="H2008" s="8" t="s">
        <v>42</v>
      </c>
      <c r="I2008" s="58"/>
      <c r="J2008" s="59"/>
      <c r="K2008" s="12"/>
      <c r="L2008" s="58"/>
      <c r="M2008" s="60"/>
      <c r="N2008" s="1"/>
      <c r="O2008" s="1"/>
      <c r="P2008" s="8"/>
      <c r="Q2008" s="3"/>
      <c r="R2008" s="4"/>
      <c r="S2008" s="3"/>
      <c r="T2008" s="3"/>
      <c r="U2008" s="1"/>
      <c r="V2008" s="1"/>
      <c r="W2008" s="4"/>
      <c r="X2008" s="3"/>
      <c r="Y2008" s="11"/>
      <c r="Z2008" s="10"/>
      <c r="AA2008" s="11"/>
      <c r="AB2008" s="14"/>
    </row>
    <row r="2009" spans="1:29" x14ac:dyDescent="0.35">
      <c r="A2009" s="58"/>
      <c r="B2009" s="58"/>
      <c r="C2009" s="58"/>
      <c r="D2009" s="61"/>
      <c r="E2009" s="61"/>
      <c r="F2009" s="61"/>
      <c r="G2009" s="58"/>
      <c r="H2009" s="58" t="s">
        <v>43</v>
      </c>
      <c r="I2009" s="58"/>
      <c r="J2009" s="59"/>
      <c r="K2009" s="12"/>
      <c r="L2009" s="58"/>
      <c r="M2009" s="60"/>
    </row>
    <row r="2010" spans="1:29" x14ac:dyDescent="0.35">
      <c r="A2010" s="1"/>
      <c r="B2010" s="1"/>
      <c r="C2010" s="1"/>
      <c r="D2010" s="2"/>
      <c r="E2010" s="2"/>
      <c r="F2010" s="2"/>
      <c r="G2010" s="1"/>
      <c r="H2010" s="1"/>
      <c r="I2010" s="1"/>
      <c r="J2010" s="3"/>
      <c r="K2010" s="4"/>
      <c r="M2010" s="6"/>
      <c r="N2010" s="1"/>
      <c r="O2010" s="1"/>
      <c r="P2010" s="1"/>
      <c r="Q2010" s="3"/>
      <c r="R2010" s="4"/>
      <c r="S2010" s="3"/>
      <c r="T2010" s="3"/>
      <c r="U2010" s="1"/>
      <c r="V2010" s="1"/>
      <c r="W2010" s="4"/>
      <c r="X2010" s="3"/>
      <c r="Y2010" s="4"/>
      <c r="Z2010" s="3"/>
      <c r="AA2010" s="314" t="s">
        <v>0</v>
      </c>
      <c r="AB2010" s="314"/>
    </row>
    <row r="2011" spans="1:29" x14ac:dyDescent="0.35">
      <c r="A2011" s="315" t="s">
        <v>1</v>
      </c>
      <c r="B2011" s="315"/>
      <c r="C2011" s="315"/>
      <c r="D2011" s="315"/>
      <c r="E2011" s="315"/>
      <c r="F2011" s="315"/>
      <c r="G2011" s="315"/>
      <c r="H2011" s="315"/>
      <c r="I2011" s="315"/>
      <c r="J2011" s="315"/>
      <c r="K2011" s="315"/>
      <c r="L2011" s="315"/>
      <c r="M2011" s="315"/>
      <c r="N2011" s="315"/>
      <c r="O2011" s="315"/>
      <c r="P2011" s="315"/>
      <c r="Q2011" s="315"/>
      <c r="R2011" s="315"/>
      <c r="S2011" s="315"/>
      <c r="T2011" s="315"/>
      <c r="U2011" s="315"/>
      <c r="V2011" s="315"/>
      <c r="W2011" s="315"/>
      <c r="X2011" s="315"/>
      <c r="Y2011" s="315"/>
      <c r="Z2011" s="315"/>
      <c r="AA2011" s="315"/>
      <c r="AB2011" s="315"/>
    </row>
    <row r="2012" spans="1:29" x14ac:dyDescent="0.35">
      <c r="A2012" s="315" t="str">
        <f>A1989</f>
        <v>เทศบาลตำบลนาบอน</v>
      </c>
      <c r="B2012" s="315"/>
      <c r="C2012" s="315"/>
      <c r="D2012" s="315"/>
      <c r="E2012" s="315"/>
      <c r="F2012" s="315"/>
      <c r="G2012" s="315"/>
      <c r="H2012" s="315"/>
      <c r="I2012" s="315"/>
      <c r="J2012" s="315"/>
      <c r="K2012" s="315"/>
      <c r="L2012" s="315"/>
      <c r="M2012" s="315"/>
      <c r="N2012" s="315"/>
      <c r="O2012" s="315"/>
      <c r="P2012" s="315"/>
      <c r="Q2012" s="315"/>
      <c r="R2012" s="315"/>
      <c r="S2012" s="315"/>
      <c r="T2012" s="315"/>
      <c r="U2012" s="315"/>
      <c r="V2012" s="315"/>
      <c r="W2012" s="315"/>
      <c r="X2012" s="315"/>
      <c r="Y2012" s="315"/>
      <c r="Z2012" s="315"/>
      <c r="AA2012" s="315"/>
      <c r="AB2012" s="315"/>
    </row>
    <row r="2013" spans="1:29" x14ac:dyDescent="0.35">
      <c r="A2013" s="8" t="s">
        <v>206</v>
      </c>
      <c r="B2013" s="8"/>
      <c r="C2013" s="8"/>
      <c r="D2013" s="9"/>
      <c r="E2013" s="9"/>
      <c r="F2013" s="9"/>
      <c r="G2013" s="8"/>
      <c r="H2013" s="8"/>
      <c r="I2013" s="8"/>
      <c r="J2013" s="10"/>
      <c r="K2013" s="11"/>
      <c r="L2013" s="12"/>
      <c r="M2013" s="13"/>
      <c r="N2013" s="8"/>
      <c r="O2013" s="8"/>
      <c r="P2013" s="8"/>
      <c r="Q2013" s="10"/>
      <c r="R2013" s="11"/>
      <c r="S2013" s="10"/>
      <c r="T2013" s="10"/>
      <c r="U2013" s="8"/>
      <c r="V2013" s="8"/>
      <c r="W2013" s="11"/>
      <c r="X2013" s="10"/>
      <c r="Y2013" s="11"/>
      <c r="Z2013" s="10"/>
      <c r="AA2013" s="11"/>
      <c r="AB2013" s="14"/>
    </row>
    <row r="2014" spans="1:29" x14ac:dyDescent="0.35">
      <c r="A2014" s="288" t="s">
        <v>4</v>
      </c>
      <c r="B2014" s="316"/>
      <c r="C2014" s="316"/>
      <c r="D2014" s="316"/>
      <c r="E2014" s="316"/>
      <c r="F2014" s="316"/>
      <c r="G2014" s="316"/>
      <c r="H2014" s="316"/>
      <c r="I2014" s="316"/>
      <c r="J2014" s="316"/>
      <c r="K2014" s="316"/>
      <c r="L2014" s="289"/>
      <c r="M2014" s="288" t="s">
        <v>5</v>
      </c>
      <c r="N2014" s="316"/>
      <c r="O2014" s="316"/>
      <c r="P2014" s="316"/>
      <c r="Q2014" s="316"/>
      <c r="R2014" s="316"/>
      <c r="S2014" s="316"/>
      <c r="T2014" s="316"/>
      <c r="U2014" s="316"/>
      <c r="V2014" s="316"/>
      <c r="W2014" s="289"/>
      <c r="X2014" s="290" t="s">
        <v>6</v>
      </c>
      <c r="Y2014" s="290" t="s">
        <v>7</v>
      </c>
      <c r="Z2014" s="290" t="s">
        <v>8</v>
      </c>
      <c r="AA2014" s="290" t="s">
        <v>9</v>
      </c>
      <c r="AB2014" s="317" t="s">
        <v>10</v>
      </c>
    </row>
    <row r="2015" spans="1:29" x14ac:dyDescent="0.35">
      <c r="A2015" s="299" t="s">
        <v>11</v>
      </c>
      <c r="B2015" s="293" t="s">
        <v>12</v>
      </c>
      <c r="C2015" s="293" t="s">
        <v>13</v>
      </c>
      <c r="D2015" s="311" t="s">
        <v>14</v>
      </c>
      <c r="E2015" s="311" t="s">
        <v>15</v>
      </c>
      <c r="F2015" s="312" t="s">
        <v>16</v>
      </c>
      <c r="G2015" s="302" t="s">
        <v>17</v>
      </c>
      <c r="H2015" s="303"/>
      <c r="I2015" s="304"/>
      <c r="J2015" s="290" t="s">
        <v>18</v>
      </c>
      <c r="K2015" s="290" t="s">
        <v>19</v>
      </c>
      <c r="L2015" s="308" t="s">
        <v>20</v>
      </c>
      <c r="M2015" s="299" t="s">
        <v>11</v>
      </c>
      <c r="N2015" s="293" t="s">
        <v>21</v>
      </c>
      <c r="O2015" s="293" t="s">
        <v>22</v>
      </c>
      <c r="P2015" s="293" t="s">
        <v>16</v>
      </c>
      <c r="Q2015" s="290" t="s">
        <v>23</v>
      </c>
      <c r="R2015" s="290" t="s">
        <v>24</v>
      </c>
      <c r="S2015" s="290" t="s">
        <v>25</v>
      </c>
      <c r="T2015" s="290" t="s">
        <v>26</v>
      </c>
      <c r="U2015" s="288" t="s">
        <v>27</v>
      </c>
      <c r="V2015" s="289"/>
      <c r="W2015" s="290" t="s">
        <v>28</v>
      </c>
      <c r="X2015" s="291"/>
      <c r="Y2015" s="291"/>
      <c r="Z2015" s="291"/>
      <c r="AA2015" s="291"/>
      <c r="AB2015" s="318"/>
    </row>
    <row r="2016" spans="1:29" x14ac:dyDescent="0.35">
      <c r="A2016" s="300"/>
      <c r="B2016" s="294"/>
      <c r="C2016" s="294"/>
      <c r="D2016" s="312"/>
      <c r="E2016" s="312"/>
      <c r="F2016" s="312"/>
      <c r="G2016" s="305"/>
      <c r="H2016" s="306"/>
      <c r="I2016" s="307"/>
      <c r="J2016" s="291"/>
      <c r="K2016" s="291"/>
      <c r="L2016" s="309"/>
      <c r="M2016" s="300"/>
      <c r="N2016" s="294"/>
      <c r="O2016" s="294"/>
      <c r="P2016" s="294"/>
      <c r="Q2016" s="291"/>
      <c r="R2016" s="291"/>
      <c r="S2016" s="291"/>
      <c r="T2016" s="291"/>
      <c r="U2016" s="293" t="s">
        <v>29</v>
      </c>
      <c r="V2016" s="296" t="s">
        <v>30</v>
      </c>
      <c r="W2016" s="291"/>
      <c r="X2016" s="291"/>
      <c r="Y2016" s="291"/>
      <c r="Z2016" s="291"/>
      <c r="AA2016" s="291"/>
      <c r="AB2016" s="318"/>
    </row>
    <row r="2017" spans="1:29" x14ac:dyDescent="0.35">
      <c r="A2017" s="300"/>
      <c r="B2017" s="294"/>
      <c r="C2017" s="294"/>
      <c r="D2017" s="312"/>
      <c r="E2017" s="312"/>
      <c r="F2017" s="312"/>
      <c r="G2017" s="299" t="s">
        <v>31</v>
      </c>
      <c r="H2017" s="299" t="s">
        <v>32</v>
      </c>
      <c r="I2017" s="299" t="s">
        <v>33</v>
      </c>
      <c r="J2017" s="291"/>
      <c r="K2017" s="291"/>
      <c r="L2017" s="309"/>
      <c r="M2017" s="300"/>
      <c r="N2017" s="294"/>
      <c r="O2017" s="294"/>
      <c r="P2017" s="294"/>
      <c r="Q2017" s="291"/>
      <c r="R2017" s="291"/>
      <c r="S2017" s="291"/>
      <c r="T2017" s="291"/>
      <c r="U2017" s="294"/>
      <c r="V2017" s="297"/>
      <c r="W2017" s="291"/>
      <c r="X2017" s="291"/>
      <c r="Y2017" s="291"/>
      <c r="Z2017" s="291"/>
      <c r="AA2017" s="291"/>
      <c r="AB2017" s="318"/>
    </row>
    <row r="2018" spans="1:29" x14ac:dyDescent="0.35">
      <c r="A2018" s="300"/>
      <c r="B2018" s="294"/>
      <c r="C2018" s="294"/>
      <c r="D2018" s="312"/>
      <c r="E2018" s="312"/>
      <c r="F2018" s="312"/>
      <c r="G2018" s="300"/>
      <c r="H2018" s="300"/>
      <c r="I2018" s="300"/>
      <c r="J2018" s="291"/>
      <c r="K2018" s="291"/>
      <c r="L2018" s="309"/>
      <c r="M2018" s="300"/>
      <c r="N2018" s="294"/>
      <c r="O2018" s="294"/>
      <c r="P2018" s="294"/>
      <c r="Q2018" s="291"/>
      <c r="R2018" s="291"/>
      <c r="S2018" s="291"/>
      <c r="T2018" s="291"/>
      <c r="U2018" s="294"/>
      <c r="V2018" s="297"/>
      <c r="W2018" s="291"/>
      <c r="X2018" s="291"/>
      <c r="Y2018" s="291"/>
      <c r="Z2018" s="291"/>
      <c r="AA2018" s="291"/>
      <c r="AB2018" s="318"/>
    </row>
    <row r="2019" spans="1:29" x14ac:dyDescent="0.35">
      <c r="A2019" s="301"/>
      <c r="B2019" s="295"/>
      <c r="C2019" s="295"/>
      <c r="D2019" s="313"/>
      <c r="E2019" s="313"/>
      <c r="F2019" s="313"/>
      <c r="G2019" s="301"/>
      <c r="H2019" s="301"/>
      <c r="I2019" s="301"/>
      <c r="J2019" s="292"/>
      <c r="K2019" s="292"/>
      <c r="L2019" s="310"/>
      <c r="M2019" s="301"/>
      <c r="N2019" s="295"/>
      <c r="O2019" s="295"/>
      <c r="P2019" s="295"/>
      <c r="Q2019" s="292"/>
      <c r="R2019" s="292"/>
      <c r="S2019" s="292"/>
      <c r="T2019" s="292"/>
      <c r="U2019" s="295"/>
      <c r="V2019" s="298"/>
      <c r="W2019" s="292"/>
      <c r="X2019" s="292"/>
      <c r="Y2019" s="292"/>
      <c r="Z2019" s="292"/>
      <c r="AA2019" s="292"/>
      <c r="AB2019" s="319"/>
    </row>
    <row r="2020" spans="1:29" x14ac:dyDescent="0.35">
      <c r="A2020" s="15">
        <v>1</v>
      </c>
      <c r="B2020" s="16" t="str">
        <f>[1]ภดส3!B3365</f>
        <v>โฉนด</v>
      </c>
      <c r="C2020" s="16">
        <f>[1]ภดส3!E3365</f>
        <v>4688</v>
      </c>
      <c r="D2020" s="17">
        <f>[1]ภดส3!C3365</f>
        <v>10233</v>
      </c>
      <c r="E2020" s="17" t="str">
        <f>[1]ภดส3!F3365</f>
        <v>ม.11 ต.นาบอน</v>
      </c>
      <c r="F2020" s="18" t="s">
        <v>61</v>
      </c>
      <c r="G2020" s="16">
        <f>[1]ภดส3!G3365</f>
        <v>5</v>
      </c>
      <c r="H2020" s="16">
        <f>[1]ภดส3!H3365</f>
        <v>3</v>
      </c>
      <c r="I2020" s="16">
        <f>[1]ภดส3!I3365</f>
        <v>65.099999999999994</v>
      </c>
      <c r="J2020" s="19">
        <f>G2020*400+H2020*100+I2020</f>
        <v>2365.1</v>
      </c>
      <c r="K2020" s="20">
        <v>380</v>
      </c>
      <c r="L2020" s="19">
        <f>J2020*K2020</f>
        <v>898738</v>
      </c>
      <c r="M2020" s="21"/>
      <c r="N2020" s="21"/>
      <c r="O2020" s="21"/>
      <c r="P2020" s="21"/>
      <c r="Q2020" s="22"/>
      <c r="R2020" s="23"/>
      <c r="S2020" s="22"/>
      <c r="T2020" s="22"/>
      <c r="U2020" s="21"/>
      <c r="V2020" s="21"/>
      <c r="W2020" s="23"/>
      <c r="X2020" s="22">
        <f>L2020</f>
        <v>898738</v>
      </c>
      <c r="Y2020" s="23">
        <f>X2020*100/100</f>
        <v>898738</v>
      </c>
      <c r="Z2020" s="22">
        <v>50000000</v>
      </c>
      <c r="AA2020" s="24">
        <v>0</v>
      </c>
      <c r="AB2020" s="25">
        <v>0</v>
      </c>
      <c r="AC2020" s="26">
        <f>AA2020*AB2020/100</f>
        <v>0</v>
      </c>
    </row>
    <row r="2021" spans="1:29" x14ac:dyDescent="0.35">
      <c r="A2021" s="15">
        <v>2</v>
      </c>
      <c r="B2021" s="16" t="str">
        <f>[1]ภดส3!B3368</f>
        <v>โฉนด</v>
      </c>
      <c r="C2021" s="16">
        <f>[1]ภดส3!E3368</f>
        <v>4697</v>
      </c>
      <c r="D2021" s="17">
        <f>[1]ภดส3!C3368</f>
        <v>10215</v>
      </c>
      <c r="E2021" s="17" t="str">
        <f>[1]ภดส3!F3368</f>
        <v>ม.11 ต.นาบอน</v>
      </c>
      <c r="F2021" s="18" t="s">
        <v>45</v>
      </c>
      <c r="G2021" s="16">
        <f>[1]ภดส3!G3368</f>
        <v>0</v>
      </c>
      <c r="H2021" s="16">
        <f>[1]ภดส3!H3368</f>
        <v>1</v>
      </c>
      <c r="I2021" s="16">
        <f>[1]ภดส3!I3368</f>
        <v>23</v>
      </c>
      <c r="J2021" s="19">
        <f t="shared" ref="J2021:J2045" si="112">G2021*400+H2021*100+I2021</f>
        <v>123</v>
      </c>
      <c r="K2021" s="20">
        <v>3050</v>
      </c>
      <c r="L2021" s="19">
        <f t="shared" ref="L2021:L2045" si="113">J2021*K2021</f>
        <v>375150</v>
      </c>
      <c r="M2021" s="21"/>
      <c r="N2021" s="21"/>
      <c r="O2021" s="21"/>
      <c r="P2021" s="21"/>
      <c r="Q2021" s="22"/>
      <c r="R2021" s="23"/>
      <c r="S2021" s="22"/>
      <c r="T2021" s="22"/>
      <c r="U2021" s="21"/>
      <c r="V2021" s="21"/>
      <c r="W2021" s="23"/>
      <c r="X2021" s="22">
        <f t="shared" ref="X2021:X2045" si="114">L2021</f>
        <v>375150</v>
      </c>
      <c r="Y2021" s="23">
        <f t="shared" ref="Y2021:Y2045" si="115">X2021*100/100</f>
        <v>375150</v>
      </c>
      <c r="Z2021" s="22">
        <v>0</v>
      </c>
      <c r="AA2021" s="24">
        <f>Y2021-Z2021</f>
        <v>375150</v>
      </c>
      <c r="AB2021" s="25">
        <v>0.3</v>
      </c>
      <c r="AC2021" s="26">
        <f>AA2021*AB2021/100</f>
        <v>1125.45</v>
      </c>
    </row>
    <row r="2022" spans="1:29" x14ac:dyDescent="0.35">
      <c r="A2022" s="15">
        <v>3</v>
      </c>
      <c r="B2022" s="16" t="str">
        <f>[1]ภดส3!B3392</f>
        <v>โฉนด</v>
      </c>
      <c r="C2022" s="16">
        <f>[1]ภดส3!E3392</f>
        <v>4704</v>
      </c>
      <c r="D2022" s="17">
        <f>[1]ภดส3!C3392</f>
        <v>10222</v>
      </c>
      <c r="E2022" s="17" t="str">
        <f>[1]ภดส3!F3392</f>
        <v>ม.11 ต.นาบอน</v>
      </c>
      <c r="F2022" s="18" t="s">
        <v>45</v>
      </c>
      <c r="G2022" s="16">
        <f>[1]ภดส3!G3392</f>
        <v>0</v>
      </c>
      <c r="H2022" s="16">
        <f>[1]ภดส3!H3392</f>
        <v>1</v>
      </c>
      <c r="I2022" s="16">
        <f>[1]ภดส3!I3392</f>
        <v>50</v>
      </c>
      <c r="J2022" s="19">
        <f t="shared" si="112"/>
        <v>150</v>
      </c>
      <c r="K2022" s="20">
        <v>2300</v>
      </c>
      <c r="L2022" s="19">
        <f t="shared" si="113"/>
        <v>345000</v>
      </c>
      <c r="M2022" s="21"/>
      <c r="N2022" s="21"/>
      <c r="O2022" s="21"/>
      <c r="P2022" s="21"/>
      <c r="Q2022" s="22"/>
      <c r="R2022" s="23"/>
      <c r="S2022" s="22"/>
      <c r="T2022" s="22"/>
      <c r="U2022" s="21"/>
      <c r="V2022" s="21"/>
      <c r="W2022" s="23"/>
      <c r="X2022" s="22">
        <f t="shared" si="114"/>
        <v>345000</v>
      </c>
      <c r="Y2022" s="23">
        <f t="shared" si="115"/>
        <v>345000</v>
      </c>
      <c r="Z2022" s="22">
        <v>0</v>
      </c>
      <c r="AA2022" s="24">
        <f t="shared" ref="AA2022:AA2045" si="116">Y2022-Z2022</f>
        <v>345000</v>
      </c>
      <c r="AB2022" s="25">
        <v>0.3</v>
      </c>
      <c r="AC2022" s="26">
        <f t="shared" ref="AC2022:AC2045" si="117">AA2022*AB2022/100</f>
        <v>1035</v>
      </c>
    </row>
    <row r="2023" spans="1:29" x14ac:dyDescent="0.35">
      <c r="A2023" s="15">
        <v>4</v>
      </c>
      <c r="B2023" s="16" t="str">
        <f>[1]ภดส3!B3394</f>
        <v>โฉนด</v>
      </c>
      <c r="C2023" s="16">
        <f>[1]ภดส3!E3394</f>
        <v>4709</v>
      </c>
      <c r="D2023" s="17">
        <f>[1]ภดส3!C3394</f>
        <v>10227</v>
      </c>
      <c r="E2023" s="17" t="str">
        <f>[1]ภดส3!F3394</f>
        <v>ม.11 ต.นาบอน</v>
      </c>
      <c r="F2023" s="18" t="s">
        <v>45</v>
      </c>
      <c r="G2023" s="16">
        <f>[1]ภดส3!G3394</f>
        <v>0</v>
      </c>
      <c r="H2023" s="16">
        <f>[1]ภดส3!H3394</f>
        <v>0</v>
      </c>
      <c r="I2023" s="16">
        <f>[1]ภดส3!I3394</f>
        <v>36.799999999999997</v>
      </c>
      <c r="J2023" s="19">
        <f t="shared" si="112"/>
        <v>36.799999999999997</v>
      </c>
      <c r="K2023" s="20">
        <v>3050</v>
      </c>
      <c r="L2023" s="19">
        <f t="shared" si="113"/>
        <v>112239.99999999999</v>
      </c>
      <c r="M2023" s="21"/>
      <c r="N2023" s="21"/>
      <c r="O2023" s="21"/>
      <c r="P2023" s="21"/>
      <c r="Q2023" s="22"/>
      <c r="R2023" s="23"/>
      <c r="S2023" s="22"/>
      <c r="T2023" s="22"/>
      <c r="U2023" s="21"/>
      <c r="V2023" s="21"/>
      <c r="W2023" s="23"/>
      <c r="X2023" s="22">
        <f t="shared" si="114"/>
        <v>112239.99999999999</v>
      </c>
      <c r="Y2023" s="23">
        <f t="shared" si="115"/>
        <v>112239.99999999999</v>
      </c>
      <c r="Z2023" s="22">
        <v>0</v>
      </c>
      <c r="AA2023" s="24">
        <f t="shared" si="116"/>
        <v>112239.99999999999</v>
      </c>
      <c r="AB2023" s="25">
        <v>0.3</v>
      </c>
      <c r="AC2023" s="26">
        <f t="shared" si="117"/>
        <v>336.71999999999991</v>
      </c>
    </row>
    <row r="2024" spans="1:29" x14ac:dyDescent="0.35">
      <c r="A2024" s="15">
        <v>5</v>
      </c>
      <c r="B2024" s="16" t="str">
        <f>[1]ภดส3!B3395</f>
        <v>โฉนด</v>
      </c>
      <c r="C2024" s="16">
        <f>[1]ภดส3!E3395</f>
        <v>4842</v>
      </c>
      <c r="D2024" s="17">
        <f>[1]ภดส3!C3395</f>
        <v>10544</v>
      </c>
      <c r="E2024" s="17" t="str">
        <f>[1]ภดส3!F3395</f>
        <v>ม.11 ต.นาบอน</v>
      </c>
      <c r="F2024" s="18" t="s">
        <v>45</v>
      </c>
      <c r="G2024" s="16">
        <f>[1]ภดส3!G3395</f>
        <v>0</v>
      </c>
      <c r="H2024" s="16">
        <f>[1]ภดส3!H3395</f>
        <v>0</v>
      </c>
      <c r="I2024" s="16">
        <f>[1]ภดส3!I3395</f>
        <v>16.3</v>
      </c>
      <c r="J2024" s="19">
        <f t="shared" si="112"/>
        <v>16.3</v>
      </c>
      <c r="K2024" s="20">
        <v>3050</v>
      </c>
      <c r="L2024" s="19">
        <f t="shared" si="113"/>
        <v>49715</v>
      </c>
      <c r="M2024" s="21"/>
      <c r="N2024" s="21"/>
      <c r="O2024" s="21"/>
      <c r="P2024" s="21"/>
      <c r="Q2024" s="22"/>
      <c r="R2024" s="23"/>
      <c r="S2024" s="22"/>
      <c r="T2024" s="22"/>
      <c r="U2024" s="21"/>
      <c r="V2024" s="21"/>
      <c r="W2024" s="23"/>
      <c r="X2024" s="22">
        <f t="shared" si="114"/>
        <v>49715</v>
      </c>
      <c r="Y2024" s="23">
        <f t="shared" si="115"/>
        <v>49715</v>
      </c>
      <c r="Z2024" s="22">
        <v>0</v>
      </c>
      <c r="AA2024" s="24">
        <f t="shared" si="116"/>
        <v>49715</v>
      </c>
      <c r="AB2024" s="25">
        <v>0.3</v>
      </c>
      <c r="AC2024" s="26">
        <f t="shared" si="117"/>
        <v>149.14500000000001</v>
      </c>
    </row>
    <row r="2025" spans="1:29" x14ac:dyDescent="0.35">
      <c r="A2025" s="15">
        <v>6</v>
      </c>
      <c r="B2025" s="16" t="str">
        <f>[1]ภดส3!B3396</f>
        <v>โฉนด</v>
      </c>
      <c r="C2025" s="16">
        <f>[1]ภดส3!E3396</f>
        <v>4843</v>
      </c>
      <c r="D2025" s="17">
        <f>[1]ภดส3!C3396</f>
        <v>10545</v>
      </c>
      <c r="E2025" s="17" t="str">
        <f>[1]ภดส3!F3396</f>
        <v>ม.11 ต.นาบอน</v>
      </c>
      <c r="F2025" s="18" t="s">
        <v>45</v>
      </c>
      <c r="G2025" s="16">
        <f>[1]ภดส3!G3396</f>
        <v>0</v>
      </c>
      <c r="H2025" s="16">
        <f>[1]ภดส3!H3396</f>
        <v>0</v>
      </c>
      <c r="I2025" s="16">
        <f>[1]ภดส3!I3396</f>
        <v>16</v>
      </c>
      <c r="J2025" s="19">
        <f t="shared" si="112"/>
        <v>16</v>
      </c>
      <c r="K2025" s="20">
        <v>3050</v>
      </c>
      <c r="L2025" s="19">
        <f t="shared" si="113"/>
        <v>48800</v>
      </c>
      <c r="M2025" s="21"/>
      <c r="N2025" s="21"/>
      <c r="O2025" s="21"/>
      <c r="P2025" s="21"/>
      <c r="Q2025" s="22"/>
      <c r="R2025" s="23"/>
      <c r="S2025" s="22"/>
      <c r="T2025" s="22"/>
      <c r="U2025" s="21"/>
      <c r="V2025" s="21"/>
      <c r="W2025" s="23"/>
      <c r="X2025" s="22">
        <f t="shared" si="114"/>
        <v>48800</v>
      </c>
      <c r="Y2025" s="23">
        <f t="shared" si="115"/>
        <v>48800</v>
      </c>
      <c r="Z2025" s="22">
        <v>0</v>
      </c>
      <c r="AA2025" s="24">
        <f t="shared" si="116"/>
        <v>48800</v>
      </c>
      <c r="AB2025" s="25">
        <v>0.3</v>
      </c>
      <c r="AC2025" s="26">
        <f t="shared" si="117"/>
        <v>146.4</v>
      </c>
    </row>
    <row r="2026" spans="1:29" x14ac:dyDescent="0.35">
      <c r="A2026" s="15">
        <v>7</v>
      </c>
      <c r="B2026" s="16" t="str">
        <f>[1]ภดส3!B3397</f>
        <v>โฉนด</v>
      </c>
      <c r="C2026" s="16">
        <f>[1]ภดส3!E3397</f>
        <v>4844</v>
      </c>
      <c r="D2026" s="17">
        <f>[1]ภดส3!C3397</f>
        <v>10546</v>
      </c>
      <c r="E2026" s="17" t="str">
        <f>[1]ภดส3!F3397</f>
        <v>ม.11 ต.นาบอน</v>
      </c>
      <c r="F2026" s="18" t="s">
        <v>45</v>
      </c>
      <c r="G2026" s="16">
        <f>[1]ภดส3!G3397</f>
        <v>0</v>
      </c>
      <c r="H2026" s="16">
        <f>[1]ภดส3!H3397</f>
        <v>0</v>
      </c>
      <c r="I2026" s="16">
        <f>[1]ภดส3!I3397</f>
        <v>15.8</v>
      </c>
      <c r="J2026" s="19">
        <f t="shared" si="112"/>
        <v>15.8</v>
      </c>
      <c r="K2026" s="20">
        <v>3050</v>
      </c>
      <c r="L2026" s="19">
        <f t="shared" si="113"/>
        <v>48190</v>
      </c>
      <c r="M2026" s="21"/>
      <c r="N2026" s="21"/>
      <c r="O2026" s="21"/>
      <c r="P2026" s="21"/>
      <c r="Q2026" s="22"/>
      <c r="R2026" s="23"/>
      <c r="S2026" s="22"/>
      <c r="T2026" s="22"/>
      <c r="U2026" s="21"/>
      <c r="V2026" s="21"/>
      <c r="W2026" s="23"/>
      <c r="X2026" s="22">
        <f t="shared" si="114"/>
        <v>48190</v>
      </c>
      <c r="Y2026" s="23">
        <f t="shared" si="115"/>
        <v>48190</v>
      </c>
      <c r="Z2026" s="22">
        <v>0</v>
      </c>
      <c r="AA2026" s="24">
        <f t="shared" si="116"/>
        <v>48190</v>
      </c>
      <c r="AB2026" s="25">
        <v>0.3</v>
      </c>
      <c r="AC2026" s="26">
        <f t="shared" si="117"/>
        <v>144.57</v>
      </c>
    </row>
    <row r="2027" spans="1:29" x14ac:dyDescent="0.35">
      <c r="A2027" s="15">
        <v>8</v>
      </c>
      <c r="B2027" s="16" t="str">
        <f>[1]ภดส3!B3398</f>
        <v>โฉนด</v>
      </c>
      <c r="C2027" s="16">
        <f>[1]ภดส3!E3398</f>
        <v>4845</v>
      </c>
      <c r="D2027" s="17">
        <f>[1]ภดส3!C3398</f>
        <v>10547</v>
      </c>
      <c r="E2027" s="17" t="str">
        <f>[1]ภดส3!F3398</f>
        <v>ม.11 ต.นาบอน</v>
      </c>
      <c r="F2027" s="18" t="s">
        <v>45</v>
      </c>
      <c r="G2027" s="16">
        <f>[1]ภดส3!G3398</f>
        <v>0</v>
      </c>
      <c r="H2027" s="16">
        <f>[1]ภดส3!H3398</f>
        <v>0</v>
      </c>
      <c r="I2027" s="16">
        <f>[1]ภดส3!I3398</f>
        <v>16</v>
      </c>
      <c r="J2027" s="19">
        <f t="shared" si="112"/>
        <v>16</v>
      </c>
      <c r="K2027" s="20">
        <v>3050</v>
      </c>
      <c r="L2027" s="19">
        <f t="shared" si="113"/>
        <v>48800</v>
      </c>
      <c r="M2027" s="21"/>
      <c r="N2027" s="21"/>
      <c r="O2027" s="21"/>
      <c r="P2027" s="21"/>
      <c r="Q2027" s="22"/>
      <c r="R2027" s="23"/>
      <c r="S2027" s="22"/>
      <c r="T2027" s="22"/>
      <c r="U2027" s="21"/>
      <c r="V2027" s="21"/>
      <c r="W2027" s="23"/>
      <c r="X2027" s="22">
        <f t="shared" si="114"/>
        <v>48800</v>
      </c>
      <c r="Y2027" s="23">
        <f t="shared" si="115"/>
        <v>48800</v>
      </c>
      <c r="Z2027" s="22">
        <v>0</v>
      </c>
      <c r="AA2027" s="24">
        <f t="shared" si="116"/>
        <v>48800</v>
      </c>
      <c r="AB2027" s="25">
        <v>0.3</v>
      </c>
      <c r="AC2027" s="26">
        <f t="shared" si="117"/>
        <v>146.4</v>
      </c>
    </row>
    <row r="2028" spans="1:29" x14ac:dyDescent="0.35">
      <c r="A2028" s="15">
        <v>9</v>
      </c>
      <c r="B2028" s="16" t="str">
        <f>[1]ภดส3!B3420</f>
        <v>โฉนด</v>
      </c>
      <c r="C2028" s="16">
        <f>[1]ภดส3!E3420</f>
        <v>4846</v>
      </c>
      <c r="D2028" s="17">
        <f>[1]ภดส3!C3420</f>
        <v>10548</v>
      </c>
      <c r="E2028" s="17" t="str">
        <f>[1]ภดส3!F3420</f>
        <v>ม.11 ต.นาบอน</v>
      </c>
      <c r="F2028" s="18" t="s">
        <v>45</v>
      </c>
      <c r="G2028" s="16">
        <f>[1]ภดส3!G3420</f>
        <v>0</v>
      </c>
      <c r="H2028" s="16">
        <f>[1]ภดส3!H3420</f>
        <v>0</v>
      </c>
      <c r="I2028" s="16">
        <f>[1]ภดส3!I3420</f>
        <v>16.100000000000001</v>
      </c>
      <c r="J2028" s="19">
        <f t="shared" si="112"/>
        <v>16.100000000000001</v>
      </c>
      <c r="K2028" s="20">
        <v>3050</v>
      </c>
      <c r="L2028" s="19">
        <f t="shared" si="113"/>
        <v>49105.000000000007</v>
      </c>
      <c r="M2028" s="21"/>
      <c r="N2028" s="21"/>
      <c r="O2028" s="21"/>
      <c r="P2028" s="21"/>
      <c r="Q2028" s="22"/>
      <c r="R2028" s="23"/>
      <c r="S2028" s="22"/>
      <c r="T2028" s="22"/>
      <c r="U2028" s="21"/>
      <c r="V2028" s="21"/>
      <c r="W2028" s="23"/>
      <c r="X2028" s="22">
        <f t="shared" si="114"/>
        <v>49105.000000000007</v>
      </c>
      <c r="Y2028" s="23">
        <f t="shared" si="115"/>
        <v>49105.000000000007</v>
      </c>
      <c r="Z2028" s="22">
        <v>0</v>
      </c>
      <c r="AA2028" s="24">
        <f t="shared" si="116"/>
        <v>49105.000000000007</v>
      </c>
      <c r="AB2028" s="25">
        <v>0.3</v>
      </c>
      <c r="AC2028" s="26">
        <f t="shared" si="117"/>
        <v>147.31500000000003</v>
      </c>
    </row>
    <row r="2029" spans="1:29" x14ac:dyDescent="0.35">
      <c r="A2029" s="15">
        <v>10</v>
      </c>
      <c r="B2029" s="16" t="str">
        <f>[1]ภดส3!B3421</f>
        <v>โฉนด</v>
      </c>
      <c r="C2029" s="16">
        <f>[1]ภดส3!E3421</f>
        <v>4831</v>
      </c>
      <c r="D2029" s="17">
        <f>[1]ภดส3!C3421</f>
        <v>10533</v>
      </c>
      <c r="E2029" s="17" t="str">
        <f>[1]ภดส3!F3421</f>
        <v>ม.11 ต.นาบอน</v>
      </c>
      <c r="F2029" s="18" t="s">
        <v>45</v>
      </c>
      <c r="G2029" s="16">
        <f>[1]ภดส3!G3421</f>
        <v>0</v>
      </c>
      <c r="H2029" s="16">
        <f>[1]ภดส3!H3421</f>
        <v>0</v>
      </c>
      <c r="I2029" s="16">
        <f>[1]ภดส3!I3421</f>
        <v>33.9</v>
      </c>
      <c r="J2029" s="19">
        <f t="shared" si="112"/>
        <v>33.9</v>
      </c>
      <c r="K2029" s="20">
        <v>500</v>
      </c>
      <c r="L2029" s="19">
        <f t="shared" si="113"/>
        <v>16950</v>
      </c>
      <c r="M2029" s="21"/>
      <c r="N2029" s="21"/>
      <c r="O2029" s="21"/>
      <c r="P2029" s="21"/>
      <c r="Q2029" s="22"/>
      <c r="R2029" s="23"/>
      <c r="S2029" s="22"/>
      <c r="T2029" s="22"/>
      <c r="U2029" s="21"/>
      <c r="V2029" s="21"/>
      <c r="W2029" s="23"/>
      <c r="X2029" s="22">
        <f t="shared" si="114"/>
        <v>16950</v>
      </c>
      <c r="Y2029" s="23">
        <f t="shared" si="115"/>
        <v>16950</v>
      </c>
      <c r="Z2029" s="22">
        <v>0</v>
      </c>
      <c r="AA2029" s="24">
        <f t="shared" si="116"/>
        <v>16950</v>
      </c>
      <c r="AB2029" s="25">
        <v>0.3</v>
      </c>
      <c r="AC2029" s="26">
        <f t="shared" si="117"/>
        <v>50.85</v>
      </c>
    </row>
    <row r="2030" spans="1:29" x14ac:dyDescent="0.35">
      <c r="A2030" s="15">
        <v>11</v>
      </c>
      <c r="B2030" s="16" t="str">
        <f>[1]ภดส3!B3422</f>
        <v>โฉนด</v>
      </c>
      <c r="C2030" s="16">
        <f>[1]ภดส3!E3422</f>
        <v>4832</v>
      </c>
      <c r="D2030" s="17">
        <f>[1]ภดส3!C3422</f>
        <v>10534</v>
      </c>
      <c r="E2030" s="17" t="str">
        <f>[1]ภดส3!F3422</f>
        <v>ม.11 ต.นาบอน</v>
      </c>
      <c r="F2030" s="18" t="s">
        <v>45</v>
      </c>
      <c r="G2030" s="16">
        <f>[1]ภดส3!G3422</f>
        <v>0</v>
      </c>
      <c r="H2030" s="16">
        <f>[1]ภดส3!H3422</f>
        <v>0</v>
      </c>
      <c r="I2030" s="16">
        <f>[1]ภดส3!I3422</f>
        <v>33.9</v>
      </c>
      <c r="J2030" s="19">
        <f t="shared" si="112"/>
        <v>33.9</v>
      </c>
      <c r="K2030" s="20">
        <v>500</v>
      </c>
      <c r="L2030" s="19">
        <f t="shared" si="113"/>
        <v>16950</v>
      </c>
      <c r="M2030" s="21"/>
      <c r="N2030" s="21"/>
      <c r="O2030" s="21"/>
      <c r="P2030" s="21"/>
      <c r="Q2030" s="22"/>
      <c r="R2030" s="23"/>
      <c r="S2030" s="22"/>
      <c r="T2030" s="22"/>
      <c r="U2030" s="21"/>
      <c r="V2030" s="21"/>
      <c r="W2030" s="23"/>
      <c r="X2030" s="22">
        <f t="shared" si="114"/>
        <v>16950</v>
      </c>
      <c r="Y2030" s="23">
        <f t="shared" si="115"/>
        <v>16950</v>
      </c>
      <c r="Z2030" s="22">
        <v>0</v>
      </c>
      <c r="AA2030" s="24">
        <f t="shared" si="116"/>
        <v>16950</v>
      </c>
      <c r="AB2030" s="25">
        <v>0.3</v>
      </c>
      <c r="AC2030" s="26">
        <f t="shared" si="117"/>
        <v>50.85</v>
      </c>
    </row>
    <row r="2031" spans="1:29" x14ac:dyDescent="0.35">
      <c r="A2031" s="15">
        <v>12</v>
      </c>
      <c r="B2031" s="16" t="str">
        <f>[1]ภดส3!B3423</f>
        <v>โฉนด</v>
      </c>
      <c r="C2031" s="16">
        <f>[1]ภดส3!E3423</f>
        <v>4833</v>
      </c>
      <c r="D2031" s="17">
        <f>[1]ภดส3!C3423</f>
        <v>10535</v>
      </c>
      <c r="E2031" s="17" t="str">
        <f>[1]ภดส3!F3423</f>
        <v>ม.11 ต.นาบอน</v>
      </c>
      <c r="F2031" s="18" t="s">
        <v>45</v>
      </c>
      <c r="G2031" s="16">
        <f>[1]ภดส3!G3423</f>
        <v>0</v>
      </c>
      <c r="H2031" s="16">
        <f>[1]ภดส3!H3423</f>
        <v>0</v>
      </c>
      <c r="I2031" s="16">
        <f>[1]ภดส3!I3423</f>
        <v>34</v>
      </c>
      <c r="J2031" s="19">
        <f t="shared" si="112"/>
        <v>34</v>
      </c>
      <c r="K2031" s="20">
        <v>500</v>
      </c>
      <c r="L2031" s="19">
        <f t="shared" si="113"/>
        <v>17000</v>
      </c>
      <c r="M2031" s="21"/>
      <c r="N2031" s="21"/>
      <c r="O2031" s="21"/>
      <c r="P2031" s="21"/>
      <c r="Q2031" s="22"/>
      <c r="R2031" s="23"/>
      <c r="S2031" s="22"/>
      <c r="T2031" s="22"/>
      <c r="U2031" s="21"/>
      <c r="V2031" s="21"/>
      <c r="W2031" s="23"/>
      <c r="X2031" s="22">
        <f t="shared" si="114"/>
        <v>17000</v>
      </c>
      <c r="Y2031" s="23">
        <f t="shared" si="115"/>
        <v>17000</v>
      </c>
      <c r="Z2031" s="22">
        <v>0</v>
      </c>
      <c r="AA2031" s="24">
        <f t="shared" si="116"/>
        <v>17000</v>
      </c>
      <c r="AB2031" s="25">
        <v>0.3</v>
      </c>
      <c r="AC2031" s="26">
        <f t="shared" si="117"/>
        <v>51</v>
      </c>
    </row>
    <row r="2032" spans="1:29" x14ac:dyDescent="0.35">
      <c r="A2032" s="15">
        <v>13</v>
      </c>
      <c r="B2032" s="16" t="str">
        <f>[1]ภดส3!B3424</f>
        <v>โฉนด</v>
      </c>
      <c r="C2032" s="16">
        <f>[1]ภดส3!E3424</f>
        <v>4834</v>
      </c>
      <c r="D2032" s="17">
        <f>[1]ภดส3!C3424</f>
        <v>10536</v>
      </c>
      <c r="E2032" s="17" t="str">
        <f>[1]ภดส3!F3424</f>
        <v>ม.11 ต.นาบอน</v>
      </c>
      <c r="F2032" s="18" t="s">
        <v>45</v>
      </c>
      <c r="G2032" s="16">
        <f>[1]ภดส3!G3424</f>
        <v>0</v>
      </c>
      <c r="H2032" s="16">
        <f>[1]ภดส3!H3424</f>
        <v>0</v>
      </c>
      <c r="I2032" s="16">
        <f>[1]ภดส3!I3424</f>
        <v>34.1</v>
      </c>
      <c r="J2032" s="19">
        <f t="shared" si="112"/>
        <v>34.1</v>
      </c>
      <c r="K2032" s="20">
        <v>500</v>
      </c>
      <c r="L2032" s="19">
        <f t="shared" si="113"/>
        <v>17050</v>
      </c>
      <c r="M2032" s="21"/>
      <c r="N2032" s="21"/>
      <c r="O2032" s="21"/>
      <c r="P2032" s="21"/>
      <c r="Q2032" s="22"/>
      <c r="R2032" s="23"/>
      <c r="S2032" s="22"/>
      <c r="T2032" s="22"/>
      <c r="U2032" s="21"/>
      <c r="V2032" s="21"/>
      <c r="W2032" s="23"/>
      <c r="X2032" s="22">
        <f t="shared" si="114"/>
        <v>17050</v>
      </c>
      <c r="Y2032" s="23">
        <f t="shared" si="115"/>
        <v>17050</v>
      </c>
      <c r="Z2032" s="22">
        <v>0</v>
      </c>
      <c r="AA2032" s="24">
        <f t="shared" si="116"/>
        <v>17050</v>
      </c>
      <c r="AB2032" s="25">
        <v>0.3</v>
      </c>
      <c r="AC2032" s="26">
        <f t="shared" si="117"/>
        <v>51.15</v>
      </c>
    </row>
    <row r="2033" spans="1:29" x14ac:dyDescent="0.35">
      <c r="A2033" s="15">
        <v>14</v>
      </c>
      <c r="B2033" s="16" t="str">
        <f>[1]ภดส3!B3425</f>
        <v>โฉนด</v>
      </c>
      <c r="C2033" s="16">
        <f>[1]ภดส3!E3425</f>
        <v>4835</v>
      </c>
      <c r="D2033" s="17">
        <f>[1]ภดส3!C3425</f>
        <v>10537</v>
      </c>
      <c r="E2033" s="17" t="str">
        <f>[1]ภดส3!F3425</f>
        <v>ม.11 ต.นาบอน</v>
      </c>
      <c r="F2033" s="18" t="s">
        <v>45</v>
      </c>
      <c r="G2033" s="16">
        <f>[1]ภดส3!G3425</f>
        <v>0</v>
      </c>
      <c r="H2033" s="16">
        <f>[1]ภดส3!H3425</f>
        <v>0</v>
      </c>
      <c r="I2033" s="16">
        <f>[1]ภดส3!I3425</f>
        <v>34.200000000000003</v>
      </c>
      <c r="J2033" s="19">
        <f t="shared" si="112"/>
        <v>34.200000000000003</v>
      </c>
      <c r="K2033" s="20">
        <v>500</v>
      </c>
      <c r="L2033" s="19">
        <f t="shared" si="113"/>
        <v>17100</v>
      </c>
      <c r="M2033" s="21"/>
      <c r="N2033" s="21"/>
      <c r="O2033" s="21"/>
      <c r="P2033" s="21"/>
      <c r="Q2033" s="22"/>
      <c r="R2033" s="23"/>
      <c r="S2033" s="22"/>
      <c r="T2033" s="22"/>
      <c r="U2033" s="21"/>
      <c r="V2033" s="21"/>
      <c r="W2033" s="23"/>
      <c r="X2033" s="22">
        <f t="shared" si="114"/>
        <v>17100</v>
      </c>
      <c r="Y2033" s="23">
        <f t="shared" si="115"/>
        <v>17100</v>
      </c>
      <c r="Z2033" s="22">
        <v>0</v>
      </c>
      <c r="AA2033" s="24">
        <f t="shared" si="116"/>
        <v>17100</v>
      </c>
      <c r="AB2033" s="25">
        <v>0.3</v>
      </c>
      <c r="AC2033" s="26">
        <f t="shared" si="117"/>
        <v>51.3</v>
      </c>
    </row>
    <row r="2034" spans="1:29" x14ac:dyDescent="0.35">
      <c r="A2034" s="15">
        <v>15</v>
      </c>
      <c r="B2034" s="16" t="str">
        <f>[1]ภดส3!B3446</f>
        <v>โฉนด</v>
      </c>
      <c r="C2034" s="16">
        <f>[1]ภดส3!E3446</f>
        <v>4836</v>
      </c>
      <c r="D2034" s="17">
        <f>[1]ภดส3!C3446</f>
        <v>10538</v>
      </c>
      <c r="E2034" s="17" t="str">
        <f>[1]ภดส3!F3446</f>
        <v>ม.11 ต.นาบอน</v>
      </c>
      <c r="F2034" s="18" t="s">
        <v>45</v>
      </c>
      <c r="G2034" s="16">
        <f>[1]ภดส3!G3446</f>
        <v>0</v>
      </c>
      <c r="H2034" s="16">
        <f>[1]ภดส3!H3446</f>
        <v>0</v>
      </c>
      <c r="I2034" s="16">
        <f>[1]ภดส3!I3446</f>
        <v>34.299999999999997</v>
      </c>
      <c r="J2034" s="19">
        <f t="shared" si="112"/>
        <v>34.299999999999997</v>
      </c>
      <c r="K2034" s="20">
        <v>500</v>
      </c>
      <c r="L2034" s="19">
        <f t="shared" si="113"/>
        <v>17150</v>
      </c>
      <c r="M2034" s="21"/>
      <c r="N2034" s="21"/>
      <c r="O2034" s="21"/>
      <c r="P2034" s="21"/>
      <c r="Q2034" s="22"/>
      <c r="R2034" s="23"/>
      <c r="S2034" s="22"/>
      <c r="T2034" s="22"/>
      <c r="U2034" s="21"/>
      <c r="V2034" s="21"/>
      <c r="W2034" s="23"/>
      <c r="X2034" s="22">
        <f t="shared" si="114"/>
        <v>17150</v>
      </c>
      <c r="Y2034" s="23">
        <f t="shared" si="115"/>
        <v>17150</v>
      </c>
      <c r="Z2034" s="22">
        <v>0</v>
      </c>
      <c r="AA2034" s="24">
        <f t="shared" si="116"/>
        <v>17150</v>
      </c>
      <c r="AB2034" s="25">
        <v>0.3</v>
      </c>
      <c r="AC2034" s="26">
        <f t="shared" si="117"/>
        <v>51.45</v>
      </c>
    </row>
    <row r="2035" spans="1:29" x14ac:dyDescent="0.35">
      <c r="A2035" s="15">
        <v>16</v>
      </c>
      <c r="B2035" s="16" t="str">
        <f>[1]ภดส3!B3447</f>
        <v>โฉนด</v>
      </c>
      <c r="C2035" s="16">
        <f>[1]ภดส3!E3447</f>
        <v>4837</v>
      </c>
      <c r="D2035" s="17">
        <f>[1]ภดส3!C3447</f>
        <v>10539</v>
      </c>
      <c r="E2035" s="17" t="str">
        <f>[1]ภดส3!F3447</f>
        <v>ม.11 ต.นาบอน</v>
      </c>
      <c r="F2035" s="18" t="s">
        <v>45</v>
      </c>
      <c r="G2035" s="16">
        <f>[1]ภดส3!G3447</f>
        <v>0</v>
      </c>
      <c r="H2035" s="16">
        <f>[1]ภดส3!H3447</f>
        <v>0</v>
      </c>
      <c r="I2035" s="16">
        <f>[1]ภดส3!I3447</f>
        <v>34.4</v>
      </c>
      <c r="J2035" s="19">
        <f t="shared" si="112"/>
        <v>34.4</v>
      </c>
      <c r="K2035" s="20">
        <v>500</v>
      </c>
      <c r="L2035" s="19">
        <f t="shared" si="113"/>
        <v>17200</v>
      </c>
      <c r="M2035" s="21"/>
      <c r="N2035" s="21"/>
      <c r="O2035" s="21"/>
      <c r="P2035" s="21"/>
      <c r="Q2035" s="22"/>
      <c r="R2035" s="23"/>
      <c r="S2035" s="22"/>
      <c r="T2035" s="22"/>
      <c r="U2035" s="21"/>
      <c r="V2035" s="21"/>
      <c r="W2035" s="23"/>
      <c r="X2035" s="22">
        <f t="shared" si="114"/>
        <v>17200</v>
      </c>
      <c r="Y2035" s="23">
        <f t="shared" si="115"/>
        <v>17200</v>
      </c>
      <c r="Z2035" s="22">
        <v>0</v>
      </c>
      <c r="AA2035" s="24">
        <f t="shared" si="116"/>
        <v>17200</v>
      </c>
      <c r="AB2035" s="25">
        <v>0.3</v>
      </c>
      <c r="AC2035" s="26">
        <f t="shared" si="117"/>
        <v>51.6</v>
      </c>
    </row>
    <row r="2036" spans="1:29" x14ac:dyDescent="0.35">
      <c r="A2036" s="15">
        <v>17</v>
      </c>
      <c r="B2036" s="16" t="str">
        <f>[1]ภดส3!B3448</f>
        <v>โฉนด</v>
      </c>
      <c r="C2036" s="16">
        <f>[1]ภดส3!E3448</f>
        <v>4838</v>
      </c>
      <c r="D2036" s="17">
        <f>[1]ภดส3!C3448</f>
        <v>10540</v>
      </c>
      <c r="E2036" s="17" t="str">
        <f>[1]ภดส3!F3448</f>
        <v>ม.11 ต.นาบอน</v>
      </c>
      <c r="F2036" s="18" t="s">
        <v>45</v>
      </c>
      <c r="G2036" s="16">
        <f>[1]ภดส3!G3448</f>
        <v>0</v>
      </c>
      <c r="H2036" s="16">
        <f>[1]ภดส3!H3448</f>
        <v>0</v>
      </c>
      <c r="I2036" s="16">
        <f>[1]ภดส3!I3448</f>
        <v>38.299999999999997</v>
      </c>
      <c r="J2036" s="19">
        <f t="shared" si="112"/>
        <v>38.299999999999997</v>
      </c>
      <c r="K2036" s="20">
        <v>500</v>
      </c>
      <c r="L2036" s="19">
        <f t="shared" si="113"/>
        <v>19150</v>
      </c>
      <c r="M2036" s="21"/>
      <c r="N2036" s="21"/>
      <c r="O2036" s="21"/>
      <c r="P2036" s="21"/>
      <c r="Q2036" s="22"/>
      <c r="R2036" s="23"/>
      <c r="S2036" s="22"/>
      <c r="T2036" s="22"/>
      <c r="U2036" s="21"/>
      <c r="V2036" s="21"/>
      <c r="W2036" s="23"/>
      <c r="X2036" s="22">
        <f t="shared" si="114"/>
        <v>19150</v>
      </c>
      <c r="Y2036" s="23">
        <f t="shared" si="115"/>
        <v>19150</v>
      </c>
      <c r="Z2036" s="22">
        <v>0</v>
      </c>
      <c r="AA2036" s="24">
        <f t="shared" si="116"/>
        <v>19150</v>
      </c>
      <c r="AB2036" s="25">
        <v>0.3</v>
      </c>
      <c r="AC2036" s="26">
        <f t="shared" si="117"/>
        <v>57.45</v>
      </c>
    </row>
    <row r="2037" spans="1:29" x14ac:dyDescent="0.35">
      <c r="A2037" s="15">
        <v>18</v>
      </c>
      <c r="B2037" s="16" t="str">
        <f>[1]ภดส3!B3449</f>
        <v>โฉนด</v>
      </c>
      <c r="C2037" s="16">
        <f>[1]ภดส3!E3449</f>
        <v>4840</v>
      </c>
      <c r="D2037" s="17">
        <f>[1]ภดส3!C3449</f>
        <v>10542</v>
      </c>
      <c r="E2037" s="17" t="str">
        <f>[1]ภดส3!F3449</f>
        <v>ม.11 ต.นาบอน</v>
      </c>
      <c r="F2037" s="18" t="s">
        <v>45</v>
      </c>
      <c r="G2037" s="16">
        <f>[1]ภดส3!G3449</f>
        <v>1</v>
      </c>
      <c r="H2037" s="16">
        <f>[1]ภดส3!H3449</f>
        <v>0</v>
      </c>
      <c r="I2037" s="16">
        <f>[1]ภดส3!I3449</f>
        <v>78.400000000000006</v>
      </c>
      <c r="J2037" s="19">
        <f t="shared" si="112"/>
        <v>478.4</v>
      </c>
      <c r="K2037" s="20">
        <v>2650</v>
      </c>
      <c r="L2037" s="19">
        <f t="shared" si="113"/>
        <v>1267760</v>
      </c>
      <c r="M2037" s="21"/>
      <c r="N2037" s="21"/>
      <c r="O2037" s="21"/>
      <c r="P2037" s="21"/>
      <c r="Q2037" s="22"/>
      <c r="R2037" s="23"/>
      <c r="S2037" s="22"/>
      <c r="T2037" s="22"/>
      <c r="U2037" s="21"/>
      <c r="V2037" s="21"/>
      <c r="W2037" s="23"/>
      <c r="X2037" s="22">
        <f t="shared" si="114"/>
        <v>1267760</v>
      </c>
      <c r="Y2037" s="23">
        <f t="shared" si="115"/>
        <v>1267760</v>
      </c>
      <c r="Z2037" s="22">
        <v>0</v>
      </c>
      <c r="AA2037" s="24">
        <f t="shared" si="116"/>
        <v>1267760</v>
      </c>
      <c r="AB2037" s="25">
        <v>0.3</v>
      </c>
      <c r="AC2037" s="26">
        <f t="shared" si="117"/>
        <v>3803.28</v>
      </c>
    </row>
    <row r="2038" spans="1:29" x14ac:dyDescent="0.35">
      <c r="A2038" s="15">
        <v>19</v>
      </c>
      <c r="B2038" s="16" t="str">
        <f>[1]ภดส3!B3450</f>
        <v>โฉนด</v>
      </c>
      <c r="C2038" s="16">
        <f>[1]ภดส3!E3450</f>
        <v>4841</v>
      </c>
      <c r="D2038" s="17">
        <f>[1]ภดส3!C3450</f>
        <v>10543</v>
      </c>
      <c r="E2038" s="17" t="str">
        <f>[1]ภดส3!F3450</f>
        <v>ม.11 ต.นาบอน</v>
      </c>
      <c r="F2038" s="18" t="s">
        <v>45</v>
      </c>
      <c r="G2038" s="16">
        <f>[1]ภดส3!G3450</f>
        <v>1</v>
      </c>
      <c r="H2038" s="16">
        <f>[1]ภดส3!H3450</f>
        <v>1</v>
      </c>
      <c r="I2038" s="16">
        <f>[1]ภดส3!I3450</f>
        <v>88.8</v>
      </c>
      <c r="J2038" s="19">
        <f t="shared" si="112"/>
        <v>588.79999999999995</v>
      </c>
      <c r="K2038" s="20">
        <v>2650</v>
      </c>
      <c r="L2038" s="19">
        <f t="shared" si="113"/>
        <v>1560319.9999999998</v>
      </c>
      <c r="M2038" s="21"/>
      <c r="N2038" s="21"/>
      <c r="O2038" s="21"/>
      <c r="P2038" s="21"/>
      <c r="Q2038" s="22"/>
      <c r="R2038" s="23"/>
      <c r="S2038" s="22"/>
      <c r="T2038" s="22"/>
      <c r="U2038" s="21"/>
      <c r="V2038" s="21"/>
      <c r="W2038" s="23"/>
      <c r="X2038" s="22">
        <f t="shared" si="114"/>
        <v>1560319.9999999998</v>
      </c>
      <c r="Y2038" s="23">
        <f t="shared" si="115"/>
        <v>1560319.9999999998</v>
      </c>
      <c r="Z2038" s="22">
        <v>0</v>
      </c>
      <c r="AA2038" s="24">
        <f t="shared" si="116"/>
        <v>1560319.9999999998</v>
      </c>
      <c r="AB2038" s="25">
        <v>0.3</v>
      </c>
      <c r="AC2038" s="26">
        <f t="shared" si="117"/>
        <v>4680.9599999999991</v>
      </c>
    </row>
    <row r="2039" spans="1:29" x14ac:dyDescent="0.35">
      <c r="A2039" s="15">
        <v>20</v>
      </c>
      <c r="B2039" s="16" t="str">
        <f>[1]ภดส3!B3451</f>
        <v>โฉนด</v>
      </c>
      <c r="C2039" s="16">
        <f>[1]ภดส3!E3451</f>
        <v>4847</v>
      </c>
      <c r="D2039" s="17">
        <f>[1]ภดส3!C3451</f>
        <v>10549</v>
      </c>
      <c r="E2039" s="17" t="str">
        <f>[1]ภดส3!F3451</f>
        <v>ม.11 ต.นาบอน</v>
      </c>
      <c r="F2039" s="18" t="s">
        <v>45</v>
      </c>
      <c r="G2039" s="16">
        <f>[1]ภดส3!G3451</f>
        <v>0</v>
      </c>
      <c r="H2039" s="16">
        <f>[1]ภดส3!H3451</f>
        <v>0</v>
      </c>
      <c r="I2039" s="16">
        <f>[1]ภดส3!I3451</f>
        <v>15.6</v>
      </c>
      <c r="J2039" s="19">
        <f t="shared" si="112"/>
        <v>15.6</v>
      </c>
      <c r="K2039" s="20">
        <v>3050</v>
      </c>
      <c r="L2039" s="19">
        <f t="shared" si="113"/>
        <v>47580</v>
      </c>
      <c r="M2039" s="21"/>
      <c r="N2039" s="21"/>
      <c r="O2039" s="21"/>
      <c r="P2039" s="21"/>
      <c r="Q2039" s="22"/>
      <c r="R2039" s="23"/>
      <c r="S2039" s="22"/>
      <c r="T2039" s="22"/>
      <c r="U2039" s="21"/>
      <c r="V2039" s="21"/>
      <c r="W2039" s="23"/>
      <c r="X2039" s="22">
        <f t="shared" si="114"/>
        <v>47580</v>
      </c>
      <c r="Y2039" s="23">
        <f t="shared" si="115"/>
        <v>47580</v>
      </c>
      <c r="Z2039" s="22">
        <v>0</v>
      </c>
      <c r="AA2039" s="24">
        <f t="shared" si="116"/>
        <v>47580</v>
      </c>
      <c r="AB2039" s="25">
        <v>0.3</v>
      </c>
      <c r="AC2039" s="26">
        <f t="shared" si="117"/>
        <v>142.74</v>
      </c>
    </row>
    <row r="2040" spans="1:29" x14ac:dyDescent="0.35">
      <c r="A2040" s="15">
        <v>21</v>
      </c>
      <c r="B2040" s="16" t="str">
        <f>[1]ภดส3!B3452</f>
        <v>โฉนด</v>
      </c>
      <c r="C2040" s="16">
        <f>[1]ภดส3!E3452</f>
        <v>4848</v>
      </c>
      <c r="D2040" s="17">
        <f>[1]ภดส3!C3452</f>
        <v>10550</v>
      </c>
      <c r="E2040" s="17" t="str">
        <f>[1]ภดส3!F3452</f>
        <v>ม.11 ต.นาบอน</v>
      </c>
      <c r="F2040" s="18" t="s">
        <v>45</v>
      </c>
      <c r="G2040" s="16">
        <f>[1]ภดส3!G3452</f>
        <v>0</v>
      </c>
      <c r="H2040" s="16">
        <f>[1]ภดส3!H3452</f>
        <v>0</v>
      </c>
      <c r="I2040" s="16">
        <f>[1]ภดส3!I3452</f>
        <v>15.6</v>
      </c>
      <c r="J2040" s="19">
        <f t="shared" si="112"/>
        <v>15.6</v>
      </c>
      <c r="K2040" s="20">
        <v>3050</v>
      </c>
      <c r="L2040" s="19">
        <f t="shared" si="113"/>
        <v>47580</v>
      </c>
      <c r="M2040" s="21"/>
      <c r="N2040" s="21"/>
      <c r="O2040" s="21"/>
      <c r="P2040" s="21"/>
      <c r="Q2040" s="22"/>
      <c r="R2040" s="23"/>
      <c r="S2040" s="22"/>
      <c r="T2040" s="22"/>
      <c r="U2040" s="21"/>
      <c r="V2040" s="21"/>
      <c r="W2040" s="23"/>
      <c r="X2040" s="22">
        <f t="shared" si="114"/>
        <v>47580</v>
      </c>
      <c r="Y2040" s="23">
        <f t="shared" si="115"/>
        <v>47580</v>
      </c>
      <c r="Z2040" s="22">
        <v>0</v>
      </c>
      <c r="AA2040" s="24">
        <f t="shared" si="116"/>
        <v>47580</v>
      </c>
      <c r="AB2040" s="25">
        <v>0.3</v>
      </c>
      <c r="AC2040" s="26">
        <f t="shared" si="117"/>
        <v>142.74</v>
      </c>
    </row>
    <row r="2041" spans="1:29" x14ac:dyDescent="0.35">
      <c r="A2041" s="15">
        <v>22</v>
      </c>
      <c r="B2041" s="16" t="str">
        <f>[1]ภดส3!B3473</f>
        <v>โฉนด</v>
      </c>
      <c r="C2041" s="16">
        <f>[1]ภดส3!E3473</f>
        <v>4849</v>
      </c>
      <c r="D2041" s="17">
        <f>[1]ภดส3!C3473</f>
        <v>10551</v>
      </c>
      <c r="E2041" s="17" t="str">
        <f>[1]ภดส3!F3473</f>
        <v>ม.11 ต.นาบอน</v>
      </c>
      <c r="F2041" s="18" t="s">
        <v>45</v>
      </c>
      <c r="G2041" s="16">
        <f>[1]ภดส3!G3473</f>
        <v>0</v>
      </c>
      <c r="H2041" s="16">
        <f>[1]ภดส3!H3473</f>
        <v>0</v>
      </c>
      <c r="I2041" s="16">
        <f>[1]ภดส3!I3473</f>
        <v>16</v>
      </c>
      <c r="J2041" s="19">
        <f t="shared" si="112"/>
        <v>16</v>
      </c>
      <c r="K2041" s="20">
        <v>3050</v>
      </c>
      <c r="L2041" s="19">
        <f t="shared" si="113"/>
        <v>48800</v>
      </c>
      <c r="M2041" s="21"/>
      <c r="N2041" s="21"/>
      <c r="O2041" s="21"/>
      <c r="P2041" s="21"/>
      <c r="Q2041" s="22"/>
      <c r="R2041" s="23"/>
      <c r="S2041" s="22"/>
      <c r="T2041" s="22"/>
      <c r="U2041" s="21"/>
      <c r="V2041" s="21"/>
      <c r="W2041" s="23"/>
      <c r="X2041" s="22">
        <f t="shared" si="114"/>
        <v>48800</v>
      </c>
      <c r="Y2041" s="23">
        <f t="shared" si="115"/>
        <v>48800</v>
      </c>
      <c r="Z2041" s="22">
        <v>0</v>
      </c>
      <c r="AA2041" s="24">
        <f t="shared" si="116"/>
        <v>48800</v>
      </c>
      <c r="AB2041" s="25">
        <v>0.3</v>
      </c>
      <c r="AC2041" s="26">
        <f t="shared" si="117"/>
        <v>146.4</v>
      </c>
    </row>
    <row r="2042" spans="1:29" x14ac:dyDescent="0.35">
      <c r="A2042" s="15">
        <v>23</v>
      </c>
      <c r="B2042" s="16" t="str">
        <f>[1]ภดส3!B3477</f>
        <v>โฉนด</v>
      </c>
      <c r="C2042" s="16">
        <f>[1]ภดส3!E3477</f>
        <v>4853</v>
      </c>
      <c r="D2042" s="17">
        <f>[1]ภดส3!C3477</f>
        <v>10555</v>
      </c>
      <c r="E2042" s="17" t="str">
        <f>[1]ภดส3!F3477</f>
        <v>ม.11 ต.นาบอน</v>
      </c>
      <c r="F2042" s="18" t="s">
        <v>45</v>
      </c>
      <c r="G2042" s="16">
        <f>[1]ภดส3!G3477</f>
        <v>0</v>
      </c>
      <c r="H2042" s="16">
        <f>[1]ภดส3!H3477</f>
        <v>0</v>
      </c>
      <c r="I2042" s="16">
        <f>[1]ภดส3!I3477</f>
        <v>16.2</v>
      </c>
      <c r="J2042" s="19">
        <f t="shared" si="112"/>
        <v>16.2</v>
      </c>
      <c r="K2042" s="99">
        <v>3050</v>
      </c>
      <c r="L2042" s="19">
        <f t="shared" si="113"/>
        <v>49410</v>
      </c>
      <c r="M2042" s="40"/>
      <c r="N2042" s="72"/>
      <c r="O2042" s="40"/>
      <c r="P2042" s="40"/>
      <c r="Q2042" s="110"/>
      <c r="R2042" s="119"/>
      <c r="S2042" s="107"/>
      <c r="T2042" s="110"/>
      <c r="U2042" s="111"/>
      <c r="V2042" s="111"/>
      <c r="W2042" s="112"/>
      <c r="X2042" s="22">
        <f t="shared" si="114"/>
        <v>49410</v>
      </c>
      <c r="Y2042" s="23">
        <f t="shared" si="115"/>
        <v>49410</v>
      </c>
      <c r="Z2042" s="22">
        <v>0</v>
      </c>
      <c r="AA2042" s="24">
        <f t="shared" si="116"/>
        <v>49410</v>
      </c>
      <c r="AB2042" s="25">
        <v>0.3</v>
      </c>
      <c r="AC2042" s="26">
        <f t="shared" si="117"/>
        <v>148.22999999999999</v>
      </c>
    </row>
    <row r="2043" spans="1:29" x14ac:dyDescent="0.35">
      <c r="A2043" s="15">
        <v>24</v>
      </c>
      <c r="B2043" s="16" t="str">
        <f>[1]ภดส3!B3478</f>
        <v>โฉนด</v>
      </c>
      <c r="C2043" s="16">
        <f>[1]ภดส3!E3478</f>
        <v>4854</v>
      </c>
      <c r="D2043" s="17">
        <f>[1]ภดส3!C3478</f>
        <v>10556</v>
      </c>
      <c r="E2043" s="17" t="str">
        <f>[1]ภดส3!F3478</f>
        <v>ม.11 ต.นาบอน</v>
      </c>
      <c r="F2043" s="18" t="s">
        <v>45</v>
      </c>
      <c r="G2043" s="16">
        <f>[1]ภดส3!G3478</f>
        <v>0</v>
      </c>
      <c r="H2043" s="16">
        <f>[1]ภดส3!H3478</f>
        <v>0</v>
      </c>
      <c r="I2043" s="16">
        <f>[1]ภดส3!I3478</f>
        <v>16</v>
      </c>
      <c r="J2043" s="19">
        <f t="shared" si="112"/>
        <v>16</v>
      </c>
      <c r="K2043" s="99">
        <v>3050</v>
      </c>
      <c r="L2043" s="19">
        <f t="shared" si="113"/>
        <v>48800</v>
      </c>
      <c r="M2043" s="40"/>
      <c r="N2043" s="72"/>
      <c r="O2043" s="40"/>
      <c r="P2043" s="40"/>
      <c r="Q2043" s="110"/>
      <c r="R2043" s="119"/>
      <c r="S2043" s="107"/>
      <c r="T2043" s="110"/>
      <c r="U2043" s="111"/>
      <c r="V2043" s="111"/>
      <c r="W2043" s="112"/>
      <c r="X2043" s="22">
        <f t="shared" si="114"/>
        <v>48800</v>
      </c>
      <c r="Y2043" s="23">
        <f t="shared" si="115"/>
        <v>48800</v>
      </c>
      <c r="Z2043" s="22">
        <v>0</v>
      </c>
      <c r="AA2043" s="24">
        <f t="shared" si="116"/>
        <v>48800</v>
      </c>
      <c r="AB2043" s="25">
        <v>0.3</v>
      </c>
      <c r="AC2043" s="26">
        <f t="shared" si="117"/>
        <v>146.4</v>
      </c>
    </row>
    <row r="2044" spans="1:29" x14ac:dyDescent="0.35">
      <c r="A2044" s="15">
        <v>25</v>
      </c>
      <c r="B2044" s="16" t="str">
        <f>[1]ภดส3!B3479</f>
        <v>โฉนด</v>
      </c>
      <c r="C2044" s="16">
        <f>[1]ภดส3!E3479</f>
        <v>4855</v>
      </c>
      <c r="D2044" s="17">
        <f>[1]ภดส3!C3479</f>
        <v>10557</v>
      </c>
      <c r="E2044" s="17" t="str">
        <f>[1]ภดส3!F3479</f>
        <v>ม.11 ต.นาบอน</v>
      </c>
      <c r="F2044" s="18" t="s">
        <v>45</v>
      </c>
      <c r="G2044" s="16">
        <f>[1]ภดส3!G3479</f>
        <v>0</v>
      </c>
      <c r="H2044" s="16">
        <f>[1]ภดส3!H3479</f>
        <v>0</v>
      </c>
      <c r="I2044" s="16">
        <f>[1]ภดส3!I3479</f>
        <v>16</v>
      </c>
      <c r="J2044" s="19">
        <f t="shared" si="112"/>
        <v>16</v>
      </c>
      <c r="K2044" s="99">
        <v>1300</v>
      </c>
      <c r="L2044" s="19">
        <f t="shared" si="113"/>
        <v>20800</v>
      </c>
      <c r="M2044" s="40"/>
      <c r="N2044" s="72"/>
      <c r="O2044" s="40"/>
      <c r="P2044" s="40"/>
      <c r="Q2044" s="110"/>
      <c r="R2044" s="119"/>
      <c r="S2044" s="107"/>
      <c r="T2044" s="110"/>
      <c r="U2044" s="111"/>
      <c r="V2044" s="111"/>
      <c r="W2044" s="112"/>
      <c r="X2044" s="22">
        <f t="shared" si="114"/>
        <v>20800</v>
      </c>
      <c r="Y2044" s="23">
        <f t="shared" si="115"/>
        <v>20800</v>
      </c>
      <c r="Z2044" s="22">
        <v>0</v>
      </c>
      <c r="AA2044" s="24">
        <f t="shared" si="116"/>
        <v>20800</v>
      </c>
      <c r="AB2044" s="25">
        <v>0.3</v>
      </c>
      <c r="AC2044" s="26">
        <f t="shared" si="117"/>
        <v>62.4</v>
      </c>
    </row>
    <row r="2045" spans="1:29" x14ac:dyDescent="0.35">
      <c r="A2045" s="15">
        <v>26</v>
      </c>
      <c r="B2045" s="16" t="str">
        <f>[1]ภดส3!B3480</f>
        <v>โฉนด</v>
      </c>
      <c r="C2045" s="16">
        <f>[1]ภดส3!E3480</f>
        <v>4856</v>
      </c>
      <c r="D2045" s="17">
        <f>[1]ภดส3!C3480</f>
        <v>10558</v>
      </c>
      <c r="E2045" s="17" t="str">
        <f>[1]ภดส3!F3480</f>
        <v>ม.11 ต.นาบอน</v>
      </c>
      <c r="F2045" s="18" t="s">
        <v>45</v>
      </c>
      <c r="G2045" s="16">
        <f>[1]ภดส3!G3480</f>
        <v>0</v>
      </c>
      <c r="H2045" s="16">
        <f>[1]ภดส3!H3480</f>
        <v>0</v>
      </c>
      <c r="I2045" s="16">
        <f>[1]ภดส3!I3480</f>
        <v>16</v>
      </c>
      <c r="J2045" s="19">
        <f t="shared" si="112"/>
        <v>16</v>
      </c>
      <c r="K2045" s="99">
        <v>1300</v>
      </c>
      <c r="L2045" s="19">
        <f t="shared" si="113"/>
        <v>20800</v>
      </c>
      <c r="M2045" s="40"/>
      <c r="N2045" s="72"/>
      <c r="O2045" s="40"/>
      <c r="P2045" s="40"/>
      <c r="Q2045" s="110"/>
      <c r="R2045" s="119"/>
      <c r="S2045" s="107"/>
      <c r="T2045" s="110"/>
      <c r="U2045" s="111"/>
      <c r="V2045" s="111"/>
      <c r="W2045" s="112"/>
      <c r="X2045" s="22">
        <f t="shared" si="114"/>
        <v>20800</v>
      </c>
      <c r="Y2045" s="23">
        <f t="shared" si="115"/>
        <v>20800</v>
      </c>
      <c r="Z2045" s="22">
        <v>0</v>
      </c>
      <c r="AA2045" s="24">
        <f t="shared" si="116"/>
        <v>20800</v>
      </c>
      <c r="AB2045" s="25">
        <v>0.3</v>
      </c>
      <c r="AC2045" s="26">
        <f t="shared" si="117"/>
        <v>62.4</v>
      </c>
    </row>
    <row r="2046" spans="1:29" x14ac:dyDescent="0.35">
      <c r="A2046" s="47"/>
      <c r="B2046" s="47"/>
      <c r="C2046" s="47"/>
      <c r="D2046" s="48"/>
      <c r="E2046" s="48"/>
      <c r="F2046" s="48"/>
      <c r="G2046" s="47"/>
      <c r="H2046" s="47"/>
      <c r="I2046" s="47"/>
      <c r="J2046" s="49"/>
      <c r="K2046" s="50"/>
      <c r="L2046" s="51"/>
      <c r="M2046" s="52"/>
      <c r="N2046" s="52"/>
      <c r="O2046" s="52"/>
      <c r="P2046" s="52"/>
      <c r="Q2046" s="49"/>
      <c r="R2046" s="50"/>
      <c r="S2046" s="49"/>
      <c r="T2046" s="49"/>
      <c r="U2046" s="52"/>
      <c r="V2046" s="52"/>
      <c r="W2046" s="50"/>
      <c r="X2046" s="49"/>
      <c r="Y2046" s="50"/>
      <c r="Z2046" s="49"/>
      <c r="AA2046" s="50"/>
      <c r="AB2046" s="53"/>
      <c r="AC2046" s="5">
        <f>SUM(AC2020:AC2045)</f>
        <v>12982.199999999997</v>
      </c>
    </row>
    <row r="2047" spans="1:29" x14ac:dyDescent="0.35">
      <c r="A2047" s="1"/>
      <c r="B2047" s="1"/>
      <c r="C2047" s="1"/>
      <c r="D2047" s="2"/>
      <c r="E2047" s="2"/>
      <c r="F2047" s="2"/>
      <c r="G2047" s="1"/>
      <c r="H2047" s="1"/>
      <c r="I2047" s="1"/>
      <c r="J2047" s="3"/>
      <c r="K2047" s="4"/>
      <c r="M2047" s="6"/>
      <c r="N2047" s="1"/>
      <c r="O2047" s="1"/>
      <c r="P2047" s="1"/>
      <c r="Q2047" s="3"/>
      <c r="R2047" s="4"/>
      <c r="S2047" s="3"/>
      <c r="T2047" s="3"/>
      <c r="U2047" s="1"/>
      <c r="V2047" s="1"/>
      <c r="W2047" s="4"/>
      <c r="X2047" s="3"/>
      <c r="Y2047" s="4"/>
      <c r="Z2047" s="3"/>
      <c r="AA2047" s="4"/>
      <c r="AB2047" s="55"/>
    </row>
    <row r="2048" spans="1:29" x14ac:dyDescent="0.35">
      <c r="A2048" s="8"/>
      <c r="B2048" s="8" t="s">
        <v>37</v>
      </c>
      <c r="C2048" s="8"/>
      <c r="D2048" s="9" t="s">
        <v>38</v>
      </c>
      <c r="E2048" s="9"/>
      <c r="F2048" s="9"/>
      <c r="G2048" s="56"/>
      <c r="H2048" s="8" t="s">
        <v>39</v>
      </c>
      <c r="I2048" s="8"/>
      <c r="J2048" s="57"/>
      <c r="K2048" s="10"/>
      <c r="L2048" s="8"/>
      <c r="M2048" s="13"/>
      <c r="N2048" s="1"/>
      <c r="O2048" s="1"/>
      <c r="P2048" s="1"/>
      <c r="Q2048" s="3"/>
      <c r="R2048" s="4"/>
      <c r="S2048" s="3"/>
      <c r="T2048" s="3"/>
      <c r="U2048" s="1"/>
      <c r="V2048" s="1"/>
      <c r="W2048" s="4"/>
      <c r="X2048" s="3"/>
      <c r="Y2048" s="4"/>
      <c r="Z2048" s="3"/>
      <c r="AA2048" s="4"/>
      <c r="AB2048" s="55"/>
    </row>
    <row r="2049" spans="1:29" x14ac:dyDescent="0.35">
      <c r="A2049" s="8"/>
      <c r="B2049" s="8"/>
      <c r="C2049" s="8"/>
      <c r="D2049" s="9"/>
      <c r="E2049" s="9"/>
      <c r="F2049" s="9"/>
      <c r="G2049" s="56"/>
      <c r="H2049" s="8" t="s">
        <v>40</v>
      </c>
      <c r="I2049" s="8"/>
      <c r="J2049" s="57"/>
      <c r="K2049" s="10"/>
      <c r="L2049" s="8"/>
      <c r="M2049" s="13"/>
      <c r="N2049" s="1"/>
      <c r="O2049" s="1"/>
      <c r="P2049" s="1"/>
      <c r="Q2049" s="3"/>
      <c r="R2049" s="4"/>
      <c r="S2049" s="3"/>
      <c r="T2049" s="3"/>
      <c r="U2049" s="1"/>
      <c r="V2049" s="1"/>
      <c r="W2049" s="4"/>
      <c r="X2049" s="3"/>
      <c r="Y2049" s="4"/>
      <c r="Z2049" s="3"/>
      <c r="AA2049" s="4"/>
      <c r="AB2049" s="55"/>
    </row>
    <row r="2050" spans="1:29" x14ac:dyDescent="0.35">
      <c r="A2050" s="8"/>
      <c r="B2050" s="8"/>
      <c r="C2050" s="8"/>
      <c r="D2050" s="9"/>
      <c r="E2050" s="9"/>
      <c r="F2050" s="9"/>
      <c r="G2050" s="56"/>
      <c r="H2050" s="8" t="s">
        <v>41</v>
      </c>
      <c r="I2050" s="8"/>
      <c r="J2050" s="57"/>
      <c r="K2050" s="10"/>
      <c r="L2050" s="8"/>
      <c r="M2050" s="13"/>
      <c r="N2050" s="1"/>
      <c r="O2050" s="1"/>
      <c r="P2050" s="8"/>
      <c r="Q2050" s="3"/>
      <c r="R2050" s="4"/>
      <c r="S2050" s="3"/>
      <c r="T2050" s="3"/>
      <c r="U2050" s="1"/>
      <c r="V2050" s="1"/>
      <c r="W2050" s="4"/>
      <c r="X2050" s="3"/>
      <c r="Y2050" s="11"/>
      <c r="Z2050" s="10"/>
      <c r="AA2050" s="11"/>
      <c r="AB2050" s="14"/>
    </row>
    <row r="2051" spans="1:29" x14ac:dyDescent="0.35">
      <c r="A2051" s="8"/>
      <c r="B2051" s="8"/>
      <c r="C2051" s="8"/>
      <c r="D2051" s="9"/>
      <c r="E2051" s="9"/>
      <c r="F2051" s="9"/>
      <c r="G2051" s="56"/>
      <c r="H2051" s="8" t="s">
        <v>42</v>
      </c>
      <c r="I2051" s="58"/>
      <c r="J2051" s="59"/>
      <c r="K2051" s="12"/>
      <c r="L2051" s="58"/>
      <c r="M2051" s="60"/>
      <c r="N2051" s="1"/>
      <c r="O2051" s="1"/>
      <c r="P2051" s="8"/>
      <c r="Q2051" s="3"/>
      <c r="R2051" s="4"/>
      <c r="S2051" s="3"/>
      <c r="T2051" s="3"/>
      <c r="U2051" s="1"/>
      <c r="V2051" s="1"/>
      <c r="W2051" s="4"/>
      <c r="X2051" s="3"/>
      <c r="Y2051" s="11"/>
      <c r="Z2051" s="10"/>
      <c r="AA2051" s="11"/>
      <c r="AB2051" s="14"/>
    </row>
    <row r="2052" spans="1:29" x14ac:dyDescent="0.35">
      <c r="A2052" s="58"/>
      <c r="B2052" s="58"/>
      <c r="C2052" s="58"/>
      <c r="D2052" s="61"/>
      <c r="E2052" s="61"/>
      <c r="F2052" s="61"/>
      <c r="G2052" s="58"/>
      <c r="H2052" s="58" t="s">
        <v>43</v>
      </c>
      <c r="I2052" s="58"/>
      <c r="J2052" s="59"/>
      <c r="K2052" s="12"/>
      <c r="L2052" s="58"/>
      <c r="M2052" s="60"/>
    </row>
    <row r="2053" spans="1:29" x14ac:dyDescent="0.35">
      <c r="A2053" s="1"/>
      <c r="B2053" s="1"/>
      <c r="C2053" s="1"/>
      <c r="D2053" s="2"/>
      <c r="E2053" s="2"/>
      <c r="F2053" s="2"/>
      <c r="G2053" s="1"/>
      <c r="H2053" s="1"/>
      <c r="I2053" s="1"/>
      <c r="J2053" s="3"/>
      <c r="K2053" s="4"/>
      <c r="M2053" s="6"/>
      <c r="N2053" s="1"/>
      <c r="O2053" s="1"/>
      <c r="P2053" s="1"/>
      <c r="Q2053" s="3"/>
      <c r="R2053" s="4"/>
      <c r="S2053" s="3"/>
      <c r="T2053" s="3"/>
      <c r="U2053" s="1"/>
      <c r="V2053" s="1"/>
      <c r="W2053" s="4"/>
      <c r="X2053" s="3"/>
      <c r="Y2053" s="4"/>
      <c r="Z2053" s="3"/>
      <c r="AA2053" s="314" t="s">
        <v>0</v>
      </c>
      <c r="AB2053" s="314"/>
    </row>
    <row r="2054" spans="1:29" x14ac:dyDescent="0.35">
      <c r="A2054" s="315" t="s">
        <v>1</v>
      </c>
      <c r="B2054" s="315"/>
      <c r="C2054" s="315"/>
      <c r="D2054" s="315"/>
      <c r="E2054" s="315"/>
      <c r="F2054" s="315"/>
      <c r="G2054" s="315"/>
      <c r="H2054" s="315"/>
      <c r="I2054" s="315"/>
      <c r="J2054" s="315"/>
      <c r="K2054" s="315"/>
      <c r="L2054" s="315"/>
      <c r="M2054" s="315"/>
      <c r="N2054" s="315"/>
      <c r="O2054" s="315"/>
      <c r="P2054" s="315"/>
      <c r="Q2054" s="315"/>
      <c r="R2054" s="315"/>
      <c r="S2054" s="315"/>
      <c r="T2054" s="315"/>
      <c r="U2054" s="315"/>
      <c r="V2054" s="315"/>
      <c r="W2054" s="315"/>
      <c r="X2054" s="315"/>
      <c r="Y2054" s="315"/>
      <c r="Z2054" s="315"/>
      <c r="AA2054" s="315"/>
      <c r="AB2054" s="315"/>
    </row>
    <row r="2055" spans="1:29" x14ac:dyDescent="0.35">
      <c r="A2055" s="315" t="str">
        <f>A1989</f>
        <v>เทศบาลตำบลนาบอน</v>
      </c>
      <c r="B2055" s="315"/>
      <c r="C2055" s="315"/>
      <c r="D2055" s="315"/>
      <c r="E2055" s="315"/>
      <c r="F2055" s="315"/>
      <c r="G2055" s="315"/>
      <c r="H2055" s="315"/>
      <c r="I2055" s="315"/>
      <c r="J2055" s="315"/>
      <c r="K2055" s="315"/>
      <c r="L2055" s="315"/>
      <c r="M2055" s="315"/>
      <c r="N2055" s="315"/>
      <c r="O2055" s="315"/>
      <c r="P2055" s="315"/>
      <c r="Q2055" s="315"/>
      <c r="R2055" s="315"/>
      <c r="S2055" s="315"/>
      <c r="T2055" s="315"/>
      <c r="U2055" s="315"/>
      <c r="V2055" s="315"/>
      <c r="W2055" s="315"/>
      <c r="X2055" s="315"/>
      <c r="Y2055" s="315"/>
      <c r="Z2055" s="315"/>
      <c r="AA2055" s="315"/>
      <c r="AB2055" s="315"/>
    </row>
    <row r="2056" spans="1:29" x14ac:dyDescent="0.35">
      <c r="A2056" s="8" t="s">
        <v>207</v>
      </c>
      <c r="B2056" s="8"/>
      <c r="C2056" s="8"/>
      <c r="D2056" s="9"/>
      <c r="E2056" s="9"/>
      <c r="F2056" s="9"/>
      <c r="G2056" s="8"/>
      <c r="H2056" s="8"/>
      <c r="I2056" s="8"/>
      <c r="J2056" s="10"/>
      <c r="K2056" s="11"/>
      <c r="L2056" s="12"/>
      <c r="M2056" s="13"/>
      <c r="N2056" s="8"/>
      <c r="O2056" s="8"/>
      <c r="P2056" s="8"/>
      <c r="Q2056" s="10"/>
      <c r="R2056" s="11"/>
      <c r="S2056" s="10"/>
      <c r="T2056" s="10"/>
      <c r="U2056" s="8"/>
      <c r="V2056" s="8"/>
      <c r="W2056" s="11"/>
      <c r="X2056" s="10"/>
      <c r="Y2056" s="11"/>
      <c r="Z2056" s="10"/>
      <c r="AA2056" s="11"/>
      <c r="AB2056" s="14"/>
    </row>
    <row r="2057" spans="1:29" x14ac:dyDescent="0.35">
      <c r="A2057" s="288" t="s">
        <v>4</v>
      </c>
      <c r="B2057" s="316"/>
      <c r="C2057" s="316"/>
      <c r="D2057" s="316"/>
      <c r="E2057" s="316"/>
      <c r="F2057" s="316"/>
      <c r="G2057" s="316"/>
      <c r="H2057" s="316"/>
      <c r="I2057" s="316"/>
      <c r="J2057" s="316"/>
      <c r="K2057" s="316"/>
      <c r="L2057" s="289"/>
      <c r="M2057" s="288" t="s">
        <v>5</v>
      </c>
      <c r="N2057" s="316"/>
      <c r="O2057" s="316"/>
      <c r="P2057" s="316"/>
      <c r="Q2057" s="316"/>
      <c r="R2057" s="316"/>
      <c r="S2057" s="316"/>
      <c r="T2057" s="316"/>
      <c r="U2057" s="316"/>
      <c r="V2057" s="316"/>
      <c r="W2057" s="289"/>
      <c r="X2057" s="290" t="s">
        <v>6</v>
      </c>
      <c r="Y2057" s="290" t="s">
        <v>7</v>
      </c>
      <c r="Z2057" s="290" t="s">
        <v>8</v>
      </c>
      <c r="AA2057" s="290" t="s">
        <v>9</v>
      </c>
      <c r="AB2057" s="317" t="s">
        <v>10</v>
      </c>
    </row>
    <row r="2058" spans="1:29" x14ac:dyDescent="0.35">
      <c r="A2058" s="299" t="s">
        <v>11</v>
      </c>
      <c r="B2058" s="293" t="s">
        <v>12</v>
      </c>
      <c r="C2058" s="293" t="s">
        <v>13</v>
      </c>
      <c r="D2058" s="311" t="s">
        <v>14</v>
      </c>
      <c r="E2058" s="311" t="s">
        <v>15</v>
      </c>
      <c r="F2058" s="312" t="s">
        <v>16</v>
      </c>
      <c r="G2058" s="302" t="s">
        <v>17</v>
      </c>
      <c r="H2058" s="303"/>
      <c r="I2058" s="304"/>
      <c r="J2058" s="290" t="s">
        <v>18</v>
      </c>
      <c r="K2058" s="290" t="s">
        <v>19</v>
      </c>
      <c r="L2058" s="308" t="s">
        <v>20</v>
      </c>
      <c r="M2058" s="299" t="s">
        <v>11</v>
      </c>
      <c r="N2058" s="293" t="s">
        <v>21</v>
      </c>
      <c r="O2058" s="293" t="s">
        <v>22</v>
      </c>
      <c r="P2058" s="293" t="s">
        <v>16</v>
      </c>
      <c r="Q2058" s="290" t="s">
        <v>23</v>
      </c>
      <c r="R2058" s="290" t="s">
        <v>24</v>
      </c>
      <c r="S2058" s="290" t="s">
        <v>25</v>
      </c>
      <c r="T2058" s="290" t="s">
        <v>26</v>
      </c>
      <c r="U2058" s="288" t="s">
        <v>27</v>
      </c>
      <c r="V2058" s="289"/>
      <c r="W2058" s="290" t="s">
        <v>28</v>
      </c>
      <c r="X2058" s="291"/>
      <c r="Y2058" s="291"/>
      <c r="Z2058" s="291"/>
      <c r="AA2058" s="291"/>
      <c r="AB2058" s="318"/>
    </row>
    <row r="2059" spans="1:29" x14ac:dyDescent="0.35">
      <c r="A2059" s="300"/>
      <c r="B2059" s="294"/>
      <c r="C2059" s="294"/>
      <c r="D2059" s="312"/>
      <c r="E2059" s="312"/>
      <c r="F2059" s="312"/>
      <c r="G2059" s="305"/>
      <c r="H2059" s="306"/>
      <c r="I2059" s="307"/>
      <c r="J2059" s="291"/>
      <c r="K2059" s="291"/>
      <c r="L2059" s="309"/>
      <c r="M2059" s="300"/>
      <c r="N2059" s="294"/>
      <c r="O2059" s="294"/>
      <c r="P2059" s="294"/>
      <c r="Q2059" s="291"/>
      <c r="R2059" s="291"/>
      <c r="S2059" s="291"/>
      <c r="T2059" s="291"/>
      <c r="U2059" s="293" t="s">
        <v>29</v>
      </c>
      <c r="V2059" s="296" t="s">
        <v>30</v>
      </c>
      <c r="W2059" s="291"/>
      <c r="X2059" s="291"/>
      <c r="Y2059" s="291"/>
      <c r="Z2059" s="291"/>
      <c r="AA2059" s="291"/>
      <c r="AB2059" s="318"/>
    </row>
    <row r="2060" spans="1:29" x14ac:dyDescent="0.35">
      <c r="A2060" s="300"/>
      <c r="B2060" s="294"/>
      <c r="C2060" s="294"/>
      <c r="D2060" s="312"/>
      <c r="E2060" s="312"/>
      <c r="F2060" s="312"/>
      <c r="G2060" s="299" t="s">
        <v>31</v>
      </c>
      <c r="H2060" s="299" t="s">
        <v>32</v>
      </c>
      <c r="I2060" s="299" t="s">
        <v>33</v>
      </c>
      <c r="J2060" s="291"/>
      <c r="K2060" s="291"/>
      <c r="L2060" s="309"/>
      <c r="M2060" s="300"/>
      <c r="N2060" s="294"/>
      <c r="O2060" s="294"/>
      <c r="P2060" s="294"/>
      <c r="Q2060" s="291"/>
      <c r="R2060" s="291"/>
      <c r="S2060" s="291"/>
      <c r="T2060" s="291"/>
      <c r="U2060" s="294"/>
      <c r="V2060" s="297"/>
      <c r="W2060" s="291"/>
      <c r="X2060" s="291"/>
      <c r="Y2060" s="291"/>
      <c r="Z2060" s="291"/>
      <c r="AA2060" s="291"/>
      <c r="AB2060" s="318"/>
    </row>
    <row r="2061" spans="1:29" x14ac:dyDescent="0.35">
      <c r="A2061" s="300"/>
      <c r="B2061" s="294"/>
      <c r="C2061" s="294"/>
      <c r="D2061" s="312"/>
      <c r="E2061" s="312"/>
      <c r="F2061" s="312"/>
      <c r="G2061" s="300"/>
      <c r="H2061" s="300"/>
      <c r="I2061" s="300"/>
      <c r="J2061" s="291"/>
      <c r="K2061" s="291"/>
      <c r="L2061" s="309"/>
      <c r="M2061" s="300"/>
      <c r="N2061" s="294"/>
      <c r="O2061" s="294"/>
      <c r="P2061" s="294"/>
      <c r="Q2061" s="291"/>
      <c r="R2061" s="291"/>
      <c r="S2061" s="291"/>
      <c r="T2061" s="291"/>
      <c r="U2061" s="294"/>
      <c r="V2061" s="297"/>
      <c r="W2061" s="291"/>
      <c r="X2061" s="291"/>
      <c r="Y2061" s="291"/>
      <c r="Z2061" s="291"/>
      <c r="AA2061" s="291"/>
      <c r="AB2061" s="318"/>
    </row>
    <row r="2062" spans="1:29" x14ac:dyDescent="0.35">
      <c r="A2062" s="301"/>
      <c r="B2062" s="295"/>
      <c r="C2062" s="295"/>
      <c r="D2062" s="313"/>
      <c r="E2062" s="313"/>
      <c r="F2062" s="313"/>
      <c r="G2062" s="301"/>
      <c r="H2062" s="301"/>
      <c r="I2062" s="301"/>
      <c r="J2062" s="292"/>
      <c r="K2062" s="292"/>
      <c r="L2062" s="310"/>
      <c r="M2062" s="301"/>
      <c r="N2062" s="295"/>
      <c r="O2062" s="295"/>
      <c r="P2062" s="295"/>
      <c r="Q2062" s="292"/>
      <c r="R2062" s="292"/>
      <c r="S2062" s="292"/>
      <c r="T2062" s="292"/>
      <c r="U2062" s="295"/>
      <c r="V2062" s="298"/>
      <c r="W2062" s="292"/>
      <c r="X2062" s="292"/>
      <c r="Y2062" s="292"/>
      <c r="Z2062" s="292"/>
      <c r="AA2062" s="292"/>
      <c r="AB2062" s="319"/>
    </row>
    <row r="2063" spans="1:29" x14ac:dyDescent="0.35">
      <c r="A2063" s="15">
        <v>1</v>
      </c>
      <c r="B2063" s="16" t="str">
        <f>[1]ภดส3!B3500</f>
        <v>โฉนด</v>
      </c>
      <c r="C2063" s="16">
        <f>[1]ภดส3!E3500</f>
        <v>3050</v>
      </c>
      <c r="D2063" s="17">
        <f>[1]ภดส3!C3500</f>
        <v>6494</v>
      </c>
      <c r="E2063" s="17" t="str">
        <f>[1]ภดส3!F3500</f>
        <v>ม.11 ต.นาบอน</v>
      </c>
      <c r="F2063" s="18" t="s">
        <v>45</v>
      </c>
      <c r="G2063" s="16">
        <f>[1]ภดส3!G3500</f>
        <v>0</v>
      </c>
      <c r="H2063" s="16">
        <f>[1]ภดส3!H3500</f>
        <v>0</v>
      </c>
      <c r="I2063" s="16">
        <f>[1]ภดส3!I3500</f>
        <v>34</v>
      </c>
      <c r="J2063" s="19">
        <f>[1]ภดส3!J3500</f>
        <v>34</v>
      </c>
      <c r="K2063" s="20">
        <v>2650</v>
      </c>
      <c r="L2063" s="19">
        <f>J2063*K2063</f>
        <v>90100</v>
      </c>
      <c r="M2063" s="21"/>
      <c r="N2063" s="21"/>
      <c r="O2063" s="21"/>
      <c r="P2063" s="21"/>
      <c r="Q2063" s="22"/>
      <c r="R2063" s="23"/>
      <c r="S2063" s="22"/>
      <c r="T2063" s="22"/>
      <c r="U2063" s="21"/>
      <c r="V2063" s="21"/>
      <c r="W2063" s="23"/>
      <c r="X2063" s="22">
        <f>L2063</f>
        <v>90100</v>
      </c>
      <c r="Y2063" s="23">
        <f>X2063*100/100</f>
        <v>90100</v>
      </c>
      <c r="Z2063" s="22">
        <v>0</v>
      </c>
      <c r="AA2063" s="24">
        <f>Y2063-Z2063</f>
        <v>90100</v>
      </c>
      <c r="AB2063" s="25">
        <v>0.3</v>
      </c>
      <c r="AC2063" s="26">
        <f>AA2063*AB2063/100</f>
        <v>270.3</v>
      </c>
    </row>
    <row r="2064" spans="1:29" x14ac:dyDescent="0.35">
      <c r="A2064" s="201"/>
      <c r="B2064" s="202"/>
      <c r="C2064" s="202"/>
      <c r="D2064" s="77"/>
      <c r="E2064" s="77"/>
      <c r="F2064" s="130"/>
      <c r="G2064" s="202"/>
      <c r="H2064" s="202"/>
      <c r="I2064" s="202"/>
      <c r="J2064" s="196"/>
      <c r="K2064" s="197"/>
      <c r="L2064" s="203"/>
      <c r="M2064" s="132"/>
      <c r="N2064" s="132"/>
      <c r="O2064" s="132"/>
      <c r="P2064" s="132"/>
      <c r="Q2064" s="185"/>
      <c r="R2064" s="206"/>
      <c r="S2064" s="185"/>
      <c r="T2064" s="207"/>
      <c r="U2064" s="132"/>
      <c r="V2064" s="132"/>
      <c r="W2064" s="206"/>
      <c r="X2064" s="207"/>
      <c r="Y2064" s="206"/>
      <c r="Z2064" s="207"/>
      <c r="AA2064" s="208"/>
      <c r="AB2064" s="198"/>
      <c r="AC2064" s="188"/>
    </row>
    <row r="2065" spans="1:28" x14ac:dyDescent="0.35">
      <c r="A2065" s="1"/>
      <c r="B2065" s="1"/>
      <c r="C2065" s="1"/>
      <c r="D2065" s="2"/>
      <c r="E2065" s="2"/>
      <c r="F2065" s="2"/>
      <c r="G2065" s="1"/>
      <c r="H2065" s="1"/>
      <c r="I2065" s="1"/>
      <c r="J2065" s="3"/>
      <c r="K2065" s="4"/>
      <c r="M2065" s="6"/>
      <c r="N2065" s="1"/>
      <c r="O2065" s="1"/>
      <c r="P2065" s="1"/>
      <c r="Q2065" s="3"/>
      <c r="R2065" s="4"/>
      <c r="S2065" s="3"/>
      <c r="T2065" s="3"/>
      <c r="U2065" s="1"/>
      <c r="V2065" s="1"/>
      <c r="W2065" s="4"/>
      <c r="X2065" s="3"/>
      <c r="Y2065" s="4"/>
      <c r="Z2065" s="3"/>
      <c r="AA2065" s="4"/>
      <c r="AB2065" s="55"/>
    </row>
    <row r="2066" spans="1:28" x14ac:dyDescent="0.35">
      <c r="A2066" s="8"/>
      <c r="B2066" s="8" t="s">
        <v>37</v>
      </c>
      <c r="C2066" s="8"/>
      <c r="D2066" s="9" t="s">
        <v>38</v>
      </c>
      <c r="E2066" s="9"/>
      <c r="F2066" s="9"/>
      <c r="G2066" s="56"/>
      <c r="H2066" s="8" t="s">
        <v>39</v>
      </c>
      <c r="I2066" s="8"/>
      <c r="J2066" s="57"/>
      <c r="K2066" s="10"/>
      <c r="L2066" s="8"/>
      <c r="M2066" s="13"/>
      <c r="N2066" s="1"/>
      <c r="O2066" s="1"/>
      <c r="P2066" s="1"/>
      <c r="Q2066" s="3"/>
      <c r="R2066" s="4"/>
      <c r="S2066" s="3"/>
      <c r="T2066" s="3"/>
      <c r="U2066" s="1"/>
      <c r="V2066" s="1"/>
      <c r="W2066" s="4"/>
      <c r="X2066" s="3"/>
      <c r="Y2066" s="4"/>
      <c r="Z2066" s="3"/>
      <c r="AA2066" s="4"/>
      <c r="AB2066" s="55"/>
    </row>
    <row r="2067" spans="1:28" x14ac:dyDescent="0.35">
      <c r="A2067" s="8"/>
      <c r="B2067" s="8"/>
      <c r="C2067" s="8"/>
      <c r="D2067" s="9"/>
      <c r="E2067" s="9"/>
      <c r="F2067" s="9"/>
      <c r="G2067" s="56"/>
      <c r="H2067" s="8" t="s">
        <v>40</v>
      </c>
      <c r="I2067" s="8"/>
      <c r="J2067" s="57"/>
      <c r="K2067" s="10"/>
      <c r="L2067" s="8"/>
      <c r="M2067" s="13"/>
      <c r="N2067" s="1"/>
      <c r="O2067" s="1"/>
      <c r="P2067" s="1"/>
      <c r="Q2067" s="3"/>
      <c r="R2067" s="4"/>
      <c r="S2067" s="3"/>
      <c r="T2067" s="3"/>
      <c r="U2067" s="1"/>
      <c r="V2067" s="1"/>
      <c r="W2067" s="4"/>
      <c r="X2067" s="3"/>
      <c r="Y2067" s="4"/>
      <c r="Z2067" s="3"/>
      <c r="AA2067" s="4"/>
      <c r="AB2067" s="55"/>
    </row>
    <row r="2068" spans="1:28" x14ac:dyDescent="0.35">
      <c r="A2068" s="8"/>
      <c r="B2068" s="8"/>
      <c r="C2068" s="8"/>
      <c r="D2068" s="9"/>
      <c r="E2068" s="9"/>
      <c r="F2068" s="9"/>
      <c r="G2068" s="56"/>
      <c r="H2068" s="8" t="s">
        <v>41</v>
      </c>
      <c r="I2068" s="8"/>
      <c r="J2068" s="57"/>
      <c r="K2068" s="10"/>
      <c r="L2068" s="8"/>
      <c r="M2068" s="13"/>
      <c r="N2068" s="1"/>
      <c r="O2068" s="1"/>
      <c r="P2068" s="8"/>
      <c r="Q2068" s="3"/>
      <c r="R2068" s="4"/>
      <c r="S2068" s="3"/>
      <c r="T2068" s="3"/>
      <c r="U2068" s="1"/>
      <c r="V2068" s="1"/>
      <c r="W2068" s="4"/>
      <c r="X2068" s="3"/>
      <c r="Y2068" s="11"/>
      <c r="Z2068" s="10"/>
      <c r="AA2068" s="11"/>
      <c r="AB2068" s="14"/>
    </row>
    <row r="2069" spans="1:28" x14ac:dyDescent="0.35">
      <c r="A2069" s="8"/>
      <c r="B2069" s="8"/>
      <c r="C2069" s="8"/>
      <c r="D2069" s="9"/>
      <c r="E2069" s="9"/>
      <c r="F2069" s="9"/>
      <c r="G2069" s="56"/>
      <c r="H2069" s="8" t="s">
        <v>42</v>
      </c>
      <c r="I2069" s="58"/>
      <c r="J2069" s="59"/>
      <c r="K2069" s="12"/>
      <c r="L2069" s="58"/>
      <c r="M2069" s="60"/>
      <c r="N2069" s="1"/>
      <c r="O2069" s="1"/>
      <c r="P2069" s="8"/>
      <c r="Q2069" s="3"/>
      <c r="R2069" s="4"/>
      <c r="S2069" s="3"/>
      <c r="T2069" s="3"/>
      <c r="U2069" s="1"/>
      <c r="V2069" s="1"/>
      <c r="W2069" s="4"/>
      <c r="X2069" s="3"/>
      <c r="Y2069" s="11"/>
      <c r="Z2069" s="10"/>
      <c r="AA2069" s="11"/>
      <c r="AB2069" s="14"/>
    </row>
    <row r="2070" spans="1:28" x14ac:dyDescent="0.35">
      <c r="A2070" s="58"/>
      <c r="B2070" s="58"/>
      <c r="C2070" s="58"/>
      <c r="D2070" s="61"/>
      <c r="E2070" s="61"/>
      <c r="F2070" s="61"/>
      <c r="G2070" s="58"/>
      <c r="H2070" s="58" t="s">
        <v>43</v>
      </c>
      <c r="I2070" s="58"/>
      <c r="J2070" s="59"/>
      <c r="K2070" s="12"/>
      <c r="L2070" s="58"/>
      <c r="M2070" s="60"/>
    </row>
    <row r="2071" spans="1:28" x14ac:dyDescent="0.35">
      <c r="A2071" s="1"/>
      <c r="B2071" s="1"/>
      <c r="C2071" s="1"/>
      <c r="D2071" s="2"/>
      <c r="E2071" s="2"/>
      <c r="F2071" s="2"/>
      <c r="G2071" s="1"/>
      <c r="H2071" s="1"/>
      <c r="I2071" s="1"/>
      <c r="J2071" s="3"/>
      <c r="K2071" s="4"/>
      <c r="M2071" s="6"/>
      <c r="N2071" s="1"/>
      <c r="O2071" s="1"/>
      <c r="P2071" s="1"/>
      <c r="Q2071" s="3"/>
      <c r="R2071" s="4"/>
      <c r="S2071" s="3"/>
      <c r="T2071" s="3"/>
      <c r="U2071" s="1"/>
      <c r="V2071" s="1"/>
      <c r="W2071" s="4"/>
      <c r="X2071" s="3"/>
      <c r="Y2071" s="4"/>
      <c r="Z2071" s="3"/>
      <c r="AA2071" s="314" t="s">
        <v>0</v>
      </c>
      <c r="AB2071" s="314"/>
    </row>
    <row r="2072" spans="1:28" x14ac:dyDescent="0.35">
      <c r="A2072" s="315" t="s">
        <v>1</v>
      </c>
      <c r="B2072" s="315"/>
      <c r="C2072" s="315"/>
      <c r="D2072" s="315"/>
      <c r="E2072" s="315"/>
      <c r="F2072" s="315"/>
      <c r="G2072" s="315"/>
      <c r="H2072" s="315"/>
      <c r="I2072" s="315"/>
      <c r="J2072" s="315"/>
      <c r="K2072" s="315"/>
      <c r="L2072" s="315"/>
      <c r="M2072" s="315"/>
      <c r="N2072" s="315"/>
      <c r="O2072" s="315"/>
      <c r="P2072" s="315"/>
      <c r="Q2072" s="315"/>
      <c r="R2072" s="315"/>
      <c r="S2072" s="315"/>
      <c r="T2072" s="315"/>
      <c r="U2072" s="315"/>
      <c r="V2072" s="315"/>
      <c r="W2072" s="315"/>
      <c r="X2072" s="315"/>
      <c r="Y2072" s="315"/>
      <c r="Z2072" s="315"/>
      <c r="AA2072" s="315"/>
      <c r="AB2072" s="315"/>
    </row>
    <row r="2073" spans="1:28" x14ac:dyDescent="0.35">
      <c r="A2073" s="315" t="str">
        <f>A2055</f>
        <v>เทศบาลตำบลนาบอน</v>
      </c>
      <c r="B2073" s="315"/>
      <c r="C2073" s="315"/>
      <c r="D2073" s="315"/>
      <c r="E2073" s="315"/>
      <c r="F2073" s="315"/>
      <c r="G2073" s="315"/>
      <c r="H2073" s="315"/>
      <c r="I2073" s="315"/>
      <c r="J2073" s="315"/>
      <c r="K2073" s="315"/>
      <c r="L2073" s="315"/>
      <c r="M2073" s="315"/>
      <c r="N2073" s="315"/>
      <c r="O2073" s="315"/>
      <c r="P2073" s="315"/>
      <c r="Q2073" s="315"/>
      <c r="R2073" s="315"/>
      <c r="S2073" s="315"/>
      <c r="T2073" s="315"/>
      <c r="U2073" s="315"/>
      <c r="V2073" s="315"/>
      <c r="W2073" s="315"/>
      <c r="X2073" s="315"/>
      <c r="Y2073" s="315"/>
      <c r="Z2073" s="315"/>
      <c r="AA2073" s="315"/>
      <c r="AB2073" s="315"/>
    </row>
    <row r="2074" spans="1:28" x14ac:dyDescent="0.35">
      <c r="A2074" s="8" t="s">
        <v>208</v>
      </c>
      <c r="B2074" s="8"/>
      <c r="C2074" s="8"/>
      <c r="D2074" s="9"/>
      <c r="E2074" s="9"/>
      <c r="F2074" s="9"/>
      <c r="G2074" s="8"/>
      <c r="H2074" s="8"/>
      <c r="I2074" s="8"/>
      <c r="J2074" s="10"/>
      <c r="K2074" s="11"/>
      <c r="L2074" s="12"/>
      <c r="M2074" s="13"/>
      <c r="N2074" s="8"/>
      <c r="O2074" s="8"/>
      <c r="P2074" s="8"/>
      <c r="Q2074" s="10"/>
      <c r="R2074" s="11"/>
      <c r="S2074" s="10"/>
      <c r="T2074" s="10"/>
      <c r="U2074" s="8"/>
      <c r="V2074" s="8"/>
      <c r="W2074" s="11"/>
      <c r="X2074" s="10"/>
      <c r="Y2074" s="11"/>
      <c r="Z2074" s="10"/>
      <c r="AA2074" s="11"/>
      <c r="AB2074" s="14"/>
    </row>
    <row r="2075" spans="1:28" x14ac:dyDescent="0.35">
      <c r="A2075" s="288" t="s">
        <v>4</v>
      </c>
      <c r="B2075" s="316"/>
      <c r="C2075" s="316"/>
      <c r="D2075" s="316"/>
      <c r="E2075" s="316"/>
      <c r="F2075" s="316"/>
      <c r="G2075" s="316"/>
      <c r="H2075" s="316"/>
      <c r="I2075" s="316"/>
      <c r="J2075" s="316"/>
      <c r="K2075" s="316"/>
      <c r="L2075" s="289"/>
      <c r="M2075" s="288" t="s">
        <v>5</v>
      </c>
      <c r="N2075" s="316"/>
      <c r="O2075" s="316"/>
      <c r="P2075" s="316"/>
      <c r="Q2075" s="316"/>
      <c r="R2075" s="316"/>
      <c r="S2075" s="316"/>
      <c r="T2075" s="316"/>
      <c r="U2075" s="316"/>
      <c r="V2075" s="316"/>
      <c r="W2075" s="289"/>
      <c r="X2075" s="290" t="s">
        <v>6</v>
      </c>
      <c r="Y2075" s="290" t="s">
        <v>7</v>
      </c>
      <c r="Z2075" s="290" t="s">
        <v>8</v>
      </c>
      <c r="AA2075" s="290" t="s">
        <v>9</v>
      </c>
      <c r="AB2075" s="317" t="s">
        <v>10</v>
      </c>
    </row>
    <row r="2076" spans="1:28" x14ac:dyDescent="0.35">
      <c r="A2076" s="299" t="s">
        <v>11</v>
      </c>
      <c r="B2076" s="293" t="s">
        <v>12</v>
      </c>
      <c r="C2076" s="293" t="s">
        <v>13</v>
      </c>
      <c r="D2076" s="311" t="s">
        <v>14</v>
      </c>
      <c r="E2076" s="311" t="s">
        <v>15</v>
      </c>
      <c r="F2076" s="312" t="s">
        <v>16</v>
      </c>
      <c r="G2076" s="302" t="s">
        <v>17</v>
      </c>
      <c r="H2076" s="303"/>
      <c r="I2076" s="304"/>
      <c r="J2076" s="290" t="s">
        <v>18</v>
      </c>
      <c r="K2076" s="290" t="s">
        <v>19</v>
      </c>
      <c r="L2076" s="308" t="s">
        <v>20</v>
      </c>
      <c r="M2076" s="299" t="s">
        <v>11</v>
      </c>
      <c r="N2076" s="293" t="s">
        <v>21</v>
      </c>
      <c r="O2076" s="293" t="s">
        <v>22</v>
      </c>
      <c r="P2076" s="293" t="s">
        <v>16</v>
      </c>
      <c r="Q2076" s="290" t="s">
        <v>23</v>
      </c>
      <c r="R2076" s="290" t="s">
        <v>24</v>
      </c>
      <c r="S2076" s="290" t="s">
        <v>25</v>
      </c>
      <c r="T2076" s="290" t="s">
        <v>26</v>
      </c>
      <c r="U2076" s="288" t="s">
        <v>27</v>
      </c>
      <c r="V2076" s="289"/>
      <c r="W2076" s="290" t="s">
        <v>28</v>
      </c>
      <c r="X2076" s="291"/>
      <c r="Y2076" s="291"/>
      <c r="Z2076" s="291"/>
      <c r="AA2076" s="291"/>
      <c r="AB2076" s="318"/>
    </row>
    <row r="2077" spans="1:28" x14ac:dyDescent="0.35">
      <c r="A2077" s="300"/>
      <c r="B2077" s="294"/>
      <c r="C2077" s="294"/>
      <c r="D2077" s="312"/>
      <c r="E2077" s="312"/>
      <c r="F2077" s="312"/>
      <c r="G2077" s="305"/>
      <c r="H2077" s="306"/>
      <c r="I2077" s="307"/>
      <c r="J2077" s="291"/>
      <c r="K2077" s="291"/>
      <c r="L2077" s="309"/>
      <c r="M2077" s="300"/>
      <c r="N2077" s="294"/>
      <c r="O2077" s="294"/>
      <c r="P2077" s="294"/>
      <c r="Q2077" s="291"/>
      <c r="R2077" s="291"/>
      <c r="S2077" s="291"/>
      <c r="T2077" s="291"/>
      <c r="U2077" s="293" t="s">
        <v>29</v>
      </c>
      <c r="V2077" s="296" t="s">
        <v>30</v>
      </c>
      <c r="W2077" s="291"/>
      <c r="X2077" s="291"/>
      <c r="Y2077" s="291"/>
      <c r="Z2077" s="291"/>
      <c r="AA2077" s="291"/>
      <c r="AB2077" s="318"/>
    </row>
    <row r="2078" spans="1:28" x14ac:dyDescent="0.35">
      <c r="A2078" s="300"/>
      <c r="B2078" s="294"/>
      <c r="C2078" s="294"/>
      <c r="D2078" s="312"/>
      <c r="E2078" s="312"/>
      <c r="F2078" s="312"/>
      <c r="G2078" s="299" t="s">
        <v>31</v>
      </c>
      <c r="H2078" s="299" t="s">
        <v>32</v>
      </c>
      <c r="I2078" s="299" t="s">
        <v>33</v>
      </c>
      <c r="J2078" s="291"/>
      <c r="K2078" s="291"/>
      <c r="L2078" s="309"/>
      <c r="M2078" s="300"/>
      <c r="N2078" s="294"/>
      <c r="O2078" s="294"/>
      <c r="P2078" s="294"/>
      <c r="Q2078" s="291"/>
      <c r="R2078" s="291"/>
      <c r="S2078" s="291"/>
      <c r="T2078" s="291"/>
      <c r="U2078" s="294"/>
      <c r="V2078" s="297"/>
      <c r="W2078" s="291"/>
      <c r="X2078" s="291"/>
      <c r="Y2078" s="291"/>
      <c r="Z2078" s="291"/>
      <c r="AA2078" s="291"/>
      <c r="AB2078" s="318"/>
    </row>
    <row r="2079" spans="1:28" x14ac:dyDescent="0.35">
      <c r="A2079" s="300"/>
      <c r="B2079" s="294"/>
      <c r="C2079" s="294"/>
      <c r="D2079" s="312"/>
      <c r="E2079" s="312"/>
      <c r="F2079" s="312"/>
      <c r="G2079" s="300"/>
      <c r="H2079" s="300"/>
      <c r="I2079" s="300"/>
      <c r="J2079" s="291"/>
      <c r="K2079" s="291"/>
      <c r="L2079" s="309"/>
      <c r="M2079" s="300"/>
      <c r="N2079" s="294"/>
      <c r="O2079" s="294"/>
      <c r="P2079" s="294"/>
      <c r="Q2079" s="291"/>
      <c r="R2079" s="291"/>
      <c r="S2079" s="291"/>
      <c r="T2079" s="291"/>
      <c r="U2079" s="294"/>
      <c r="V2079" s="297"/>
      <c r="W2079" s="291"/>
      <c r="X2079" s="291"/>
      <c r="Y2079" s="291"/>
      <c r="Z2079" s="291"/>
      <c r="AA2079" s="291"/>
      <c r="AB2079" s="318"/>
    </row>
    <row r="2080" spans="1:28" x14ac:dyDescent="0.35">
      <c r="A2080" s="301"/>
      <c r="B2080" s="295"/>
      <c r="C2080" s="295"/>
      <c r="D2080" s="313"/>
      <c r="E2080" s="313"/>
      <c r="F2080" s="313"/>
      <c r="G2080" s="301"/>
      <c r="H2080" s="301"/>
      <c r="I2080" s="301"/>
      <c r="J2080" s="292"/>
      <c r="K2080" s="292"/>
      <c r="L2080" s="310"/>
      <c r="M2080" s="301"/>
      <c r="N2080" s="295"/>
      <c r="O2080" s="295"/>
      <c r="P2080" s="295"/>
      <c r="Q2080" s="292"/>
      <c r="R2080" s="292"/>
      <c r="S2080" s="292"/>
      <c r="T2080" s="292"/>
      <c r="U2080" s="295"/>
      <c r="V2080" s="298"/>
      <c r="W2080" s="292"/>
      <c r="X2080" s="292"/>
      <c r="Y2080" s="292"/>
      <c r="Z2080" s="292"/>
      <c r="AA2080" s="292"/>
      <c r="AB2080" s="319"/>
    </row>
    <row r="2081" spans="1:29" x14ac:dyDescent="0.35">
      <c r="A2081" s="15">
        <v>1</v>
      </c>
      <c r="B2081" s="16" t="str">
        <f>[1]ภดส3!B3581</f>
        <v>โฉนด</v>
      </c>
      <c r="C2081" s="16">
        <f>[1]ภดส3!E3581</f>
        <v>2593</v>
      </c>
      <c r="D2081" s="17">
        <f>[1]ภดส3!C3581</f>
        <v>5712</v>
      </c>
      <c r="E2081" s="17" t="str">
        <f>[1]ภดส3!F3581</f>
        <v>ม.11 ต.นาบอน</v>
      </c>
      <c r="F2081" s="18" t="s">
        <v>34</v>
      </c>
      <c r="G2081" s="16">
        <f>[1]ภดส3!G3581</f>
        <v>0</v>
      </c>
      <c r="H2081" s="16">
        <f>[1]ภดส3!H3581</f>
        <v>0</v>
      </c>
      <c r="I2081" s="16">
        <f>[1]ภดส3!I3581</f>
        <v>20</v>
      </c>
      <c r="J2081" s="19">
        <f>[1]ภดส3!J3581</f>
        <v>20</v>
      </c>
      <c r="K2081" s="20">
        <v>3050</v>
      </c>
      <c r="L2081" s="19">
        <f t="shared" ref="L2081:L2086" si="118">J2081*K2081</f>
        <v>61000</v>
      </c>
      <c r="M2081" s="21">
        <v>1</v>
      </c>
      <c r="N2081" s="21" t="s">
        <v>209</v>
      </c>
      <c r="O2081" s="21" t="s">
        <v>49</v>
      </c>
      <c r="P2081" s="21">
        <v>2</v>
      </c>
      <c r="Q2081" s="22">
        <v>160</v>
      </c>
      <c r="R2081" s="23">
        <v>100</v>
      </c>
      <c r="S2081" s="22">
        <v>7450</v>
      </c>
      <c r="T2081" s="22">
        <f>Q2081*S2081</f>
        <v>1192000</v>
      </c>
      <c r="U2081" s="21">
        <v>24</v>
      </c>
      <c r="V2081" s="21">
        <v>38</v>
      </c>
      <c r="W2081" s="23">
        <f>T2081-T2081*38/100</f>
        <v>739040</v>
      </c>
      <c r="X2081" s="22">
        <f>L2081+W2081</f>
        <v>800040</v>
      </c>
      <c r="Y2081" s="23">
        <f>X2081*R2081/100</f>
        <v>800040</v>
      </c>
      <c r="Z2081" s="22">
        <v>50000000</v>
      </c>
      <c r="AA2081" s="24">
        <v>0</v>
      </c>
      <c r="AB2081" s="25">
        <v>0.02</v>
      </c>
      <c r="AC2081" s="26">
        <f>AA2081*AB2081/100</f>
        <v>0</v>
      </c>
    </row>
    <row r="2082" spans="1:29" x14ac:dyDescent="0.35">
      <c r="A2082" s="15">
        <v>2</v>
      </c>
      <c r="B2082" s="16" t="str">
        <f>[1]ภดส3!B3583</f>
        <v>โฉนด</v>
      </c>
      <c r="C2082" s="16">
        <f>[1]ภดส3!E3583</f>
        <v>4462</v>
      </c>
      <c r="D2082" s="17">
        <f>[1]ภดส3!C3583</f>
        <v>9436</v>
      </c>
      <c r="E2082" s="17" t="str">
        <f>[1]ภดส3!F3583</f>
        <v>ม.11 ต.นาบอน</v>
      </c>
      <c r="F2082" s="28" t="s">
        <v>61</v>
      </c>
      <c r="G2082" s="16">
        <f>[1]ภดส3!G3583</f>
        <v>22</v>
      </c>
      <c r="H2082" s="16">
        <f>[1]ภดส3!H3583</f>
        <v>1</v>
      </c>
      <c r="I2082" s="16">
        <f>[1]ภดส3!I3583</f>
        <v>81</v>
      </c>
      <c r="J2082" s="45">
        <f>[1]ภดส3!J3583</f>
        <v>8981</v>
      </c>
      <c r="K2082" s="29">
        <v>150</v>
      </c>
      <c r="L2082" s="19">
        <f t="shared" si="118"/>
        <v>1347150</v>
      </c>
      <c r="M2082" s="31"/>
      <c r="N2082" s="67"/>
      <c r="O2082" s="67"/>
      <c r="P2082" s="67"/>
      <c r="Q2082" s="34"/>
      <c r="R2082" s="23"/>
      <c r="S2082" s="35"/>
      <c r="T2082" s="22"/>
      <c r="U2082" s="33"/>
      <c r="V2082" s="33"/>
      <c r="W2082" s="23"/>
      <c r="X2082" s="22">
        <f>L2082-L2083</f>
        <v>1343400</v>
      </c>
      <c r="Y2082" s="23">
        <f>X2082*100/100</f>
        <v>1343400</v>
      </c>
      <c r="Z2082" s="22">
        <v>0</v>
      </c>
      <c r="AA2082" s="24">
        <v>0</v>
      </c>
      <c r="AB2082" s="25">
        <v>0.01</v>
      </c>
      <c r="AC2082" s="26">
        <f t="shared" ref="AC2082" si="119">AA2082*AB2082/100</f>
        <v>0</v>
      </c>
    </row>
    <row r="2083" spans="1:29" x14ac:dyDescent="0.35">
      <c r="A2083" s="36"/>
      <c r="B2083" s="30"/>
      <c r="C2083" s="30"/>
      <c r="D2083" s="37"/>
      <c r="E2083" s="37"/>
      <c r="F2083" s="28" t="s">
        <v>34</v>
      </c>
      <c r="G2083" s="38"/>
      <c r="H2083" s="38"/>
      <c r="I2083" s="38"/>
      <c r="J2083" s="75">
        <v>25</v>
      </c>
      <c r="K2083" s="24">
        <v>150</v>
      </c>
      <c r="L2083" s="19">
        <f t="shared" si="118"/>
        <v>3750</v>
      </c>
      <c r="M2083" s="31">
        <v>2</v>
      </c>
      <c r="N2083" s="67" t="s">
        <v>210</v>
      </c>
      <c r="O2083" s="91" t="s">
        <v>49</v>
      </c>
      <c r="P2083" s="31">
        <v>2</v>
      </c>
      <c r="Q2083" s="32">
        <v>100</v>
      </c>
      <c r="R2083" s="41">
        <v>100</v>
      </c>
      <c r="S2083" s="39">
        <v>6750</v>
      </c>
      <c r="T2083" s="42">
        <f>Q2083*S2083</f>
        <v>675000</v>
      </c>
      <c r="U2083" s="126">
        <v>5</v>
      </c>
      <c r="V2083" s="126">
        <v>5</v>
      </c>
      <c r="W2083" s="44">
        <f>T2083-T2083*5/100</f>
        <v>641250</v>
      </c>
      <c r="X2083" s="39">
        <f>L2083+W2083</f>
        <v>645000</v>
      </c>
      <c r="Y2083" s="44">
        <f>X2083*R2083/100</f>
        <v>645000</v>
      </c>
      <c r="Z2083" s="39">
        <v>0</v>
      </c>
      <c r="AA2083" s="44">
        <f>Y2083-Z2083</f>
        <v>645000</v>
      </c>
      <c r="AB2083" s="46">
        <v>0.02</v>
      </c>
      <c r="AC2083" s="5">
        <f>AA2083*AB2083/100</f>
        <v>129</v>
      </c>
    </row>
    <row r="2084" spans="1:29" x14ac:dyDescent="0.35">
      <c r="A2084" s="139">
        <v>3</v>
      </c>
      <c r="B2084" s="40" t="s">
        <v>95</v>
      </c>
      <c r="C2084" s="91">
        <v>4850</v>
      </c>
      <c r="D2084" s="104" t="s">
        <v>211</v>
      </c>
      <c r="E2084" s="104" t="s">
        <v>67</v>
      </c>
      <c r="F2084" s="105" t="s">
        <v>47</v>
      </c>
      <c r="G2084" s="122">
        <v>0</v>
      </c>
      <c r="H2084" s="122">
        <v>0</v>
      </c>
      <c r="I2084" s="122">
        <v>17</v>
      </c>
      <c r="J2084" s="75">
        <f>G2084*400+H2084*100+I2084</f>
        <v>17</v>
      </c>
      <c r="K2084" s="99">
        <v>3050</v>
      </c>
      <c r="L2084" s="95">
        <f t="shared" si="118"/>
        <v>51850</v>
      </c>
      <c r="M2084" s="91">
        <v>3</v>
      </c>
      <c r="N2084" s="71" t="s">
        <v>212</v>
      </c>
      <c r="O2084" s="91"/>
      <c r="P2084" s="91">
        <v>3</v>
      </c>
      <c r="Q2084" s="108">
        <v>68</v>
      </c>
      <c r="R2084" s="109">
        <v>100</v>
      </c>
      <c r="S2084" s="107">
        <v>2450</v>
      </c>
      <c r="T2084" s="110">
        <f>Q2084*S2084</f>
        <v>166600</v>
      </c>
      <c r="U2084" s="125">
        <v>2</v>
      </c>
      <c r="V2084" s="125">
        <v>2</v>
      </c>
      <c r="W2084" s="112">
        <f>T2084-T2084*2/100</f>
        <v>163268</v>
      </c>
      <c r="X2084" s="107">
        <f>L2084+W2084</f>
        <v>215118</v>
      </c>
      <c r="Y2084" s="112">
        <f>X2084*R2084/100</f>
        <v>215118</v>
      </c>
      <c r="Z2084" s="107">
        <v>0</v>
      </c>
      <c r="AA2084" s="112">
        <f>Y2084-Z2084</f>
        <v>215118</v>
      </c>
      <c r="AB2084" s="115">
        <v>0.3</v>
      </c>
      <c r="AC2084" s="5">
        <f>AA2084*AB2084/100</f>
        <v>645.35399999999993</v>
      </c>
    </row>
    <row r="2085" spans="1:29" x14ac:dyDescent="0.35">
      <c r="A2085" s="139">
        <v>4</v>
      </c>
      <c r="B2085" s="40" t="s">
        <v>95</v>
      </c>
      <c r="C2085" s="91">
        <v>4851</v>
      </c>
      <c r="D2085" s="104" t="s">
        <v>213</v>
      </c>
      <c r="E2085" s="104" t="s">
        <v>67</v>
      </c>
      <c r="F2085" s="105" t="s">
        <v>47</v>
      </c>
      <c r="G2085" s="122">
        <v>0</v>
      </c>
      <c r="H2085" s="122">
        <v>0</v>
      </c>
      <c r="I2085" s="122">
        <v>17</v>
      </c>
      <c r="J2085" s="75">
        <f>G2085*400+H2085*100+I2085</f>
        <v>17</v>
      </c>
      <c r="K2085" s="99">
        <v>3050</v>
      </c>
      <c r="L2085" s="95">
        <f t="shared" si="118"/>
        <v>51850</v>
      </c>
      <c r="M2085" s="91">
        <v>4</v>
      </c>
      <c r="N2085" s="71" t="s">
        <v>212</v>
      </c>
      <c r="O2085" s="91"/>
      <c r="P2085" s="91">
        <v>3</v>
      </c>
      <c r="Q2085" s="108">
        <v>68</v>
      </c>
      <c r="R2085" s="109">
        <v>100</v>
      </c>
      <c r="S2085" s="107">
        <v>2450</v>
      </c>
      <c r="T2085" s="110">
        <f>Q2085*S2085</f>
        <v>166600</v>
      </c>
      <c r="U2085" s="125">
        <v>2</v>
      </c>
      <c r="V2085" s="125">
        <v>2</v>
      </c>
      <c r="W2085" s="112">
        <f>T2085-T2085*2/100</f>
        <v>163268</v>
      </c>
      <c r="X2085" s="107">
        <f>L2085+W2085</f>
        <v>215118</v>
      </c>
      <c r="Y2085" s="112">
        <f>X2085*R2085/100</f>
        <v>215118</v>
      </c>
      <c r="Z2085" s="107">
        <v>1</v>
      </c>
      <c r="AA2085" s="112">
        <f>Y2085-Z2085</f>
        <v>215117</v>
      </c>
      <c r="AB2085" s="115">
        <v>0.3</v>
      </c>
      <c r="AC2085" s="5">
        <f>AA2085*AB2085/100</f>
        <v>645.351</v>
      </c>
    </row>
    <row r="2086" spans="1:29" x14ac:dyDescent="0.35">
      <c r="A2086" s="139">
        <v>5</v>
      </c>
      <c r="B2086" s="40" t="s">
        <v>95</v>
      </c>
      <c r="C2086" s="91">
        <v>4852</v>
      </c>
      <c r="D2086" s="104" t="s">
        <v>214</v>
      </c>
      <c r="E2086" s="104" t="s">
        <v>67</v>
      </c>
      <c r="F2086" s="105" t="s">
        <v>47</v>
      </c>
      <c r="G2086" s="122">
        <v>0</v>
      </c>
      <c r="H2086" s="122">
        <v>0</v>
      </c>
      <c r="I2086" s="122">
        <v>17</v>
      </c>
      <c r="J2086" s="75">
        <f>G2086*400+H2086*100+I2086</f>
        <v>17</v>
      </c>
      <c r="K2086" s="99">
        <v>3050</v>
      </c>
      <c r="L2086" s="95">
        <f t="shared" si="118"/>
        <v>51850</v>
      </c>
      <c r="M2086" s="91">
        <v>5</v>
      </c>
      <c r="N2086" s="71" t="s">
        <v>212</v>
      </c>
      <c r="O2086" s="91"/>
      <c r="P2086" s="91">
        <v>3</v>
      </c>
      <c r="Q2086" s="108">
        <v>68</v>
      </c>
      <c r="R2086" s="109">
        <v>100</v>
      </c>
      <c r="S2086" s="107">
        <v>2450</v>
      </c>
      <c r="T2086" s="110">
        <f>Q2086*S2086</f>
        <v>166600</v>
      </c>
      <c r="U2086" s="125">
        <v>2</v>
      </c>
      <c r="V2086" s="125">
        <v>2</v>
      </c>
      <c r="W2086" s="112">
        <f>T2086-T2086*2/100</f>
        <v>163268</v>
      </c>
      <c r="X2086" s="107">
        <f>L2086+W2086</f>
        <v>215118</v>
      </c>
      <c r="Y2086" s="112">
        <f>X2086*R2086/100</f>
        <v>215118</v>
      </c>
      <c r="Z2086" s="107">
        <v>2</v>
      </c>
      <c r="AA2086" s="112">
        <f>Y2086-Z2086</f>
        <v>215116</v>
      </c>
      <c r="AB2086" s="115">
        <v>0.3</v>
      </c>
      <c r="AC2086" s="5">
        <f>AA2086*AB2086/100</f>
        <v>645.34799999999996</v>
      </c>
    </row>
    <row r="2087" spans="1:29" x14ac:dyDescent="0.35">
      <c r="A2087" s="139"/>
      <c r="B2087" s="40"/>
      <c r="C2087" s="91"/>
      <c r="D2087" s="104"/>
      <c r="E2087" s="104"/>
      <c r="F2087" s="105"/>
      <c r="G2087" s="122"/>
      <c r="H2087" s="122"/>
      <c r="I2087" s="122"/>
      <c r="J2087" s="113"/>
      <c r="K2087" s="99"/>
      <c r="L2087" s="95"/>
      <c r="M2087" s="91"/>
      <c r="N2087" s="71"/>
      <c r="O2087" s="91"/>
      <c r="P2087" s="91"/>
      <c r="Q2087" s="108"/>
      <c r="R2087" s="109"/>
      <c r="S2087" s="107"/>
      <c r="T2087" s="110"/>
      <c r="U2087" s="125"/>
      <c r="V2087" s="125"/>
      <c r="W2087" s="112"/>
      <c r="X2087" s="107"/>
      <c r="Y2087" s="112"/>
      <c r="Z2087" s="107"/>
      <c r="AA2087" s="112"/>
      <c r="AB2087" s="115"/>
      <c r="AC2087" s="5">
        <f>SUM(AC2081:AC2086)</f>
        <v>2065.0529999999999</v>
      </c>
    </row>
    <row r="2088" spans="1:29" x14ac:dyDescent="0.35">
      <c r="A2088" s="47"/>
      <c r="B2088" s="47"/>
      <c r="C2088" s="47"/>
      <c r="D2088" s="48"/>
      <c r="E2088" s="48"/>
      <c r="F2088" s="48"/>
      <c r="G2088" s="47"/>
      <c r="H2088" s="47"/>
      <c r="I2088" s="47"/>
      <c r="J2088" s="49"/>
      <c r="K2088" s="50"/>
      <c r="L2088" s="51"/>
      <c r="M2088" s="52"/>
      <c r="N2088" s="52"/>
      <c r="O2088" s="52"/>
      <c r="P2088" s="52"/>
      <c r="Q2088" s="49"/>
      <c r="R2088" s="50"/>
      <c r="S2088" s="49"/>
      <c r="T2088" s="49"/>
      <c r="U2088" s="52"/>
      <c r="V2088" s="52"/>
      <c r="W2088" s="50"/>
      <c r="X2088" s="49"/>
      <c r="Y2088" s="50"/>
      <c r="Z2088" s="49"/>
      <c r="AA2088" s="50"/>
      <c r="AB2088" s="53"/>
      <c r="AC2088" s="194"/>
    </row>
    <row r="2089" spans="1:29" x14ac:dyDescent="0.35">
      <c r="A2089" s="1"/>
      <c r="B2089" s="1"/>
      <c r="C2089" s="1"/>
      <c r="D2089" s="2"/>
      <c r="E2089" s="2"/>
      <c r="F2089" s="2"/>
      <c r="G2089" s="1"/>
      <c r="H2089" s="1"/>
      <c r="I2089" s="1"/>
      <c r="J2089" s="3"/>
      <c r="K2089" s="4"/>
      <c r="M2089" s="6"/>
      <c r="N2089" s="1"/>
      <c r="O2089" s="1"/>
      <c r="P2089" s="1"/>
      <c r="Q2089" s="3"/>
      <c r="R2089" s="4"/>
      <c r="S2089" s="3"/>
      <c r="T2089" s="3"/>
      <c r="U2089" s="1"/>
      <c r="V2089" s="1"/>
      <c r="W2089" s="4"/>
      <c r="X2089" s="3"/>
      <c r="Y2089" s="4"/>
      <c r="Z2089" s="3"/>
      <c r="AA2089" s="4"/>
      <c r="AB2089" s="55"/>
    </row>
    <row r="2090" spans="1:29" x14ac:dyDescent="0.35">
      <c r="A2090" s="8"/>
      <c r="B2090" s="8" t="s">
        <v>37</v>
      </c>
      <c r="C2090" s="8"/>
      <c r="D2090" s="9" t="s">
        <v>38</v>
      </c>
      <c r="E2090" s="9"/>
      <c r="F2090" s="9"/>
      <c r="G2090" s="56"/>
      <c r="H2090" s="8" t="s">
        <v>39</v>
      </c>
      <c r="I2090" s="8"/>
      <c r="J2090" s="57"/>
      <c r="K2090" s="10"/>
      <c r="L2090" s="8"/>
      <c r="M2090" s="13"/>
      <c r="N2090" s="1"/>
      <c r="O2090" s="1"/>
      <c r="P2090" s="1"/>
      <c r="Q2090" s="3"/>
      <c r="R2090" s="4"/>
      <c r="S2090" s="3"/>
      <c r="T2090" s="3"/>
      <c r="U2090" s="1"/>
      <c r="V2090" s="1"/>
      <c r="W2090" s="4"/>
      <c r="X2090" s="3"/>
      <c r="Y2090" s="4"/>
      <c r="Z2090" s="3"/>
      <c r="AA2090" s="4"/>
      <c r="AB2090" s="55"/>
    </row>
    <row r="2091" spans="1:29" x14ac:dyDescent="0.35">
      <c r="A2091" s="8"/>
      <c r="B2091" s="8"/>
      <c r="C2091" s="8"/>
      <c r="D2091" s="9"/>
      <c r="E2091" s="9"/>
      <c r="F2091" s="9"/>
      <c r="G2091" s="56"/>
      <c r="H2091" s="8" t="s">
        <v>40</v>
      </c>
      <c r="I2091" s="8"/>
      <c r="J2091" s="57"/>
      <c r="K2091" s="10"/>
      <c r="L2091" s="8"/>
      <c r="M2091" s="13"/>
      <c r="N2091" s="1"/>
      <c r="O2091" s="1"/>
      <c r="P2091" s="1"/>
      <c r="Q2091" s="3"/>
      <c r="R2091" s="4"/>
      <c r="S2091" s="3"/>
      <c r="T2091" s="3"/>
      <c r="U2091" s="1"/>
      <c r="V2091" s="1"/>
      <c r="W2091" s="4"/>
      <c r="X2091" s="3"/>
      <c r="Y2091" s="4"/>
      <c r="Z2091" s="3"/>
      <c r="AA2091" s="4"/>
      <c r="AB2091" s="55"/>
    </row>
    <row r="2092" spans="1:29" x14ac:dyDescent="0.35">
      <c r="A2092" s="8"/>
      <c r="B2092" s="8"/>
      <c r="C2092" s="8"/>
      <c r="D2092" s="9"/>
      <c r="E2092" s="9"/>
      <c r="F2092" s="9"/>
      <c r="G2092" s="56"/>
      <c r="H2092" s="8" t="s">
        <v>41</v>
      </c>
      <c r="I2092" s="8"/>
      <c r="J2092" s="57"/>
      <c r="K2092" s="10"/>
      <c r="L2092" s="8"/>
      <c r="M2092" s="13"/>
      <c r="N2092" s="1"/>
      <c r="O2092" s="1"/>
      <c r="P2092" s="8"/>
      <c r="Q2092" s="3"/>
      <c r="R2092" s="4"/>
      <c r="S2092" s="3"/>
      <c r="T2092" s="3"/>
      <c r="U2092" s="1"/>
      <c r="V2092" s="1"/>
      <c r="W2092" s="4"/>
      <c r="X2092" s="3"/>
      <c r="Y2092" s="11"/>
      <c r="Z2092" s="10"/>
      <c r="AA2092" s="11"/>
      <c r="AB2092" s="14"/>
    </row>
    <row r="2093" spans="1:29" x14ac:dyDescent="0.35">
      <c r="A2093" s="8"/>
      <c r="B2093" s="8"/>
      <c r="C2093" s="8"/>
      <c r="D2093" s="9"/>
      <c r="E2093" s="9"/>
      <c r="F2093" s="9"/>
      <c r="G2093" s="56"/>
      <c r="H2093" s="8" t="s">
        <v>42</v>
      </c>
      <c r="I2093" s="58"/>
      <c r="J2093" s="59"/>
      <c r="K2093" s="12"/>
      <c r="L2093" s="58"/>
      <c r="M2093" s="60"/>
      <c r="N2093" s="1"/>
      <c r="O2093" s="1"/>
      <c r="P2093" s="8"/>
      <c r="Q2093" s="3"/>
      <c r="R2093" s="4"/>
      <c r="S2093" s="3"/>
      <c r="T2093" s="3"/>
      <c r="U2093" s="1"/>
      <c r="V2093" s="1"/>
      <c r="W2093" s="4"/>
      <c r="X2093" s="3"/>
      <c r="Y2093" s="11"/>
      <c r="Z2093" s="10"/>
      <c r="AA2093" s="11"/>
      <c r="AB2093" s="14"/>
    </row>
    <row r="2094" spans="1:29" x14ac:dyDescent="0.35">
      <c r="A2094" s="58"/>
      <c r="B2094" s="58"/>
      <c r="C2094" s="58"/>
      <c r="D2094" s="61"/>
      <c r="E2094" s="61"/>
      <c r="F2094" s="61"/>
      <c r="G2094" s="58"/>
      <c r="H2094" s="58" t="s">
        <v>43</v>
      </c>
      <c r="I2094" s="58"/>
      <c r="J2094" s="59"/>
      <c r="K2094" s="12"/>
      <c r="L2094" s="58"/>
      <c r="M2094" s="60"/>
    </row>
    <row r="2095" spans="1:29" x14ac:dyDescent="0.35">
      <c r="A2095" s="1"/>
      <c r="B2095" s="1"/>
      <c r="C2095" s="1"/>
      <c r="D2095" s="2"/>
      <c r="E2095" s="2"/>
      <c r="F2095" s="2"/>
      <c r="G2095" s="1"/>
      <c r="H2095" s="1"/>
      <c r="I2095" s="1"/>
      <c r="J2095" s="3"/>
      <c r="K2095" s="4"/>
      <c r="M2095" s="6"/>
      <c r="N2095" s="1"/>
      <c r="O2095" s="1"/>
      <c r="P2095" s="1"/>
      <c r="Q2095" s="3"/>
      <c r="R2095" s="4"/>
      <c r="S2095" s="3"/>
      <c r="T2095" s="3"/>
      <c r="U2095" s="1"/>
      <c r="V2095" s="1"/>
      <c r="W2095" s="4"/>
      <c r="X2095" s="3"/>
      <c r="Y2095" s="4"/>
      <c r="Z2095" s="3"/>
      <c r="AA2095" s="314" t="s">
        <v>0</v>
      </c>
      <c r="AB2095" s="314"/>
    </row>
    <row r="2096" spans="1:29" x14ac:dyDescent="0.35">
      <c r="A2096" s="315" t="s">
        <v>1</v>
      </c>
      <c r="B2096" s="315"/>
      <c r="C2096" s="315"/>
      <c r="D2096" s="315"/>
      <c r="E2096" s="315"/>
      <c r="F2096" s="315"/>
      <c r="G2096" s="315"/>
      <c r="H2096" s="315"/>
      <c r="I2096" s="315"/>
      <c r="J2096" s="315"/>
      <c r="K2096" s="315"/>
      <c r="L2096" s="315"/>
      <c r="M2096" s="315"/>
      <c r="N2096" s="315"/>
      <c r="O2096" s="315"/>
      <c r="P2096" s="315"/>
      <c r="Q2096" s="315"/>
      <c r="R2096" s="315"/>
      <c r="S2096" s="315"/>
      <c r="T2096" s="315"/>
      <c r="U2096" s="315"/>
      <c r="V2096" s="315"/>
      <c r="W2096" s="315"/>
      <c r="X2096" s="315"/>
      <c r="Y2096" s="315"/>
      <c r="Z2096" s="315"/>
      <c r="AA2096" s="315"/>
      <c r="AB2096" s="315"/>
    </row>
    <row r="2097" spans="1:29" x14ac:dyDescent="0.35">
      <c r="A2097" s="315" t="str">
        <f>A2073</f>
        <v>เทศบาลตำบลนาบอน</v>
      </c>
      <c r="B2097" s="315"/>
      <c r="C2097" s="315"/>
      <c r="D2097" s="315"/>
      <c r="E2097" s="315"/>
      <c r="F2097" s="315"/>
      <c r="G2097" s="315"/>
      <c r="H2097" s="315"/>
      <c r="I2097" s="315"/>
      <c r="J2097" s="315"/>
      <c r="K2097" s="315"/>
      <c r="L2097" s="315"/>
      <c r="M2097" s="315"/>
      <c r="N2097" s="315"/>
      <c r="O2097" s="315"/>
      <c r="P2097" s="315"/>
      <c r="Q2097" s="315"/>
      <c r="R2097" s="315"/>
      <c r="S2097" s="315"/>
      <c r="T2097" s="315"/>
      <c r="U2097" s="315"/>
      <c r="V2097" s="315"/>
      <c r="W2097" s="315"/>
      <c r="X2097" s="315"/>
      <c r="Y2097" s="315"/>
      <c r="Z2097" s="315"/>
      <c r="AA2097" s="315"/>
      <c r="AB2097" s="315"/>
    </row>
    <row r="2098" spans="1:29" x14ac:dyDescent="0.35">
      <c r="A2098" s="8" t="s">
        <v>215</v>
      </c>
      <c r="B2098" s="8"/>
      <c r="C2098" s="8"/>
      <c r="D2098" s="9"/>
      <c r="E2098" s="9"/>
      <c r="F2098" s="9"/>
      <c r="G2098" s="8"/>
      <c r="H2098" s="8"/>
      <c r="I2098" s="8"/>
      <c r="J2098" s="10"/>
      <c r="K2098" s="11"/>
      <c r="L2098" s="12"/>
      <c r="M2098" s="13"/>
      <c r="N2098" s="8"/>
      <c r="O2098" s="8"/>
      <c r="P2098" s="8"/>
      <c r="Q2098" s="10"/>
      <c r="R2098" s="11"/>
      <c r="S2098" s="10"/>
      <c r="T2098" s="10"/>
      <c r="U2098" s="8"/>
      <c r="V2098" s="8"/>
      <c r="W2098" s="11"/>
      <c r="X2098" s="10"/>
      <c r="Y2098" s="11"/>
      <c r="Z2098" s="10"/>
      <c r="AA2098" s="11"/>
      <c r="AB2098" s="14"/>
    </row>
    <row r="2099" spans="1:29" x14ac:dyDescent="0.35">
      <c r="A2099" s="288" t="s">
        <v>4</v>
      </c>
      <c r="B2099" s="316"/>
      <c r="C2099" s="316"/>
      <c r="D2099" s="316"/>
      <c r="E2099" s="316"/>
      <c r="F2099" s="316"/>
      <c r="G2099" s="316"/>
      <c r="H2099" s="316"/>
      <c r="I2099" s="316"/>
      <c r="J2099" s="316"/>
      <c r="K2099" s="316"/>
      <c r="L2099" s="289"/>
      <c r="M2099" s="288" t="s">
        <v>5</v>
      </c>
      <c r="N2099" s="316"/>
      <c r="O2099" s="316"/>
      <c r="P2099" s="316"/>
      <c r="Q2099" s="316"/>
      <c r="R2099" s="316"/>
      <c r="S2099" s="316"/>
      <c r="T2099" s="316"/>
      <c r="U2099" s="316"/>
      <c r="V2099" s="316"/>
      <c r="W2099" s="289"/>
      <c r="X2099" s="290" t="s">
        <v>6</v>
      </c>
      <c r="Y2099" s="290" t="s">
        <v>7</v>
      </c>
      <c r="Z2099" s="290" t="s">
        <v>8</v>
      </c>
      <c r="AA2099" s="290" t="s">
        <v>9</v>
      </c>
      <c r="AB2099" s="317" t="s">
        <v>10</v>
      </c>
    </row>
    <row r="2100" spans="1:29" x14ac:dyDescent="0.35">
      <c r="A2100" s="299" t="s">
        <v>11</v>
      </c>
      <c r="B2100" s="293" t="s">
        <v>12</v>
      </c>
      <c r="C2100" s="293" t="s">
        <v>13</v>
      </c>
      <c r="D2100" s="311" t="s">
        <v>14</v>
      </c>
      <c r="E2100" s="311" t="s">
        <v>15</v>
      </c>
      <c r="F2100" s="312" t="s">
        <v>16</v>
      </c>
      <c r="G2100" s="302" t="s">
        <v>17</v>
      </c>
      <c r="H2100" s="303"/>
      <c r="I2100" s="304"/>
      <c r="J2100" s="290" t="s">
        <v>18</v>
      </c>
      <c r="K2100" s="290" t="s">
        <v>19</v>
      </c>
      <c r="L2100" s="308" t="s">
        <v>20</v>
      </c>
      <c r="M2100" s="299" t="s">
        <v>11</v>
      </c>
      <c r="N2100" s="293" t="s">
        <v>21</v>
      </c>
      <c r="O2100" s="293" t="s">
        <v>22</v>
      </c>
      <c r="P2100" s="293" t="s">
        <v>16</v>
      </c>
      <c r="Q2100" s="290" t="s">
        <v>23</v>
      </c>
      <c r="R2100" s="290" t="s">
        <v>24</v>
      </c>
      <c r="S2100" s="290" t="s">
        <v>25</v>
      </c>
      <c r="T2100" s="290" t="s">
        <v>26</v>
      </c>
      <c r="U2100" s="288" t="s">
        <v>27</v>
      </c>
      <c r="V2100" s="289"/>
      <c r="W2100" s="290" t="s">
        <v>28</v>
      </c>
      <c r="X2100" s="291"/>
      <c r="Y2100" s="291"/>
      <c r="Z2100" s="291"/>
      <c r="AA2100" s="291"/>
      <c r="AB2100" s="318"/>
    </row>
    <row r="2101" spans="1:29" x14ac:dyDescent="0.35">
      <c r="A2101" s="300"/>
      <c r="B2101" s="294"/>
      <c r="C2101" s="294"/>
      <c r="D2101" s="312"/>
      <c r="E2101" s="312"/>
      <c r="F2101" s="312"/>
      <c r="G2101" s="305"/>
      <c r="H2101" s="306"/>
      <c r="I2101" s="307"/>
      <c r="J2101" s="291"/>
      <c r="K2101" s="291"/>
      <c r="L2101" s="309"/>
      <c r="M2101" s="300"/>
      <c r="N2101" s="294"/>
      <c r="O2101" s="294"/>
      <c r="P2101" s="294"/>
      <c r="Q2101" s="291"/>
      <c r="R2101" s="291"/>
      <c r="S2101" s="291"/>
      <c r="T2101" s="291"/>
      <c r="U2101" s="293" t="s">
        <v>29</v>
      </c>
      <c r="V2101" s="296" t="s">
        <v>30</v>
      </c>
      <c r="W2101" s="291"/>
      <c r="X2101" s="291"/>
      <c r="Y2101" s="291"/>
      <c r="Z2101" s="291"/>
      <c r="AA2101" s="291"/>
      <c r="AB2101" s="318"/>
    </row>
    <row r="2102" spans="1:29" x14ac:dyDescent="0.35">
      <c r="A2102" s="300"/>
      <c r="B2102" s="294"/>
      <c r="C2102" s="294"/>
      <c r="D2102" s="312"/>
      <c r="E2102" s="312"/>
      <c r="F2102" s="312"/>
      <c r="G2102" s="299" t="s">
        <v>31</v>
      </c>
      <c r="H2102" s="299" t="s">
        <v>32</v>
      </c>
      <c r="I2102" s="299" t="s">
        <v>33</v>
      </c>
      <c r="J2102" s="291"/>
      <c r="K2102" s="291"/>
      <c r="L2102" s="309"/>
      <c r="M2102" s="300"/>
      <c r="N2102" s="294"/>
      <c r="O2102" s="294"/>
      <c r="P2102" s="294"/>
      <c r="Q2102" s="291"/>
      <c r="R2102" s="291"/>
      <c r="S2102" s="291"/>
      <c r="T2102" s="291"/>
      <c r="U2102" s="294"/>
      <c r="V2102" s="297"/>
      <c r="W2102" s="291"/>
      <c r="X2102" s="291"/>
      <c r="Y2102" s="291"/>
      <c r="Z2102" s="291"/>
      <c r="AA2102" s="291"/>
      <c r="AB2102" s="318"/>
    </row>
    <row r="2103" spans="1:29" x14ac:dyDescent="0.35">
      <c r="A2103" s="300"/>
      <c r="B2103" s="294"/>
      <c r="C2103" s="294"/>
      <c r="D2103" s="312"/>
      <c r="E2103" s="312"/>
      <c r="F2103" s="312"/>
      <c r="G2103" s="300"/>
      <c r="H2103" s="300"/>
      <c r="I2103" s="300"/>
      <c r="J2103" s="291"/>
      <c r="K2103" s="291"/>
      <c r="L2103" s="309"/>
      <c r="M2103" s="300"/>
      <c r="N2103" s="294"/>
      <c r="O2103" s="294"/>
      <c r="P2103" s="294"/>
      <c r="Q2103" s="291"/>
      <c r="R2103" s="291"/>
      <c r="S2103" s="291"/>
      <c r="T2103" s="291"/>
      <c r="U2103" s="294"/>
      <c r="V2103" s="297"/>
      <c r="W2103" s="291"/>
      <c r="X2103" s="291"/>
      <c r="Y2103" s="291"/>
      <c r="Z2103" s="291"/>
      <c r="AA2103" s="291"/>
      <c r="AB2103" s="318"/>
    </row>
    <row r="2104" spans="1:29" x14ac:dyDescent="0.35">
      <c r="A2104" s="301"/>
      <c r="B2104" s="295"/>
      <c r="C2104" s="295"/>
      <c r="D2104" s="313"/>
      <c r="E2104" s="313"/>
      <c r="F2104" s="313"/>
      <c r="G2104" s="301"/>
      <c r="H2104" s="301"/>
      <c r="I2104" s="301"/>
      <c r="J2104" s="292"/>
      <c r="K2104" s="292"/>
      <c r="L2104" s="310"/>
      <c r="M2104" s="301"/>
      <c r="N2104" s="295"/>
      <c r="O2104" s="295"/>
      <c r="P2104" s="295"/>
      <c r="Q2104" s="292"/>
      <c r="R2104" s="292"/>
      <c r="S2104" s="292"/>
      <c r="T2104" s="292"/>
      <c r="U2104" s="295"/>
      <c r="V2104" s="298"/>
      <c r="W2104" s="292"/>
      <c r="X2104" s="292"/>
      <c r="Y2104" s="292"/>
      <c r="Z2104" s="292"/>
      <c r="AA2104" s="292"/>
      <c r="AB2104" s="319"/>
    </row>
    <row r="2105" spans="1:29" x14ac:dyDescent="0.35">
      <c r="A2105" s="15">
        <v>1</v>
      </c>
      <c r="B2105" s="16" t="str">
        <f>[1]ภดส3!B3608</f>
        <v>โฉนด</v>
      </c>
      <c r="C2105" s="16">
        <f>[1]ภดส3!E3608</f>
        <v>3530</v>
      </c>
      <c r="D2105" s="17">
        <f>[1]ภดส3!C3608</f>
        <v>7474</v>
      </c>
      <c r="E2105" s="17" t="str">
        <f>[1]ภดส3!F3608</f>
        <v>ม.2 ต.นาบอน</v>
      </c>
      <c r="F2105" s="18" t="s">
        <v>47</v>
      </c>
      <c r="G2105" s="16">
        <f>[1]ภดส3!G3608</f>
        <v>0</v>
      </c>
      <c r="H2105" s="16">
        <f>[1]ภดส3!H3608</f>
        <v>0</v>
      </c>
      <c r="I2105" s="16">
        <f>[1]ภดส3!I3608</f>
        <v>22</v>
      </c>
      <c r="J2105" s="19">
        <f>[1]ภดส3!J3608</f>
        <v>22</v>
      </c>
      <c r="K2105" s="20">
        <v>3050</v>
      </c>
      <c r="L2105" s="19">
        <f>J2105*K2105</f>
        <v>67100</v>
      </c>
      <c r="M2105" s="21">
        <v>1</v>
      </c>
      <c r="N2105" s="21" t="s">
        <v>74</v>
      </c>
      <c r="O2105" s="21" t="s">
        <v>49</v>
      </c>
      <c r="P2105" s="21">
        <v>3</v>
      </c>
      <c r="Q2105" s="22">
        <v>88</v>
      </c>
      <c r="R2105" s="23">
        <v>100</v>
      </c>
      <c r="S2105" s="22">
        <v>7450</v>
      </c>
      <c r="T2105" s="22">
        <f>Q2105*S2105</f>
        <v>655600</v>
      </c>
      <c r="U2105" s="21">
        <v>7</v>
      </c>
      <c r="V2105" s="21">
        <v>7</v>
      </c>
      <c r="W2105" s="23">
        <f>T2105-T2105*7/100</f>
        <v>609708</v>
      </c>
      <c r="X2105" s="22">
        <f>L2105+W2105</f>
        <v>676808</v>
      </c>
      <c r="Y2105" s="23">
        <f>X2105*R2105/100</f>
        <v>676808</v>
      </c>
      <c r="Z2105" s="22">
        <v>0</v>
      </c>
      <c r="AA2105" s="24">
        <f>Y2105-Z2105</f>
        <v>676808</v>
      </c>
      <c r="AB2105" s="25">
        <v>0.02</v>
      </c>
      <c r="AC2105" s="26">
        <f>AA2105*AB2105/100</f>
        <v>135.36160000000001</v>
      </c>
    </row>
    <row r="2106" spans="1:29" x14ac:dyDescent="0.35">
      <c r="A2106" s="195"/>
      <c r="B2106" s="80"/>
      <c r="C2106" s="80"/>
      <c r="D2106" s="77"/>
      <c r="E2106" s="77"/>
      <c r="F2106" s="130"/>
      <c r="G2106" s="80"/>
      <c r="H2106" s="80"/>
      <c r="I2106" s="80"/>
      <c r="J2106" s="196"/>
      <c r="K2106" s="197"/>
      <c r="L2106" s="81"/>
      <c r="M2106" s="132"/>
      <c r="N2106" s="132"/>
      <c r="O2106" s="132"/>
      <c r="P2106" s="132"/>
      <c r="Q2106" s="185"/>
      <c r="R2106" s="87"/>
      <c r="S2106" s="185"/>
      <c r="T2106" s="86"/>
      <c r="U2106" s="132"/>
      <c r="V2106" s="132"/>
      <c r="W2106" s="87"/>
      <c r="X2106" s="86"/>
      <c r="Y2106" s="87"/>
      <c r="Z2106" s="86"/>
      <c r="AA2106" s="133"/>
      <c r="AB2106" s="157"/>
      <c r="AC2106" s="5">
        <f>SUM(AC2105)</f>
        <v>135.36160000000001</v>
      </c>
    </row>
    <row r="2107" spans="1:29" x14ac:dyDescent="0.35">
      <c r="A2107" s="1"/>
      <c r="B2107" s="1"/>
      <c r="C2107" s="1"/>
      <c r="D2107" s="2"/>
      <c r="E2107" s="2"/>
      <c r="F2107" s="2"/>
      <c r="G2107" s="1"/>
      <c r="H2107" s="1"/>
      <c r="I2107" s="1"/>
      <c r="J2107" s="3"/>
      <c r="K2107" s="4"/>
      <c r="M2107" s="6"/>
      <c r="N2107" s="1"/>
      <c r="O2107" s="1"/>
      <c r="P2107" s="1"/>
      <c r="Q2107" s="3"/>
      <c r="R2107" s="4"/>
      <c r="S2107" s="3"/>
      <c r="T2107" s="3"/>
      <c r="U2107" s="1"/>
      <c r="V2107" s="1"/>
      <c r="W2107" s="4"/>
      <c r="X2107" s="3"/>
      <c r="Y2107" s="4"/>
      <c r="Z2107" s="3"/>
      <c r="AA2107" s="4"/>
      <c r="AB2107" s="55"/>
    </row>
    <row r="2108" spans="1:29" x14ac:dyDescent="0.35">
      <c r="A2108" s="8"/>
      <c r="B2108" s="8" t="s">
        <v>37</v>
      </c>
      <c r="C2108" s="8"/>
      <c r="D2108" s="9" t="s">
        <v>38</v>
      </c>
      <c r="E2108" s="9"/>
      <c r="F2108" s="9"/>
      <c r="G2108" s="56"/>
      <c r="H2108" s="8" t="s">
        <v>39</v>
      </c>
      <c r="I2108" s="8"/>
      <c r="J2108" s="57"/>
      <c r="K2108" s="10"/>
      <c r="L2108" s="8"/>
      <c r="M2108" s="13"/>
      <c r="N2108" s="1"/>
      <c r="O2108" s="1"/>
      <c r="P2108" s="1"/>
      <c r="Q2108" s="3"/>
      <c r="R2108" s="4"/>
      <c r="S2108" s="3"/>
      <c r="T2108" s="3"/>
      <c r="U2108" s="1"/>
      <c r="V2108" s="1"/>
      <c r="W2108" s="4"/>
      <c r="X2108" s="3"/>
      <c r="Y2108" s="4"/>
      <c r="Z2108" s="3"/>
      <c r="AA2108" s="4"/>
      <c r="AB2108" s="55"/>
    </row>
    <row r="2109" spans="1:29" x14ac:dyDescent="0.35">
      <c r="A2109" s="8"/>
      <c r="B2109" s="8"/>
      <c r="C2109" s="8"/>
      <c r="D2109" s="9"/>
      <c r="E2109" s="9"/>
      <c r="F2109" s="9"/>
      <c r="G2109" s="56"/>
      <c r="H2109" s="8" t="s">
        <v>40</v>
      </c>
      <c r="I2109" s="8"/>
      <c r="J2109" s="57"/>
      <c r="K2109" s="10"/>
      <c r="L2109" s="8"/>
      <c r="M2109" s="13"/>
      <c r="N2109" s="1"/>
      <c r="O2109" s="1"/>
      <c r="P2109" s="1"/>
      <c r="Q2109" s="3"/>
      <c r="R2109" s="4"/>
      <c r="S2109" s="3"/>
      <c r="T2109" s="3"/>
      <c r="U2109" s="1"/>
      <c r="V2109" s="1"/>
      <c r="W2109" s="4"/>
      <c r="X2109" s="3"/>
      <c r="Y2109" s="4"/>
      <c r="Z2109" s="3"/>
      <c r="AA2109" s="4"/>
      <c r="AB2109" s="55"/>
    </row>
    <row r="2110" spans="1:29" x14ac:dyDescent="0.35">
      <c r="A2110" s="8"/>
      <c r="B2110" s="8"/>
      <c r="C2110" s="8"/>
      <c r="D2110" s="9"/>
      <c r="E2110" s="9"/>
      <c r="F2110" s="9"/>
      <c r="G2110" s="56"/>
      <c r="H2110" s="8" t="s">
        <v>41</v>
      </c>
      <c r="I2110" s="8"/>
      <c r="J2110" s="57"/>
      <c r="K2110" s="10"/>
      <c r="L2110" s="8"/>
      <c r="M2110" s="13"/>
      <c r="N2110" s="1"/>
      <c r="O2110" s="1"/>
      <c r="P2110" s="8"/>
      <c r="Q2110" s="3"/>
      <c r="R2110" s="4"/>
      <c r="S2110" s="3"/>
      <c r="T2110" s="3"/>
      <c r="U2110" s="1"/>
      <c r="V2110" s="1"/>
      <c r="W2110" s="4"/>
      <c r="X2110" s="3"/>
      <c r="Y2110" s="11"/>
      <c r="Z2110" s="10"/>
      <c r="AA2110" s="11"/>
      <c r="AB2110" s="14"/>
    </row>
    <row r="2111" spans="1:29" x14ac:dyDescent="0.35">
      <c r="A2111" s="8"/>
      <c r="B2111" s="8"/>
      <c r="C2111" s="8"/>
      <c r="D2111" s="9"/>
      <c r="E2111" s="9"/>
      <c r="F2111" s="9"/>
      <c r="G2111" s="56"/>
      <c r="H2111" s="8" t="s">
        <v>42</v>
      </c>
      <c r="I2111" s="58"/>
      <c r="J2111" s="59"/>
      <c r="K2111" s="12"/>
      <c r="L2111" s="58"/>
      <c r="M2111" s="60"/>
      <c r="N2111" s="1"/>
      <c r="O2111" s="1"/>
      <c r="P2111" s="8"/>
      <c r="Q2111" s="3"/>
      <c r="R2111" s="4"/>
      <c r="S2111" s="3"/>
      <c r="T2111" s="3"/>
      <c r="U2111" s="1"/>
      <c r="V2111" s="1"/>
      <c r="W2111" s="4"/>
      <c r="X2111" s="3"/>
      <c r="Y2111" s="11"/>
      <c r="Z2111" s="10"/>
      <c r="AA2111" s="11"/>
      <c r="AB2111" s="14"/>
    </row>
    <row r="2112" spans="1:29" x14ac:dyDescent="0.35">
      <c r="A2112" s="58"/>
      <c r="B2112" s="58"/>
      <c r="C2112" s="58"/>
      <c r="D2112" s="61"/>
      <c r="E2112" s="61"/>
      <c r="F2112" s="61"/>
      <c r="G2112" s="58"/>
      <c r="H2112" s="58" t="s">
        <v>43</v>
      </c>
      <c r="I2112" s="58"/>
      <c r="J2112" s="59"/>
      <c r="K2112" s="12"/>
      <c r="L2112" s="58"/>
      <c r="M2112" s="60"/>
    </row>
    <row r="2113" spans="1:29" x14ac:dyDescent="0.35">
      <c r="A2113" s="1"/>
      <c r="B2113" s="1"/>
      <c r="C2113" s="1"/>
      <c r="D2113" s="2"/>
      <c r="E2113" s="2"/>
      <c r="F2113" s="2"/>
      <c r="G2113" s="1"/>
      <c r="H2113" s="1"/>
      <c r="I2113" s="1"/>
      <c r="J2113" s="3"/>
      <c r="K2113" s="4"/>
      <c r="M2113" s="6"/>
      <c r="N2113" s="1"/>
      <c r="O2113" s="1"/>
      <c r="P2113" s="1"/>
      <c r="Q2113" s="3"/>
      <c r="R2113" s="4"/>
      <c r="S2113" s="3"/>
      <c r="T2113" s="3"/>
      <c r="U2113" s="1"/>
      <c r="V2113" s="1"/>
      <c r="W2113" s="4"/>
      <c r="X2113" s="3"/>
      <c r="Y2113" s="4"/>
      <c r="Z2113" s="3"/>
      <c r="AA2113" s="314" t="s">
        <v>0</v>
      </c>
      <c r="AB2113" s="314"/>
    </row>
    <row r="2114" spans="1:29" x14ac:dyDescent="0.35">
      <c r="A2114" s="315" t="s">
        <v>1</v>
      </c>
      <c r="B2114" s="315"/>
      <c r="C2114" s="315"/>
      <c r="D2114" s="315"/>
      <c r="E2114" s="315"/>
      <c r="F2114" s="315"/>
      <c r="G2114" s="315"/>
      <c r="H2114" s="315"/>
      <c r="I2114" s="315"/>
      <c r="J2114" s="315"/>
      <c r="K2114" s="315"/>
      <c r="L2114" s="315"/>
      <c r="M2114" s="315"/>
      <c r="N2114" s="315"/>
      <c r="O2114" s="315"/>
      <c r="P2114" s="315"/>
      <c r="Q2114" s="315"/>
      <c r="R2114" s="315"/>
      <c r="S2114" s="315"/>
      <c r="T2114" s="315"/>
      <c r="U2114" s="315"/>
      <c r="V2114" s="315"/>
      <c r="W2114" s="315"/>
      <c r="X2114" s="315"/>
      <c r="Y2114" s="315"/>
      <c r="Z2114" s="315"/>
      <c r="AA2114" s="315"/>
      <c r="AB2114" s="315"/>
    </row>
    <row r="2115" spans="1:29" x14ac:dyDescent="0.35">
      <c r="A2115" s="315" t="str">
        <f>A2097</f>
        <v>เทศบาลตำบลนาบอน</v>
      </c>
      <c r="B2115" s="315"/>
      <c r="C2115" s="315"/>
      <c r="D2115" s="315"/>
      <c r="E2115" s="315"/>
      <c r="F2115" s="315"/>
      <c r="G2115" s="315"/>
      <c r="H2115" s="315"/>
      <c r="I2115" s="315"/>
      <c r="J2115" s="315"/>
      <c r="K2115" s="315"/>
      <c r="L2115" s="315"/>
      <c r="M2115" s="315"/>
      <c r="N2115" s="315"/>
      <c r="O2115" s="315"/>
      <c r="P2115" s="315"/>
      <c r="Q2115" s="315"/>
      <c r="R2115" s="315"/>
      <c r="S2115" s="315"/>
      <c r="T2115" s="315"/>
      <c r="U2115" s="315"/>
      <c r="V2115" s="315"/>
      <c r="W2115" s="315"/>
      <c r="X2115" s="315"/>
      <c r="Y2115" s="315"/>
      <c r="Z2115" s="315"/>
      <c r="AA2115" s="315"/>
      <c r="AB2115" s="315"/>
    </row>
    <row r="2116" spans="1:29" x14ac:dyDescent="0.35">
      <c r="A2116" s="8" t="s">
        <v>216</v>
      </c>
      <c r="B2116" s="8"/>
      <c r="C2116" s="8"/>
      <c r="D2116" s="9"/>
      <c r="E2116" s="9"/>
      <c r="F2116" s="9"/>
      <c r="G2116" s="8"/>
      <c r="H2116" s="8"/>
      <c r="I2116" s="8"/>
      <c r="J2116" s="10"/>
      <c r="K2116" s="11"/>
      <c r="L2116" s="12"/>
      <c r="M2116" s="13"/>
      <c r="N2116" s="8"/>
      <c r="O2116" s="8"/>
      <c r="P2116" s="8"/>
      <c r="Q2116" s="10"/>
      <c r="R2116" s="11"/>
      <c r="S2116" s="10"/>
      <c r="T2116" s="10"/>
      <c r="U2116" s="8"/>
      <c r="V2116" s="8"/>
      <c r="W2116" s="11"/>
      <c r="X2116" s="10"/>
      <c r="Y2116" s="11"/>
      <c r="Z2116" s="10"/>
      <c r="AA2116" s="11"/>
      <c r="AB2116" s="14"/>
    </row>
    <row r="2117" spans="1:29" x14ac:dyDescent="0.35">
      <c r="A2117" s="288" t="s">
        <v>4</v>
      </c>
      <c r="B2117" s="316"/>
      <c r="C2117" s="316"/>
      <c r="D2117" s="316"/>
      <c r="E2117" s="316"/>
      <c r="F2117" s="316"/>
      <c r="G2117" s="316"/>
      <c r="H2117" s="316"/>
      <c r="I2117" s="316"/>
      <c r="J2117" s="316"/>
      <c r="K2117" s="316"/>
      <c r="L2117" s="289"/>
      <c r="M2117" s="288" t="s">
        <v>5</v>
      </c>
      <c r="N2117" s="316"/>
      <c r="O2117" s="316"/>
      <c r="P2117" s="316"/>
      <c r="Q2117" s="316"/>
      <c r="R2117" s="316"/>
      <c r="S2117" s="316"/>
      <c r="T2117" s="316"/>
      <c r="U2117" s="316"/>
      <c r="V2117" s="316"/>
      <c r="W2117" s="289"/>
      <c r="X2117" s="290" t="s">
        <v>6</v>
      </c>
      <c r="Y2117" s="290" t="s">
        <v>7</v>
      </c>
      <c r="Z2117" s="290" t="s">
        <v>8</v>
      </c>
      <c r="AA2117" s="290" t="s">
        <v>9</v>
      </c>
      <c r="AB2117" s="317" t="s">
        <v>10</v>
      </c>
    </row>
    <row r="2118" spans="1:29" x14ac:dyDescent="0.35">
      <c r="A2118" s="299" t="s">
        <v>11</v>
      </c>
      <c r="B2118" s="293" t="s">
        <v>12</v>
      </c>
      <c r="C2118" s="293" t="s">
        <v>13</v>
      </c>
      <c r="D2118" s="311" t="s">
        <v>14</v>
      </c>
      <c r="E2118" s="311" t="s">
        <v>15</v>
      </c>
      <c r="F2118" s="312" t="s">
        <v>16</v>
      </c>
      <c r="G2118" s="302" t="s">
        <v>17</v>
      </c>
      <c r="H2118" s="303"/>
      <c r="I2118" s="304"/>
      <c r="J2118" s="290" t="s">
        <v>18</v>
      </c>
      <c r="K2118" s="290" t="s">
        <v>19</v>
      </c>
      <c r="L2118" s="308" t="s">
        <v>20</v>
      </c>
      <c r="M2118" s="299" t="s">
        <v>11</v>
      </c>
      <c r="N2118" s="293" t="s">
        <v>21</v>
      </c>
      <c r="O2118" s="293" t="s">
        <v>22</v>
      </c>
      <c r="P2118" s="293" t="s">
        <v>16</v>
      </c>
      <c r="Q2118" s="290" t="s">
        <v>23</v>
      </c>
      <c r="R2118" s="290" t="s">
        <v>24</v>
      </c>
      <c r="S2118" s="290" t="s">
        <v>25</v>
      </c>
      <c r="T2118" s="290" t="s">
        <v>26</v>
      </c>
      <c r="U2118" s="288" t="s">
        <v>27</v>
      </c>
      <c r="V2118" s="289"/>
      <c r="W2118" s="290" t="s">
        <v>28</v>
      </c>
      <c r="X2118" s="291"/>
      <c r="Y2118" s="291"/>
      <c r="Z2118" s="291"/>
      <c r="AA2118" s="291"/>
      <c r="AB2118" s="318"/>
    </row>
    <row r="2119" spans="1:29" x14ac:dyDescent="0.35">
      <c r="A2119" s="300"/>
      <c r="B2119" s="294"/>
      <c r="C2119" s="294"/>
      <c r="D2119" s="312"/>
      <c r="E2119" s="312"/>
      <c r="F2119" s="312"/>
      <c r="G2119" s="305"/>
      <c r="H2119" s="306"/>
      <c r="I2119" s="307"/>
      <c r="J2119" s="291"/>
      <c r="K2119" s="291"/>
      <c r="L2119" s="309"/>
      <c r="M2119" s="300"/>
      <c r="N2119" s="294"/>
      <c r="O2119" s="294"/>
      <c r="P2119" s="294"/>
      <c r="Q2119" s="291"/>
      <c r="R2119" s="291"/>
      <c r="S2119" s="291"/>
      <c r="T2119" s="291"/>
      <c r="U2119" s="293" t="s">
        <v>29</v>
      </c>
      <c r="V2119" s="296" t="s">
        <v>30</v>
      </c>
      <c r="W2119" s="291"/>
      <c r="X2119" s="291"/>
      <c r="Y2119" s="291"/>
      <c r="Z2119" s="291"/>
      <c r="AA2119" s="291"/>
      <c r="AB2119" s="318"/>
    </row>
    <row r="2120" spans="1:29" x14ac:dyDescent="0.35">
      <c r="A2120" s="300"/>
      <c r="B2120" s="294"/>
      <c r="C2120" s="294"/>
      <c r="D2120" s="312"/>
      <c r="E2120" s="312"/>
      <c r="F2120" s="312"/>
      <c r="G2120" s="299" t="s">
        <v>31</v>
      </c>
      <c r="H2120" s="299" t="s">
        <v>32</v>
      </c>
      <c r="I2120" s="299" t="s">
        <v>33</v>
      </c>
      <c r="J2120" s="291"/>
      <c r="K2120" s="291"/>
      <c r="L2120" s="309"/>
      <c r="M2120" s="300"/>
      <c r="N2120" s="294"/>
      <c r="O2120" s="294"/>
      <c r="P2120" s="294"/>
      <c r="Q2120" s="291"/>
      <c r="R2120" s="291"/>
      <c r="S2120" s="291"/>
      <c r="T2120" s="291"/>
      <c r="U2120" s="294"/>
      <c r="V2120" s="297"/>
      <c r="W2120" s="291"/>
      <c r="X2120" s="291"/>
      <c r="Y2120" s="291"/>
      <c r="Z2120" s="291"/>
      <c r="AA2120" s="291"/>
      <c r="AB2120" s="318"/>
    </row>
    <row r="2121" spans="1:29" x14ac:dyDescent="0.35">
      <c r="A2121" s="300"/>
      <c r="B2121" s="294"/>
      <c r="C2121" s="294"/>
      <c r="D2121" s="312"/>
      <c r="E2121" s="312"/>
      <c r="F2121" s="312"/>
      <c r="G2121" s="300"/>
      <c r="H2121" s="300"/>
      <c r="I2121" s="300"/>
      <c r="J2121" s="291"/>
      <c r="K2121" s="291"/>
      <c r="L2121" s="309"/>
      <c r="M2121" s="300"/>
      <c r="N2121" s="294"/>
      <c r="O2121" s="294"/>
      <c r="P2121" s="294"/>
      <c r="Q2121" s="291"/>
      <c r="R2121" s="291"/>
      <c r="S2121" s="291"/>
      <c r="T2121" s="291"/>
      <c r="U2121" s="294"/>
      <c r="V2121" s="297"/>
      <c r="W2121" s="291"/>
      <c r="X2121" s="291"/>
      <c r="Y2121" s="291"/>
      <c r="Z2121" s="291"/>
      <c r="AA2121" s="291"/>
      <c r="AB2121" s="318"/>
    </row>
    <row r="2122" spans="1:29" x14ac:dyDescent="0.35">
      <c r="A2122" s="301"/>
      <c r="B2122" s="295"/>
      <c r="C2122" s="295"/>
      <c r="D2122" s="313"/>
      <c r="E2122" s="313"/>
      <c r="F2122" s="313"/>
      <c r="G2122" s="301"/>
      <c r="H2122" s="301"/>
      <c r="I2122" s="301"/>
      <c r="J2122" s="292"/>
      <c r="K2122" s="292"/>
      <c r="L2122" s="310"/>
      <c r="M2122" s="301"/>
      <c r="N2122" s="295"/>
      <c r="O2122" s="295"/>
      <c r="P2122" s="295"/>
      <c r="Q2122" s="292"/>
      <c r="R2122" s="292"/>
      <c r="S2122" s="292"/>
      <c r="T2122" s="292"/>
      <c r="U2122" s="295"/>
      <c r="V2122" s="298"/>
      <c r="W2122" s="292"/>
      <c r="X2122" s="292"/>
      <c r="Y2122" s="292"/>
      <c r="Z2122" s="292"/>
      <c r="AA2122" s="292"/>
      <c r="AB2122" s="319"/>
    </row>
    <row r="2123" spans="1:29" x14ac:dyDescent="0.35">
      <c r="A2123" s="15">
        <v>1</v>
      </c>
      <c r="B2123" s="16" t="str">
        <f>[1]ภดส3!B3635</f>
        <v>โฉนด</v>
      </c>
      <c r="C2123" s="16">
        <f>[1]ภดส3!E3635</f>
        <v>3532</v>
      </c>
      <c r="D2123" s="17">
        <f>[1]ภดส3!C3635</f>
        <v>7476</v>
      </c>
      <c r="E2123" s="17" t="str">
        <f>[1]ภดส3!F3635</f>
        <v>ม.2 ต.นาบอน</v>
      </c>
      <c r="F2123" s="18" t="s">
        <v>45</v>
      </c>
      <c r="G2123" s="16">
        <f>[1]ภดส3!G3635</f>
        <v>0</v>
      </c>
      <c r="H2123" s="16">
        <f>[1]ภดส3!H3635</f>
        <v>0</v>
      </c>
      <c r="I2123" s="16">
        <f>[1]ภดส3!I3635</f>
        <v>22</v>
      </c>
      <c r="J2123" s="19">
        <f>[1]ภดส3!J3635</f>
        <v>22</v>
      </c>
      <c r="K2123" s="20">
        <v>3050</v>
      </c>
      <c r="L2123" s="19">
        <f>J2123*K2123</f>
        <v>67100</v>
      </c>
      <c r="M2123" s="21"/>
      <c r="N2123" s="21"/>
      <c r="O2123" s="21"/>
      <c r="P2123" s="21"/>
      <c r="Q2123" s="22"/>
      <c r="R2123" s="23"/>
      <c r="S2123" s="22"/>
      <c r="T2123" s="22"/>
      <c r="U2123" s="21"/>
      <c r="V2123" s="21"/>
      <c r="W2123" s="23"/>
      <c r="X2123" s="22">
        <f>L2123</f>
        <v>67100</v>
      </c>
      <c r="Y2123" s="23">
        <f>X2123*100/100</f>
        <v>67100</v>
      </c>
      <c r="Z2123" s="22">
        <v>0</v>
      </c>
      <c r="AA2123" s="24">
        <f>Y2123-Z2123</f>
        <v>67100</v>
      </c>
      <c r="AB2123" s="25">
        <v>0.3</v>
      </c>
      <c r="AC2123" s="26">
        <f>AA2123*AB2123/100</f>
        <v>201.3</v>
      </c>
    </row>
    <row r="2124" spans="1:29" x14ac:dyDescent="0.35">
      <c r="A2124" s="201"/>
      <c r="B2124" s="202"/>
      <c r="C2124" s="202"/>
      <c r="D2124" s="77"/>
      <c r="E2124" s="77"/>
      <c r="F2124" s="130"/>
      <c r="G2124" s="202"/>
      <c r="H2124" s="202"/>
      <c r="I2124" s="202"/>
      <c r="J2124" s="196"/>
      <c r="K2124" s="197"/>
      <c r="L2124" s="203"/>
      <c r="M2124" s="132"/>
      <c r="N2124" s="132"/>
      <c r="O2124" s="132"/>
      <c r="P2124" s="132"/>
      <c r="Q2124" s="185"/>
      <c r="R2124" s="206"/>
      <c r="S2124" s="185"/>
      <c r="T2124" s="207"/>
      <c r="U2124" s="132"/>
      <c r="V2124" s="132"/>
      <c r="W2124" s="206"/>
      <c r="X2124" s="207"/>
      <c r="Y2124" s="206"/>
      <c r="Z2124" s="207"/>
      <c r="AA2124" s="208"/>
      <c r="AB2124" s="198"/>
      <c r="AC2124" s="188">
        <f>SUM(AC2123)</f>
        <v>201.3</v>
      </c>
    </row>
    <row r="2125" spans="1:29" x14ac:dyDescent="0.35">
      <c r="A2125" s="1"/>
      <c r="B2125" s="1"/>
      <c r="C2125" s="1"/>
      <c r="D2125" s="2"/>
      <c r="E2125" s="2"/>
      <c r="F2125" s="2"/>
      <c r="G2125" s="1"/>
      <c r="H2125" s="1"/>
      <c r="I2125" s="1"/>
      <c r="J2125" s="3"/>
      <c r="K2125" s="4"/>
      <c r="M2125" s="6"/>
      <c r="N2125" s="1"/>
      <c r="O2125" s="1"/>
      <c r="P2125" s="1"/>
      <c r="Q2125" s="3"/>
      <c r="R2125" s="4"/>
      <c r="S2125" s="3"/>
      <c r="T2125" s="3"/>
      <c r="U2125" s="1"/>
      <c r="V2125" s="1"/>
      <c r="W2125" s="4"/>
      <c r="X2125" s="3"/>
      <c r="Y2125" s="4"/>
      <c r="Z2125" s="3"/>
      <c r="AA2125" s="4"/>
      <c r="AB2125" s="55"/>
    </row>
    <row r="2126" spans="1:29" x14ac:dyDescent="0.35">
      <c r="A2126" s="8"/>
      <c r="B2126" s="8" t="s">
        <v>37</v>
      </c>
      <c r="C2126" s="8"/>
      <c r="D2126" s="9" t="s">
        <v>38</v>
      </c>
      <c r="E2126" s="9"/>
      <c r="F2126" s="9"/>
      <c r="G2126" s="56"/>
      <c r="H2126" s="8" t="s">
        <v>39</v>
      </c>
      <c r="I2126" s="8"/>
      <c r="J2126" s="57"/>
      <c r="K2126" s="10"/>
      <c r="L2126" s="8"/>
      <c r="M2126" s="13"/>
      <c r="N2126" s="1"/>
      <c r="O2126" s="1"/>
      <c r="P2126" s="1"/>
      <c r="Q2126" s="3"/>
      <c r="R2126" s="4"/>
      <c r="S2126" s="3"/>
      <c r="T2126" s="3"/>
      <c r="U2126" s="1"/>
      <c r="V2126" s="1"/>
      <c r="W2126" s="4"/>
      <c r="X2126" s="3"/>
      <c r="Y2126" s="4"/>
      <c r="Z2126" s="3"/>
      <c r="AA2126" s="4"/>
      <c r="AB2126" s="55"/>
    </row>
    <row r="2127" spans="1:29" x14ac:dyDescent="0.35">
      <c r="A2127" s="8"/>
      <c r="B2127" s="8"/>
      <c r="C2127" s="8"/>
      <c r="D2127" s="9"/>
      <c r="E2127" s="9"/>
      <c r="F2127" s="9"/>
      <c r="G2127" s="56"/>
      <c r="H2127" s="8" t="s">
        <v>40</v>
      </c>
      <c r="I2127" s="8"/>
      <c r="J2127" s="57"/>
      <c r="K2127" s="10"/>
      <c r="L2127" s="8"/>
      <c r="M2127" s="13"/>
      <c r="N2127" s="1"/>
      <c r="O2127" s="1"/>
      <c r="P2127" s="1"/>
      <c r="Q2127" s="3"/>
      <c r="R2127" s="4"/>
      <c r="S2127" s="3"/>
      <c r="T2127" s="3"/>
      <c r="U2127" s="1"/>
      <c r="V2127" s="1"/>
      <c r="W2127" s="4"/>
      <c r="X2127" s="3"/>
      <c r="Y2127" s="4"/>
      <c r="Z2127" s="3"/>
      <c r="AA2127" s="4"/>
      <c r="AB2127" s="55"/>
    </row>
    <row r="2128" spans="1:29" x14ac:dyDescent="0.35">
      <c r="A2128" s="8"/>
      <c r="B2128" s="8"/>
      <c r="C2128" s="8"/>
      <c r="D2128" s="9"/>
      <c r="E2128" s="9"/>
      <c r="F2128" s="9"/>
      <c r="G2128" s="56"/>
      <c r="H2128" s="8" t="s">
        <v>41</v>
      </c>
      <c r="I2128" s="8"/>
      <c r="J2128" s="57"/>
      <c r="K2128" s="10"/>
      <c r="L2128" s="8"/>
      <c r="M2128" s="13"/>
      <c r="N2128" s="1"/>
      <c r="O2128" s="1"/>
      <c r="P2128" s="8"/>
      <c r="Q2128" s="3"/>
      <c r="R2128" s="4"/>
      <c r="S2128" s="3"/>
      <c r="T2128" s="3"/>
      <c r="U2128" s="1"/>
      <c r="V2128" s="1"/>
      <c r="W2128" s="4"/>
      <c r="X2128" s="3"/>
      <c r="Y2128" s="11"/>
      <c r="Z2128" s="10"/>
      <c r="AA2128" s="11"/>
      <c r="AB2128" s="14"/>
    </row>
    <row r="2129" spans="1:29" x14ac:dyDescent="0.35">
      <c r="A2129" s="8"/>
      <c r="B2129" s="8"/>
      <c r="C2129" s="8"/>
      <c r="D2129" s="9"/>
      <c r="E2129" s="9"/>
      <c r="F2129" s="9"/>
      <c r="G2129" s="56"/>
      <c r="H2129" s="8" t="s">
        <v>42</v>
      </c>
      <c r="I2129" s="58"/>
      <c r="J2129" s="59"/>
      <c r="K2129" s="12"/>
      <c r="L2129" s="58"/>
      <c r="M2129" s="60"/>
      <c r="N2129" s="1"/>
      <c r="O2129" s="1"/>
      <c r="P2129" s="8"/>
      <c r="Q2129" s="3"/>
      <c r="R2129" s="4"/>
      <c r="S2129" s="3"/>
      <c r="T2129" s="3"/>
      <c r="U2129" s="1"/>
      <c r="V2129" s="1"/>
      <c r="W2129" s="4"/>
      <c r="X2129" s="3"/>
      <c r="Y2129" s="11"/>
      <c r="Z2129" s="10"/>
      <c r="AA2129" s="11"/>
      <c r="AB2129" s="14"/>
    </row>
    <row r="2130" spans="1:29" x14ac:dyDescent="0.35">
      <c r="A2130" s="58"/>
      <c r="B2130" s="58"/>
      <c r="C2130" s="58"/>
      <c r="D2130" s="61"/>
      <c r="E2130" s="61"/>
      <c r="F2130" s="61"/>
      <c r="G2130" s="58"/>
      <c r="H2130" s="58" t="s">
        <v>43</v>
      </c>
      <c r="I2130" s="58"/>
      <c r="J2130" s="59"/>
      <c r="K2130" s="12"/>
      <c r="L2130" s="58"/>
      <c r="M2130" s="60"/>
    </row>
    <row r="2131" spans="1:29" x14ac:dyDescent="0.35">
      <c r="A2131" s="1"/>
      <c r="B2131" s="1"/>
      <c r="C2131" s="1"/>
      <c r="D2131" s="2"/>
      <c r="E2131" s="2"/>
      <c r="F2131" s="2"/>
      <c r="G2131" s="1"/>
      <c r="H2131" s="1"/>
      <c r="I2131" s="1"/>
      <c r="J2131" s="3"/>
      <c r="K2131" s="4"/>
      <c r="M2131" s="6"/>
      <c r="N2131" s="1"/>
      <c r="O2131" s="1"/>
      <c r="P2131" s="1"/>
      <c r="Q2131" s="3"/>
      <c r="R2131" s="4"/>
      <c r="S2131" s="3"/>
      <c r="T2131" s="3"/>
      <c r="U2131" s="1"/>
      <c r="V2131" s="1"/>
      <c r="W2131" s="4"/>
      <c r="X2131" s="3"/>
      <c r="Y2131" s="4"/>
      <c r="Z2131" s="3"/>
      <c r="AA2131" s="314" t="s">
        <v>0</v>
      </c>
      <c r="AB2131" s="314"/>
    </row>
    <row r="2132" spans="1:29" x14ac:dyDescent="0.35">
      <c r="A2132" s="315" t="s">
        <v>1</v>
      </c>
      <c r="B2132" s="315"/>
      <c r="C2132" s="315"/>
      <c r="D2132" s="315"/>
      <c r="E2132" s="315"/>
      <c r="F2132" s="315"/>
      <c r="G2132" s="315"/>
      <c r="H2132" s="315"/>
      <c r="I2132" s="315"/>
      <c r="J2132" s="315"/>
      <c r="K2132" s="315"/>
      <c r="L2132" s="315"/>
      <c r="M2132" s="315"/>
      <c r="N2132" s="315"/>
      <c r="O2132" s="315"/>
      <c r="P2132" s="315"/>
      <c r="Q2132" s="315"/>
      <c r="R2132" s="315"/>
      <c r="S2132" s="315"/>
      <c r="T2132" s="315"/>
      <c r="U2132" s="315"/>
      <c r="V2132" s="315"/>
      <c r="W2132" s="315"/>
      <c r="X2132" s="315"/>
      <c r="Y2132" s="315"/>
      <c r="Z2132" s="315"/>
      <c r="AA2132" s="315"/>
      <c r="AB2132" s="315"/>
    </row>
    <row r="2133" spans="1:29" x14ac:dyDescent="0.35">
      <c r="A2133" s="315" t="str">
        <f>A2115</f>
        <v>เทศบาลตำบลนาบอน</v>
      </c>
      <c r="B2133" s="315"/>
      <c r="C2133" s="315"/>
      <c r="D2133" s="315"/>
      <c r="E2133" s="315"/>
      <c r="F2133" s="315"/>
      <c r="G2133" s="315"/>
      <c r="H2133" s="315"/>
      <c r="I2133" s="315"/>
      <c r="J2133" s="315"/>
      <c r="K2133" s="315"/>
      <c r="L2133" s="315"/>
      <c r="M2133" s="315"/>
      <c r="N2133" s="315"/>
      <c r="O2133" s="315"/>
      <c r="P2133" s="315"/>
      <c r="Q2133" s="315"/>
      <c r="R2133" s="315"/>
      <c r="S2133" s="315"/>
      <c r="T2133" s="315"/>
      <c r="U2133" s="315"/>
      <c r="V2133" s="315"/>
      <c r="W2133" s="315"/>
      <c r="X2133" s="315"/>
      <c r="Y2133" s="315"/>
      <c r="Z2133" s="315"/>
      <c r="AA2133" s="315"/>
      <c r="AB2133" s="315"/>
    </row>
    <row r="2134" spans="1:29" x14ac:dyDescent="0.35">
      <c r="A2134" s="8" t="s">
        <v>217</v>
      </c>
      <c r="B2134" s="8"/>
      <c r="C2134" s="8"/>
      <c r="D2134" s="9"/>
      <c r="E2134" s="9"/>
      <c r="F2134" s="9"/>
      <c r="G2134" s="8"/>
      <c r="H2134" s="8"/>
      <c r="I2134" s="8"/>
      <c r="J2134" s="10"/>
      <c r="K2134" s="11"/>
      <c r="L2134" s="12"/>
      <c r="M2134" s="13"/>
      <c r="N2134" s="8"/>
      <c r="O2134" s="8"/>
      <c r="P2134" s="8"/>
      <c r="Q2134" s="10"/>
      <c r="R2134" s="11"/>
      <c r="S2134" s="10"/>
      <c r="T2134" s="10"/>
      <c r="U2134" s="8"/>
      <c r="V2134" s="8"/>
      <c r="W2134" s="11"/>
      <c r="X2134" s="10"/>
      <c r="Y2134" s="11"/>
      <c r="Z2134" s="10"/>
      <c r="AA2134" s="11"/>
      <c r="AB2134" s="14"/>
    </row>
    <row r="2135" spans="1:29" x14ac:dyDescent="0.35">
      <c r="A2135" s="288" t="s">
        <v>4</v>
      </c>
      <c r="B2135" s="316"/>
      <c r="C2135" s="316"/>
      <c r="D2135" s="316"/>
      <c r="E2135" s="316"/>
      <c r="F2135" s="316"/>
      <c r="G2135" s="316"/>
      <c r="H2135" s="316"/>
      <c r="I2135" s="316"/>
      <c r="J2135" s="316"/>
      <c r="K2135" s="316"/>
      <c r="L2135" s="289"/>
      <c r="M2135" s="288" t="s">
        <v>5</v>
      </c>
      <c r="N2135" s="316"/>
      <c r="O2135" s="316"/>
      <c r="P2135" s="316"/>
      <c r="Q2135" s="316"/>
      <c r="R2135" s="316"/>
      <c r="S2135" s="316"/>
      <c r="T2135" s="316"/>
      <c r="U2135" s="316"/>
      <c r="V2135" s="316"/>
      <c r="W2135" s="289"/>
      <c r="X2135" s="290" t="s">
        <v>6</v>
      </c>
      <c r="Y2135" s="290" t="s">
        <v>7</v>
      </c>
      <c r="Z2135" s="290" t="s">
        <v>8</v>
      </c>
      <c r="AA2135" s="290" t="s">
        <v>9</v>
      </c>
      <c r="AB2135" s="317" t="s">
        <v>10</v>
      </c>
    </row>
    <row r="2136" spans="1:29" x14ac:dyDescent="0.35">
      <c r="A2136" s="299" t="s">
        <v>11</v>
      </c>
      <c r="B2136" s="293" t="s">
        <v>12</v>
      </c>
      <c r="C2136" s="293" t="s">
        <v>13</v>
      </c>
      <c r="D2136" s="311" t="s">
        <v>14</v>
      </c>
      <c r="E2136" s="311" t="s">
        <v>15</v>
      </c>
      <c r="F2136" s="312" t="s">
        <v>16</v>
      </c>
      <c r="G2136" s="302" t="s">
        <v>17</v>
      </c>
      <c r="H2136" s="303"/>
      <c r="I2136" s="304"/>
      <c r="J2136" s="290" t="s">
        <v>18</v>
      </c>
      <c r="K2136" s="290" t="s">
        <v>19</v>
      </c>
      <c r="L2136" s="308" t="s">
        <v>20</v>
      </c>
      <c r="M2136" s="299" t="s">
        <v>11</v>
      </c>
      <c r="N2136" s="293" t="s">
        <v>21</v>
      </c>
      <c r="O2136" s="293" t="s">
        <v>22</v>
      </c>
      <c r="P2136" s="293" t="s">
        <v>16</v>
      </c>
      <c r="Q2136" s="290" t="s">
        <v>23</v>
      </c>
      <c r="R2136" s="290" t="s">
        <v>24</v>
      </c>
      <c r="S2136" s="290" t="s">
        <v>25</v>
      </c>
      <c r="T2136" s="290" t="s">
        <v>26</v>
      </c>
      <c r="U2136" s="288" t="s">
        <v>27</v>
      </c>
      <c r="V2136" s="289"/>
      <c r="W2136" s="290" t="s">
        <v>28</v>
      </c>
      <c r="X2136" s="291"/>
      <c r="Y2136" s="291"/>
      <c r="Z2136" s="291"/>
      <c r="AA2136" s="291"/>
      <c r="AB2136" s="318"/>
    </row>
    <row r="2137" spans="1:29" x14ac:dyDescent="0.35">
      <c r="A2137" s="300"/>
      <c r="B2137" s="294"/>
      <c r="C2137" s="294"/>
      <c r="D2137" s="312"/>
      <c r="E2137" s="312"/>
      <c r="F2137" s="312"/>
      <c r="G2137" s="305"/>
      <c r="H2137" s="306"/>
      <c r="I2137" s="307"/>
      <c r="J2137" s="291"/>
      <c r="K2137" s="291"/>
      <c r="L2137" s="309"/>
      <c r="M2137" s="300"/>
      <c r="N2137" s="294"/>
      <c r="O2137" s="294"/>
      <c r="P2137" s="294"/>
      <c r="Q2137" s="291"/>
      <c r="R2137" s="291"/>
      <c r="S2137" s="291"/>
      <c r="T2137" s="291"/>
      <c r="U2137" s="293" t="s">
        <v>29</v>
      </c>
      <c r="V2137" s="296" t="s">
        <v>30</v>
      </c>
      <c r="W2137" s="291"/>
      <c r="X2137" s="291"/>
      <c r="Y2137" s="291"/>
      <c r="Z2137" s="291"/>
      <c r="AA2137" s="291"/>
      <c r="AB2137" s="318"/>
    </row>
    <row r="2138" spans="1:29" x14ac:dyDescent="0.35">
      <c r="A2138" s="300"/>
      <c r="B2138" s="294"/>
      <c r="C2138" s="294"/>
      <c r="D2138" s="312"/>
      <c r="E2138" s="312"/>
      <c r="F2138" s="312"/>
      <c r="G2138" s="299" t="s">
        <v>31</v>
      </c>
      <c r="H2138" s="299" t="s">
        <v>32</v>
      </c>
      <c r="I2138" s="299" t="s">
        <v>33</v>
      </c>
      <c r="J2138" s="291"/>
      <c r="K2138" s="291"/>
      <c r="L2138" s="309"/>
      <c r="M2138" s="300"/>
      <c r="N2138" s="294"/>
      <c r="O2138" s="294"/>
      <c r="P2138" s="294"/>
      <c r="Q2138" s="291"/>
      <c r="R2138" s="291"/>
      <c r="S2138" s="291"/>
      <c r="T2138" s="291"/>
      <c r="U2138" s="294"/>
      <c r="V2138" s="297"/>
      <c r="W2138" s="291"/>
      <c r="X2138" s="291"/>
      <c r="Y2138" s="291"/>
      <c r="Z2138" s="291"/>
      <c r="AA2138" s="291"/>
      <c r="AB2138" s="318"/>
    </row>
    <row r="2139" spans="1:29" x14ac:dyDescent="0.35">
      <c r="A2139" s="300"/>
      <c r="B2139" s="294"/>
      <c r="C2139" s="294"/>
      <c r="D2139" s="312"/>
      <c r="E2139" s="312"/>
      <c r="F2139" s="312"/>
      <c r="G2139" s="300"/>
      <c r="H2139" s="300"/>
      <c r="I2139" s="300"/>
      <c r="J2139" s="291"/>
      <c r="K2139" s="291"/>
      <c r="L2139" s="309"/>
      <c r="M2139" s="300"/>
      <c r="N2139" s="294"/>
      <c r="O2139" s="294"/>
      <c r="P2139" s="294"/>
      <c r="Q2139" s="291"/>
      <c r="R2139" s="291"/>
      <c r="S2139" s="291"/>
      <c r="T2139" s="291"/>
      <c r="U2139" s="294"/>
      <c r="V2139" s="297"/>
      <c r="W2139" s="291"/>
      <c r="X2139" s="291"/>
      <c r="Y2139" s="291"/>
      <c r="Z2139" s="291"/>
      <c r="AA2139" s="291"/>
      <c r="AB2139" s="318"/>
    </row>
    <row r="2140" spans="1:29" x14ac:dyDescent="0.35">
      <c r="A2140" s="301"/>
      <c r="B2140" s="295"/>
      <c r="C2140" s="295"/>
      <c r="D2140" s="313"/>
      <c r="E2140" s="313"/>
      <c r="F2140" s="313"/>
      <c r="G2140" s="301"/>
      <c r="H2140" s="301"/>
      <c r="I2140" s="301"/>
      <c r="J2140" s="292"/>
      <c r="K2140" s="292"/>
      <c r="L2140" s="310"/>
      <c r="M2140" s="301"/>
      <c r="N2140" s="295"/>
      <c r="O2140" s="295"/>
      <c r="P2140" s="295"/>
      <c r="Q2140" s="292"/>
      <c r="R2140" s="292"/>
      <c r="S2140" s="292"/>
      <c r="T2140" s="292"/>
      <c r="U2140" s="295"/>
      <c r="V2140" s="298"/>
      <c r="W2140" s="292"/>
      <c r="X2140" s="292"/>
      <c r="Y2140" s="292"/>
      <c r="Z2140" s="292"/>
      <c r="AA2140" s="292"/>
      <c r="AB2140" s="319"/>
    </row>
    <row r="2141" spans="1:29" x14ac:dyDescent="0.35">
      <c r="A2141" s="15">
        <v>1</v>
      </c>
      <c r="B2141" s="16" t="str">
        <f>[1]ภดส3!B3662</f>
        <v>โฉนด</v>
      </c>
      <c r="C2141" s="16">
        <f>[1]ภดส3!E3662</f>
        <v>3531</v>
      </c>
      <c r="D2141" s="17">
        <f>[1]ภดส3!C3662</f>
        <v>7475</v>
      </c>
      <c r="E2141" s="17" t="str">
        <f>[1]ภดส3!F3662</f>
        <v>ม.2 ต.นาบอน</v>
      </c>
      <c r="F2141" s="18" t="s">
        <v>45</v>
      </c>
      <c r="G2141" s="16">
        <f>[1]ภดส3!G3662</f>
        <v>0</v>
      </c>
      <c r="H2141" s="16">
        <f>[1]ภดส3!H3662</f>
        <v>0</v>
      </c>
      <c r="I2141" s="16">
        <f>[1]ภดส3!I3662</f>
        <v>22</v>
      </c>
      <c r="J2141" s="19">
        <f>[1]ภดส3!J3662</f>
        <v>22</v>
      </c>
      <c r="K2141" s="20">
        <v>3050</v>
      </c>
      <c r="L2141" s="19">
        <f>J2141*K2141</f>
        <v>67100</v>
      </c>
      <c r="M2141" s="21"/>
      <c r="N2141" s="21"/>
      <c r="O2141" s="21"/>
      <c r="P2141" s="21"/>
      <c r="Q2141" s="22"/>
      <c r="R2141" s="23"/>
      <c r="S2141" s="22"/>
      <c r="T2141" s="22"/>
      <c r="U2141" s="21"/>
      <c r="V2141" s="21"/>
      <c r="W2141" s="23"/>
      <c r="X2141" s="22">
        <f>L2141</f>
        <v>67100</v>
      </c>
      <c r="Y2141" s="23">
        <f>X2141*100/100</f>
        <v>67100</v>
      </c>
      <c r="Z2141" s="22">
        <v>0</v>
      </c>
      <c r="AA2141" s="24">
        <f>Y2141-Z2141</f>
        <v>67100</v>
      </c>
      <c r="AB2141" s="25">
        <v>0.3</v>
      </c>
      <c r="AC2141" s="26">
        <f>AA2141*AB2141/100</f>
        <v>201.3</v>
      </c>
    </row>
    <row r="2142" spans="1:29" x14ac:dyDescent="0.35">
      <c r="A2142" s="201"/>
      <c r="B2142" s="202"/>
      <c r="C2142" s="202"/>
      <c r="D2142" s="77"/>
      <c r="E2142" s="77"/>
      <c r="F2142" s="130"/>
      <c r="G2142" s="202"/>
      <c r="H2142" s="202"/>
      <c r="I2142" s="202"/>
      <c r="J2142" s="196"/>
      <c r="K2142" s="197"/>
      <c r="L2142" s="203"/>
      <c r="M2142" s="132"/>
      <c r="N2142" s="132"/>
      <c r="O2142" s="132"/>
      <c r="P2142" s="132"/>
      <c r="Q2142" s="185"/>
      <c r="R2142" s="206"/>
      <c r="S2142" s="185"/>
      <c r="T2142" s="207"/>
      <c r="U2142" s="132"/>
      <c r="V2142" s="132"/>
      <c r="W2142" s="206"/>
      <c r="X2142" s="207"/>
      <c r="Y2142" s="206"/>
      <c r="Z2142" s="207"/>
      <c r="AA2142" s="208"/>
      <c r="AB2142" s="198"/>
      <c r="AC2142" s="188">
        <f>SUM(AC2141)</f>
        <v>201.3</v>
      </c>
    </row>
    <row r="2143" spans="1:29" x14ac:dyDescent="0.35">
      <c r="A2143" s="1"/>
      <c r="B2143" s="1"/>
      <c r="C2143" s="1"/>
      <c r="D2143" s="2"/>
      <c r="E2143" s="2"/>
      <c r="F2143" s="2"/>
      <c r="G2143" s="1"/>
      <c r="H2143" s="1"/>
      <c r="I2143" s="1"/>
      <c r="J2143" s="3"/>
      <c r="K2143" s="4"/>
      <c r="M2143" s="6"/>
      <c r="N2143" s="1"/>
      <c r="O2143" s="1"/>
      <c r="P2143" s="1"/>
      <c r="Q2143" s="3"/>
      <c r="R2143" s="4"/>
      <c r="S2143" s="3"/>
      <c r="T2143" s="3"/>
      <c r="U2143" s="1"/>
      <c r="V2143" s="1"/>
      <c r="W2143" s="4"/>
      <c r="X2143" s="3"/>
      <c r="Y2143" s="4"/>
      <c r="Z2143" s="3"/>
      <c r="AA2143" s="4"/>
      <c r="AB2143" s="55"/>
    </row>
    <row r="2144" spans="1:29" x14ac:dyDescent="0.35">
      <c r="A2144" s="8"/>
      <c r="B2144" s="8" t="s">
        <v>37</v>
      </c>
      <c r="C2144" s="8"/>
      <c r="D2144" s="9" t="s">
        <v>38</v>
      </c>
      <c r="E2144" s="9"/>
      <c r="F2144" s="9"/>
      <c r="G2144" s="56"/>
      <c r="H2144" s="8" t="s">
        <v>39</v>
      </c>
      <c r="I2144" s="8"/>
      <c r="J2144" s="57"/>
      <c r="K2144" s="10"/>
      <c r="L2144" s="8"/>
      <c r="M2144" s="13"/>
      <c r="N2144" s="1"/>
      <c r="O2144" s="1"/>
      <c r="P2144" s="1"/>
      <c r="Q2144" s="3"/>
      <c r="R2144" s="4"/>
      <c r="S2144" s="3"/>
      <c r="T2144" s="3"/>
      <c r="U2144" s="1"/>
      <c r="V2144" s="1"/>
      <c r="W2144" s="4"/>
      <c r="X2144" s="3"/>
      <c r="Y2144" s="4"/>
      <c r="Z2144" s="3"/>
      <c r="AA2144" s="4"/>
      <c r="AB2144" s="55"/>
    </row>
    <row r="2145" spans="1:29" x14ac:dyDescent="0.35">
      <c r="A2145" s="8"/>
      <c r="B2145" s="8"/>
      <c r="C2145" s="8"/>
      <c r="D2145" s="9"/>
      <c r="E2145" s="9"/>
      <c r="F2145" s="9"/>
      <c r="G2145" s="56"/>
      <c r="H2145" s="8" t="s">
        <v>40</v>
      </c>
      <c r="I2145" s="8"/>
      <c r="J2145" s="57"/>
      <c r="K2145" s="10"/>
      <c r="L2145" s="8"/>
      <c r="M2145" s="13"/>
      <c r="N2145" s="1"/>
      <c r="O2145" s="1"/>
      <c r="P2145" s="1"/>
      <c r="Q2145" s="3"/>
      <c r="R2145" s="4"/>
      <c r="S2145" s="3"/>
      <c r="T2145" s="3"/>
      <c r="U2145" s="1"/>
      <c r="V2145" s="1"/>
      <c r="W2145" s="4"/>
      <c r="X2145" s="3"/>
      <c r="Y2145" s="4"/>
      <c r="Z2145" s="3"/>
      <c r="AA2145" s="4"/>
      <c r="AB2145" s="55"/>
    </row>
    <row r="2146" spans="1:29" x14ac:dyDescent="0.35">
      <c r="A2146" s="8"/>
      <c r="B2146" s="8"/>
      <c r="C2146" s="8"/>
      <c r="D2146" s="9"/>
      <c r="E2146" s="9"/>
      <c r="F2146" s="9"/>
      <c r="G2146" s="56"/>
      <c r="H2146" s="8" t="s">
        <v>41</v>
      </c>
      <c r="I2146" s="8"/>
      <c r="J2146" s="57"/>
      <c r="K2146" s="10"/>
      <c r="L2146" s="8"/>
      <c r="M2146" s="13"/>
      <c r="N2146" s="1"/>
      <c r="O2146" s="1"/>
      <c r="P2146" s="8"/>
      <c r="Q2146" s="3"/>
      <c r="R2146" s="4"/>
      <c r="S2146" s="3"/>
      <c r="T2146" s="3"/>
      <c r="U2146" s="1"/>
      <c r="V2146" s="1"/>
      <c r="W2146" s="4"/>
      <c r="X2146" s="3"/>
      <c r="Y2146" s="11"/>
      <c r="Z2146" s="10"/>
      <c r="AA2146" s="11"/>
      <c r="AB2146" s="14"/>
    </row>
    <row r="2147" spans="1:29" x14ac:dyDescent="0.35">
      <c r="A2147" s="8"/>
      <c r="B2147" s="8"/>
      <c r="C2147" s="8"/>
      <c r="D2147" s="9"/>
      <c r="E2147" s="9"/>
      <c r="F2147" s="9"/>
      <c r="G2147" s="56"/>
      <c r="H2147" s="8" t="s">
        <v>42</v>
      </c>
      <c r="I2147" s="58"/>
      <c r="J2147" s="59"/>
      <c r="K2147" s="12"/>
      <c r="L2147" s="58"/>
      <c r="M2147" s="60"/>
      <c r="N2147" s="1"/>
      <c r="O2147" s="1"/>
      <c r="P2147" s="8"/>
      <c r="Q2147" s="3"/>
      <c r="R2147" s="4"/>
      <c r="S2147" s="3"/>
      <c r="T2147" s="3"/>
      <c r="U2147" s="1"/>
      <c r="V2147" s="1"/>
      <c r="W2147" s="4"/>
      <c r="X2147" s="3"/>
      <c r="Y2147" s="11"/>
      <c r="Z2147" s="10"/>
      <c r="AA2147" s="11"/>
      <c r="AB2147" s="14"/>
    </row>
    <row r="2148" spans="1:29" x14ac:dyDescent="0.35">
      <c r="A2148" s="58"/>
      <c r="B2148" s="58"/>
      <c r="C2148" s="58"/>
      <c r="D2148" s="61"/>
      <c r="E2148" s="61"/>
      <c r="F2148" s="61"/>
      <c r="G2148" s="58"/>
      <c r="H2148" s="58" t="s">
        <v>43</v>
      </c>
      <c r="I2148" s="58"/>
      <c r="J2148" s="59"/>
      <c r="K2148" s="12"/>
      <c r="L2148" s="58"/>
      <c r="M2148" s="60"/>
    </row>
    <row r="2149" spans="1:29" x14ac:dyDescent="0.35">
      <c r="A2149" s="1"/>
      <c r="B2149" s="1"/>
      <c r="C2149" s="1"/>
      <c r="D2149" s="2"/>
      <c r="E2149" s="2"/>
      <c r="F2149" s="2"/>
      <c r="G2149" s="1"/>
      <c r="H2149" s="1"/>
      <c r="I2149" s="1"/>
      <c r="J2149" s="3"/>
      <c r="K2149" s="4"/>
      <c r="M2149" s="6"/>
      <c r="N2149" s="1"/>
      <c r="O2149" s="1"/>
      <c r="P2149" s="1"/>
      <c r="Q2149" s="3"/>
      <c r="R2149" s="4"/>
      <c r="S2149" s="3"/>
      <c r="T2149" s="3"/>
      <c r="U2149" s="1"/>
      <c r="V2149" s="1"/>
      <c r="W2149" s="4"/>
      <c r="X2149" s="3"/>
      <c r="Y2149" s="4"/>
      <c r="Z2149" s="3"/>
      <c r="AA2149" s="314" t="s">
        <v>0</v>
      </c>
      <c r="AB2149" s="314"/>
    </row>
    <row r="2150" spans="1:29" x14ac:dyDescent="0.35">
      <c r="A2150" s="315" t="s">
        <v>1</v>
      </c>
      <c r="B2150" s="315"/>
      <c r="C2150" s="315"/>
      <c r="D2150" s="315"/>
      <c r="E2150" s="315"/>
      <c r="F2150" s="315"/>
      <c r="G2150" s="315"/>
      <c r="H2150" s="315"/>
      <c r="I2150" s="315"/>
      <c r="J2150" s="315"/>
      <c r="K2150" s="315"/>
      <c r="L2150" s="315"/>
      <c r="M2150" s="315"/>
      <c r="N2150" s="315"/>
      <c r="O2150" s="315"/>
      <c r="P2150" s="315"/>
      <c r="Q2150" s="315"/>
      <c r="R2150" s="315"/>
      <c r="S2150" s="315"/>
      <c r="T2150" s="315"/>
      <c r="U2150" s="315"/>
      <c r="V2150" s="315"/>
      <c r="W2150" s="315"/>
      <c r="X2150" s="315"/>
      <c r="Y2150" s="315"/>
      <c r="Z2150" s="315"/>
      <c r="AA2150" s="315"/>
      <c r="AB2150" s="315"/>
    </row>
    <row r="2151" spans="1:29" x14ac:dyDescent="0.35">
      <c r="A2151" s="315" t="str">
        <f>A2133</f>
        <v>เทศบาลตำบลนาบอน</v>
      </c>
      <c r="B2151" s="315"/>
      <c r="C2151" s="315"/>
      <c r="D2151" s="315"/>
      <c r="E2151" s="315"/>
      <c r="F2151" s="315"/>
      <c r="G2151" s="315"/>
      <c r="H2151" s="315"/>
      <c r="I2151" s="315"/>
      <c r="J2151" s="315"/>
      <c r="K2151" s="315"/>
      <c r="L2151" s="315"/>
      <c r="M2151" s="315"/>
      <c r="N2151" s="315"/>
      <c r="O2151" s="315"/>
      <c r="P2151" s="315"/>
      <c r="Q2151" s="315"/>
      <c r="R2151" s="315"/>
      <c r="S2151" s="315"/>
      <c r="T2151" s="315"/>
      <c r="U2151" s="315"/>
      <c r="V2151" s="315"/>
      <c r="W2151" s="315"/>
      <c r="X2151" s="315"/>
      <c r="Y2151" s="315"/>
      <c r="Z2151" s="315"/>
      <c r="AA2151" s="315"/>
      <c r="AB2151" s="315"/>
    </row>
    <row r="2152" spans="1:29" x14ac:dyDescent="0.35">
      <c r="A2152" s="8" t="s">
        <v>218</v>
      </c>
      <c r="B2152" s="8"/>
      <c r="C2152" s="8"/>
      <c r="D2152" s="9"/>
      <c r="E2152" s="9"/>
      <c r="F2152" s="9"/>
      <c r="G2152" s="8"/>
      <c r="H2152" s="8"/>
      <c r="I2152" s="8"/>
      <c r="J2152" s="10"/>
      <c r="K2152" s="11"/>
      <c r="L2152" s="12"/>
      <c r="M2152" s="13"/>
      <c r="N2152" s="8"/>
      <c r="O2152" s="8"/>
      <c r="P2152" s="8"/>
      <c r="Q2152" s="10"/>
      <c r="R2152" s="11"/>
      <c r="S2152" s="10"/>
      <c r="T2152" s="10"/>
      <c r="U2152" s="8"/>
      <c r="V2152" s="8"/>
      <c r="W2152" s="11"/>
      <c r="X2152" s="10"/>
      <c r="Y2152" s="11"/>
      <c r="Z2152" s="10"/>
      <c r="AA2152" s="11"/>
      <c r="AB2152" s="14"/>
    </row>
    <row r="2153" spans="1:29" x14ac:dyDescent="0.35">
      <c r="A2153" s="288" t="s">
        <v>4</v>
      </c>
      <c r="B2153" s="316"/>
      <c r="C2153" s="316"/>
      <c r="D2153" s="316"/>
      <c r="E2153" s="316"/>
      <c r="F2153" s="316"/>
      <c r="G2153" s="316"/>
      <c r="H2153" s="316"/>
      <c r="I2153" s="316"/>
      <c r="J2153" s="316"/>
      <c r="K2153" s="316"/>
      <c r="L2153" s="289"/>
      <c r="M2153" s="288" t="s">
        <v>5</v>
      </c>
      <c r="N2153" s="316"/>
      <c r="O2153" s="316"/>
      <c r="P2153" s="316"/>
      <c r="Q2153" s="316"/>
      <c r="R2153" s="316"/>
      <c r="S2153" s="316"/>
      <c r="T2153" s="316"/>
      <c r="U2153" s="316"/>
      <c r="V2153" s="316"/>
      <c r="W2153" s="289"/>
      <c r="X2153" s="290" t="s">
        <v>6</v>
      </c>
      <c r="Y2153" s="290" t="s">
        <v>7</v>
      </c>
      <c r="Z2153" s="290" t="s">
        <v>8</v>
      </c>
      <c r="AA2153" s="290" t="s">
        <v>9</v>
      </c>
      <c r="AB2153" s="317" t="s">
        <v>10</v>
      </c>
    </row>
    <row r="2154" spans="1:29" x14ac:dyDescent="0.35">
      <c r="A2154" s="299" t="s">
        <v>11</v>
      </c>
      <c r="B2154" s="293" t="s">
        <v>12</v>
      </c>
      <c r="C2154" s="293" t="s">
        <v>13</v>
      </c>
      <c r="D2154" s="311" t="s">
        <v>14</v>
      </c>
      <c r="E2154" s="311" t="s">
        <v>15</v>
      </c>
      <c r="F2154" s="312" t="s">
        <v>16</v>
      </c>
      <c r="G2154" s="302" t="s">
        <v>17</v>
      </c>
      <c r="H2154" s="303"/>
      <c r="I2154" s="304"/>
      <c r="J2154" s="290" t="s">
        <v>18</v>
      </c>
      <c r="K2154" s="290" t="s">
        <v>19</v>
      </c>
      <c r="L2154" s="308" t="s">
        <v>20</v>
      </c>
      <c r="M2154" s="299" t="s">
        <v>11</v>
      </c>
      <c r="N2154" s="293" t="s">
        <v>21</v>
      </c>
      <c r="O2154" s="293" t="s">
        <v>22</v>
      </c>
      <c r="P2154" s="293" t="s">
        <v>16</v>
      </c>
      <c r="Q2154" s="290" t="s">
        <v>23</v>
      </c>
      <c r="R2154" s="290" t="s">
        <v>24</v>
      </c>
      <c r="S2154" s="290" t="s">
        <v>25</v>
      </c>
      <c r="T2154" s="290" t="s">
        <v>26</v>
      </c>
      <c r="U2154" s="288" t="s">
        <v>27</v>
      </c>
      <c r="V2154" s="289"/>
      <c r="W2154" s="290" t="s">
        <v>28</v>
      </c>
      <c r="X2154" s="291"/>
      <c r="Y2154" s="291"/>
      <c r="Z2154" s="291"/>
      <c r="AA2154" s="291"/>
      <c r="AB2154" s="318"/>
    </row>
    <row r="2155" spans="1:29" x14ac:dyDescent="0.35">
      <c r="A2155" s="300"/>
      <c r="B2155" s="294"/>
      <c r="C2155" s="294"/>
      <c r="D2155" s="312"/>
      <c r="E2155" s="312"/>
      <c r="F2155" s="312"/>
      <c r="G2155" s="305"/>
      <c r="H2155" s="306"/>
      <c r="I2155" s="307"/>
      <c r="J2155" s="291"/>
      <c r="K2155" s="291"/>
      <c r="L2155" s="309"/>
      <c r="M2155" s="300"/>
      <c r="N2155" s="294"/>
      <c r="O2155" s="294"/>
      <c r="P2155" s="294"/>
      <c r="Q2155" s="291"/>
      <c r="R2155" s="291"/>
      <c r="S2155" s="291"/>
      <c r="T2155" s="291"/>
      <c r="U2155" s="293" t="s">
        <v>29</v>
      </c>
      <c r="V2155" s="296" t="s">
        <v>30</v>
      </c>
      <c r="W2155" s="291"/>
      <c r="X2155" s="291"/>
      <c r="Y2155" s="291"/>
      <c r="Z2155" s="291"/>
      <c r="AA2155" s="291"/>
      <c r="AB2155" s="318"/>
    </row>
    <row r="2156" spans="1:29" x14ac:dyDescent="0.35">
      <c r="A2156" s="300"/>
      <c r="B2156" s="294"/>
      <c r="C2156" s="294"/>
      <c r="D2156" s="312"/>
      <c r="E2156" s="312"/>
      <c r="F2156" s="312"/>
      <c r="G2156" s="299" t="s">
        <v>31</v>
      </c>
      <c r="H2156" s="299" t="s">
        <v>32</v>
      </c>
      <c r="I2156" s="299" t="s">
        <v>33</v>
      </c>
      <c r="J2156" s="291"/>
      <c r="K2156" s="291"/>
      <c r="L2156" s="309"/>
      <c r="M2156" s="300"/>
      <c r="N2156" s="294"/>
      <c r="O2156" s="294"/>
      <c r="P2156" s="294"/>
      <c r="Q2156" s="291"/>
      <c r="R2156" s="291"/>
      <c r="S2156" s="291"/>
      <c r="T2156" s="291"/>
      <c r="U2156" s="294"/>
      <c r="V2156" s="297"/>
      <c r="W2156" s="291"/>
      <c r="X2156" s="291"/>
      <c r="Y2156" s="291"/>
      <c r="Z2156" s="291"/>
      <c r="AA2156" s="291"/>
      <c r="AB2156" s="318"/>
    </row>
    <row r="2157" spans="1:29" x14ac:dyDescent="0.35">
      <c r="A2157" s="300"/>
      <c r="B2157" s="294"/>
      <c r="C2157" s="294"/>
      <c r="D2157" s="312"/>
      <c r="E2157" s="312"/>
      <c r="F2157" s="312"/>
      <c r="G2157" s="300"/>
      <c r="H2157" s="300"/>
      <c r="I2157" s="300"/>
      <c r="J2157" s="291"/>
      <c r="K2157" s="291"/>
      <c r="L2157" s="309"/>
      <c r="M2157" s="300"/>
      <c r="N2157" s="294"/>
      <c r="O2157" s="294"/>
      <c r="P2157" s="294"/>
      <c r="Q2157" s="291"/>
      <c r="R2157" s="291"/>
      <c r="S2157" s="291"/>
      <c r="T2157" s="291"/>
      <c r="U2157" s="294"/>
      <c r="V2157" s="297"/>
      <c r="W2157" s="291"/>
      <c r="X2157" s="291"/>
      <c r="Y2157" s="291"/>
      <c r="Z2157" s="291"/>
      <c r="AA2157" s="291"/>
      <c r="AB2157" s="318"/>
    </row>
    <row r="2158" spans="1:29" x14ac:dyDescent="0.35">
      <c r="A2158" s="301"/>
      <c r="B2158" s="295"/>
      <c r="C2158" s="295"/>
      <c r="D2158" s="313"/>
      <c r="E2158" s="313"/>
      <c r="F2158" s="313"/>
      <c r="G2158" s="301"/>
      <c r="H2158" s="301"/>
      <c r="I2158" s="301"/>
      <c r="J2158" s="292"/>
      <c r="K2158" s="292"/>
      <c r="L2158" s="310"/>
      <c r="M2158" s="301"/>
      <c r="N2158" s="295"/>
      <c r="O2158" s="295"/>
      <c r="P2158" s="295"/>
      <c r="Q2158" s="292"/>
      <c r="R2158" s="292"/>
      <c r="S2158" s="292"/>
      <c r="T2158" s="292"/>
      <c r="U2158" s="295"/>
      <c r="V2158" s="298"/>
      <c r="W2158" s="292"/>
      <c r="X2158" s="292"/>
      <c r="Y2158" s="292"/>
      <c r="Z2158" s="292"/>
      <c r="AA2158" s="292"/>
      <c r="AB2158" s="319"/>
    </row>
    <row r="2159" spans="1:29" x14ac:dyDescent="0.35">
      <c r="A2159" s="15">
        <v>1</v>
      </c>
      <c r="B2159" s="16" t="str">
        <f>[1]ภดส3!B3716</f>
        <v>โฉนด</v>
      </c>
      <c r="C2159" s="16">
        <f>[1]ภดส3!E3716</f>
        <v>3796</v>
      </c>
      <c r="D2159" s="17">
        <f>[1]ภดส3!C3716</f>
        <v>8036</v>
      </c>
      <c r="E2159" s="17" t="str">
        <f>[1]ภดส3!F3716</f>
        <v>ม.2 ต.นาบอน</v>
      </c>
      <c r="F2159" s="18" t="s">
        <v>34</v>
      </c>
      <c r="G2159" s="16">
        <f>[1]ภดส3!G3716</f>
        <v>0</v>
      </c>
      <c r="H2159" s="16">
        <f>[1]ภดส3!H3716</f>
        <v>0</v>
      </c>
      <c r="I2159" s="16">
        <f>[1]ภดส3!I3716</f>
        <v>21</v>
      </c>
      <c r="J2159" s="19">
        <f>[1]ภดส3!J3716</f>
        <v>21</v>
      </c>
      <c r="K2159" s="20">
        <v>300</v>
      </c>
      <c r="L2159" s="19">
        <f>J2159*K2159</f>
        <v>6300</v>
      </c>
      <c r="M2159" s="21">
        <v>1</v>
      </c>
      <c r="N2159" s="21" t="s">
        <v>210</v>
      </c>
      <c r="O2159" s="21" t="s">
        <v>49</v>
      </c>
      <c r="P2159" s="21">
        <v>2</v>
      </c>
      <c r="Q2159" s="161">
        <v>80</v>
      </c>
      <c r="R2159" s="23">
        <v>100</v>
      </c>
      <c r="S2159" s="161">
        <v>6750</v>
      </c>
      <c r="T2159" s="22">
        <f>Q2159*S2159</f>
        <v>540000</v>
      </c>
      <c r="U2159" s="21">
        <v>7</v>
      </c>
      <c r="V2159" s="21">
        <v>7</v>
      </c>
      <c r="W2159" s="23">
        <f>T2159-T2159*7/100</f>
        <v>502200</v>
      </c>
      <c r="X2159" s="22">
        <f>L2159+W2159</f>
        <v>508500</v>
      </c>
      <c r="Y2159" s="23">
        <f>X2159*R2159/100</f>
        <v>508500</v>
      </c>
      <c r="Z2159" s="22">
        <v>0</v>
      </c>
      <c r="AA2159" s="24">
        <f>Y2159-Z2159</f>
        <v>508500</v>
      </c>
      <c r="AB2159" s="25">
        <v>0.02</v>
      </c>
      <c r="AC2159" s="26">
        <f>AA2159*AB2159/100</f>
        <v>101.7</v>
      </c>
    </row>
    <row r="2160" spans="1:29" x14ac:dyDescent="0.35">
      <c r="A2160" s="15">
        <v>2</v>
      </c>
      <c r="B2160" s="16" t="str">
        <f>[1]ภดส3!B3717</f>
        <v>โฉนด</v>
      </c>
      <c r="C2160" s="16">
        <f>[1]ภดส3!E3717</f>
        <v>3861</v>
      </c>
      <c r="D2160" s="17">
        <f>[1]ภดส3!C3717</f>
        <v>8101</v>
      </c>
      <c r="E2160" s="17" t="str">
        <f>[1]ภดส3!F3717</f>
        <v>ม.2 ต.นาบอน</v>
      </c>
      <c r="F2160" s="28" t="s">
        <v>34</v>
      </c>
      <c r="G2160" s="16">
        <f>[1]ภดส3!G3717</f>
        <v>0</v>
      </c>
      <c r="H2160" s="16">
        <f>[1]ภดส3!H3717</f>
        <v>0</v>
      </c>
      <c r="I2160" s="16">
        <f>[1]ภดส3!I3717</f>
        <v>21</v>
      </c>
      <c r="J2160" s="45">
        <f>[1]ภดส3!J3717</f>
        <v>21</v>
      </c>
      <c r="K2160" s="29">
        <v>300</v>
      </c>
      <c r="L2160" s="19">
        <f>J2160*K2160</f>
        <v>6300</v>
      </c>
      <c r="M2160" s="30"/>
      <c r="N2160" s="31" t="s">
        <v>210</v>
      </c>
      <c r="O2160" s="31" t="s">
        <v>49</v>
      </c>
      <c r="P2160" s="31">
        <v>2</v>
      </c>
      <c r="Q2160" s="189">
        <v>80</v>
      </c>
      <c r="R2160" s="23">
        <v>100</v>
      </c>
      <c r="S2160" s="189">
        <v>6750</v>
      </c>
      <c r="T2160" s="22">
        <f>Q2160*S2160</f>
        <v>540000</v>
      </c>
      <c r="U2160" s="31">
        <v>7</v>
      </c>
      <c r="V2160" s="31">
        <v>7</v>
      </c>
      <c r="W2160" s="23">
        <f>T2160-T2160*7/100</f>
        <v>502200</v>
      </c>
      <c r="X2160" s="22">
        <f>L2160+W2160</f>
        <v>508500</v>
      </c>
      <c r="Y2160" s="23">
        <f>X2160*R2160/100</f>
        <v>508500</v>
      </c>
      <c r="Z2160" s="22">
        <v>0</v>
      </c>
      <c r="AA2160" s="24">
        <f>Y2160-Z2160</f>
        <v>508500</v>
      </c>
      <c r="AB2160" s="25">
        <v>0.02</v>
      </c>
      <c r="AC2160" s="5">
        <f>AA2160*AB2160/100</f>
        <v>101.7</v>
      </c>
    </row>
    <row r="2161" spans="1:29" x14ac:dyDescent="0.35">
      <c r="A2161" s="15">
        <v>3</v>
      </c>
      <c r="B2161" s="16" t="str">
        <f>[1]ภดส3!B3718</f>
        <v>โฉนด</v>
      </c>
      <c r="C2161" s="16">
        <f>[1]ภดส3!E3718</f>
        <v>3862</v>
      </c>
      <c r="D2161" s="17">
        <f>[1]ภดส3!C3718</f>
        <v>8066</v>
      </c>
      <c r="E2161" s="17" t="str">
        <f>[1]ภดส3!F3718</f>
        <v>ม.2 ต.นาบอน</v>
      </c>
      <c r="F2161" s="28" t="s">
        <v>34</v>
      </c>
      <c r="G2161" s="16">
        <f>[1]ภดส3!G3718</f>
        <v>0</v>
      </c>
      <c r="H2161" s="16">
        <f>[1]ภดส3!H3718</f>
        <v>0</v>
      </c>
      <c r="I2161" s="16">
        <f>[1]ภดส3!I3718</f>
        <v>21</v>
      </c>
      <c r="J2161" s="45">
        <f>[1]ภดส3!J3718</f>
        <v>21</v>
      </c>
      <c r="K2161" s="29">
        <v>300</v>
      </c>
      <c r="L2161" s="19">
        <f>J2161*K2161</f>
        <v>6300</v>
      </c>
      <c r="M2161" s="30"/>
      <c r="N2161" s="67" t="s">
        <v>210</v>
      </c>
      <c r="O2161" s="67" t="s">
        <v>49</v>
      </c>
      <c r="P2161" s="67">
        <v>2</v>
      </c>
      <c r="Q2161" s="190">
        <v>80</v>
      </c>
      <c r="R2161" s="23">
        <v>100</v>
      </c>
      <c r="S2161" s="190">
        <v>6750</v>
      </c>
      <c r="T2161" s="22">
        <f>Q2161*S2161</f>
        <v>540000</v>
      </c>
      <c r="U2161" s="67">
        <v>7</v>
      </c>
      <c r="V2161" s="67">
        <v>7</v>
      </c>
      <c r="W2161" s="23">
        <f>T2161-T2161*7/100</f>
        <v>502200</v>
      </c>
      <c r="X2161" s="22">
        <f>L2161+W2161</f>
        <v>508500</v>
      </c>
      <c r="Y2161" s="23">
        <f>X2161*R2161/100</f>
        <v>508500</v>
      </c>
      <c r="Z2161" s="22">
        <v>0</v>
      </c>
      <c r="AA2161" s="24">
        <f>Y2161-Z2161</f>
        <v>508500</v>
      </c>
      <c r="AB2161" s="25">
        <v>0.02</v>
      </c>
      <c r="AC2161" s="5">
        <f>AA2161*AB2161/100</f>
        <v>101.7</v>
      </c>
    </row>
    <row r="2162" spans="1:29" x14ac:dyDescent="0.35">
      <c r="A2162" s="179"/>
      <c r="B2162" s="132"/>
      <c r="C2162" s="132"/>
      <c r="D2162" s="180"/>
      <c r="E2162" s="180"/>
      <c r="F2162" s="180"/>
      <c r="G2162" s="181"/>
      <c r="H2162" s="181"/>
      <c r="I2162" s="181"/>
      <c r="J2162" s="51"/>
      <c r="K2162" s="208"/>
      <c r="L2162" s="183"/>
      <c r="M2162" s="132"/>
      <c r="N2162" s="204"/>
      <c r="O2162" s="132"/>
      <c r="P2162" s="132"/>
      <c r="Q2162" s="185"/>
      <c r="R2162" s="186"/>
      <c r="S2162" s="51"/>
      <c r="T2162" s="185"/>
      <c r="U2162" s="154"/>
      <c r="V2162" s="154"/>
      <c r="W2162" s="133"/>
      <c r="X2162" s="51"/>
      <c r="Y2162" s="133"/>
      <c r="Z2162" s="51"/>
      <c r="AA2162" s="133"/>
      <c r="AB2162" s="187"/>
      <c r="AC2162" s="188">
        <f>SUM(AC2159:AC2161)</f>
        <v>305.10000000000002</v>
      </c>
    </row>
    <row r="2163" spans="1:29" x14ac:dyDescent="0.35">
      <c r="A2163" s="1"/>
      <c r="B2163" s="1"/>
      <c r="C2163" s="1"/>
      <c r="D2163" s="2"/>
      <c r="E2163" s="2"/>
      <c r="F2163" s="2"/>
      <c r="G2163" s="1"/>
      <c r="H2163" s="1"/>
      <c r="I2163" s="1"/>
      <c r="J2163" s="3"/>
      <c r="K2163" s="4"/>
      <c r="M2163" s="6"/>
      <c r="N2163" s="1"/>
      <c r="O2163" s="1"/>
      <c r="P2163" s="1"/>
      <c r="Q2163" s="3"/>
      <c r="R2163" s="4"/>
      <c r="S2163" s="3"/>
      <c r="T2163" s="3"/>
      <c r="U2163" s="1"/>
      <c r="V2163" s="1"/>
      <c r="W2163" s="4"/>
      <c r="X2163" s="3"/>
      <c r="Y2163" s="4"/>
      <c r="Z2163" s="3"/>
      <c r="AA2163" s="4"/>
      <c r="AB2163" s="55"/>
    </row>
    <row r="2164" spans="1:29" x14ac:dyDescent="0.35">
      <c r="A2164" s="8"/>
      <c r="B2164" s="8" t="s">
        <v>37</v>
      </c>
      <c r="C2164" s="8"/>
      <c r="D2164" s="9" t="s">
        <v>38</v>
      </c>
      <c r="E2164" s="9"/>
      <c r="F2164" s="9"/>
      <c r="G2164" s="56"/>
      <c r="H2164" s="8" t="s">
        <v>39</v>
      </c>
      <c r="I2164" s="8"/>
      <c r="J2164" s="57"/>
      <c r="K2164" s="10"/>
      <c r="L2164" s="8"/>
      <c r="M2164" s="13"/>
      <c r="N2164" s="1"/>
      <c r="O2164" s="1"/>
      <c r="P2164" s="1"/>
      <c r="Q2164" s="3"/>
      <c r="R2164" s="4"/>
      <c r="S2164" s="3"/>
      <c r="T2164" s="3"/>
      <c r="U2164" s="1"/>
      <c r="V2164" s="1"/>
      <c r="W2164" s="4"/>
      <c r="X2164" s="3"/>
      <c r="Y2164" s="4"/>
      <c r="Z2164" s="3"/>
      <c r="AA2164" s="4"/>
      <c r="AB2164" s="55"/>
    </row>
    <row r="2165" spans="1:29" x14ac:dyDescent="0.35">
      <c r="A2165" s="8"/>
      <c r="B2165" s="8"/>
      <c r="C2165" s="8"/>
      <c r="D2165" s="9"/>
      <c r="E2165" s="9"/>
      <c r="F2165" s="9"/>
      <c r="G2165" s="56"/>
      <c r="H2165" s="8" t="s">
        <v>40</v>
      </c>
      <c r="I2165" s="8"/>
      <c r="J2165" s="57"/>
      <c r="K2165" s="10"/>
      <c r="L2165" s="8"/>
      <c r="M2165" s="13"/>
      <c r="N2165" s="1"/>
      <c r="O2165" s="1"/>
      <c r="P2165" s="1"/>
      <c r="Q2165" s="3"/>
      <c r="R2165" s="4"/>
      <c r="S2165" s="3"/>
      <c r="T2165" s="3"/>
      <c r="U2165" s="1"/>
      <c r="V2165" s="1"/>
      <c r="W2165" s="4"/>
      <c r="X2165" s="3"/>
      <c r="Y2165" s="4"/>
      <c r="Z2165" s="3"/>
      <c r="AA2165" s="4"/>
      <c r="AB2165" s="55"/>
    </row>
    <row r="2166" spans="1:29" x14ac:dyDescent="0.35">
      <c r="A2166" s="8"/>
      <c r="B2166" s="8"/>
      <c r="C2166" s="8"/>
      <c r="D2166" s="9"/>
      <c r="E2166" s="9"/>
      <c r="F2166" s="9"/>
      <c r="G2166" s="56"/>
      <c r="H2166" s="8" t="s">
        <v>41</v>
      </c>
      <c r="I2166" s="8"/>
      <c r="J2166" s="57"/>
      <c r="K2166" s="10"/>
      <c r="L2166" s="8"/>
      <c r="M2166" s="13"/>
      <c r="N2166" s="1"/>
      <c r="O2166" s="1"/>
      <c r="P2166" s="8"/>
      <c r="Q2166" s="3"/>
      <c r="R2166" s="4"/>
      <c r="S2166" s="3"/>
      <c r="T2166" s="3"/>
      <c r="U2166" s="1"/>
      <c r="V2166" s="1"/>
      <c r="W2166" s="4"/>
      <c r="X2166" s="3"/>
      <c r="Y2166" s="11"/>
      <c r="Z2166" s="10"/>
      <c r="AA2166" s="11"/>
      <c r="AB2166" s="14"/>
    </row>
    <row r="2167" spans="1:29" x14ac:dyDescent="0.35">
      <c r="A2167" s="8"/>
      <c r="B2167" s="8"/>
      <c r="C2167" s="8"/>
      <c r="D2167" s="9"/>
      <c r="E2167" s="9"/>
      <c r="F2167" s="9"/>
      <c r="G2167" s="56"/>
      <c r="H2167" s="8" t="s">
        <v>42</v>
      </c>
      <c r="I2167" s="58"/>
      <c r="J2167" s="59"/>
      <c r="K2167" s="12"/>
      <c r="L2167" s="58"/>
      <c r="M2167" s="60"/>
      <c r="N2167" s="1"/>
      <c r="O2167" s="1"/>
      <c r="P2167" s="8"/>
      <c r="Q2167" s="3"/>
      <c r="R2167" s="4"/>
      <c r="S2167" s="3"/>
      <c r="T2167" s="3"/>
      <c r="U2167" s="1"/>
      <c r="V2167" s="1"/>
      <c r="W2167" s="4"/>
      <c r="X2167" s="3"/>
      <c r="Y2167" s="11"/>
      <c r="Z2167" s="10"/>
      <c r="AA2167" s="11"/>
      <c r="AB2167" s="14"/>
    </row>
    <row r="2168" spans="1:29" x14ac:dyDescent="0.35">
      <c r="A2168" s="58"/>
      <c r="B2168" s="58"/>
      <c r="C2168" s="58"/>
      <c r="D2168" s="61"/>
      <c r="E2168" s="61"/>
      <c r="F2168" s="61"/>
      <c r="G2168" s="58"/>
      <c r="H2168" s="58" t="s">
        <v>43</v>
      </c>
      <c r="I2168" s="58"/>
      <c r="J2168" s="59"/>
      <c r="K2168" s="12"/>
      <c r="L2168" s="58"/>
      <c r="M2168" s="60"/>
    </row>
    <row r="2169" spans="1:29" x14ac:dyDescent="0.35">
      <c r="A2169" s="1"/>
      <c r="B2169" s="1"/>
      <c r="C2169" s="1"/>
      <c r="D2169" s="2"/>
      <c r="E2169" s="2"/>
      <c r="F2169" s="2"/>
      <c r="G2169" s="1"/>
      <c r="H2169" s="1"/>
      <c r="I2169" s="1"/>
      <c r="J2169" s="3"/>
      <c r="K2169" s="4"/>
      <c r="M2169" s="6"/>
      <c r="N2169" s="1"/>
      <c r="O2169" s="1"/>
      <c r="P2169" s="1"/>
      <c r="Q2169" s="3"/>
      <c r="R2169" s="4"/>
      <c r="S2169" s="3"/>
      <c r="T2169" s="3"/>
      <c r="U2169" s="1"/>
      <c r="V2169" s="1"/>
      <c r="W2169" s="4"/>
      <c r="X2169" s="3"/>
      <c r="Y2169" s="4"/>
      <c r="Z2169" s="3"/>
      <c r="AA2169" s="314" t="s">
        <v>0</v>
      </c>
      <c r="AB2169" s="314"/>
    </row>
    <row r="2170" spans="1:29" x14ac:dyDescent="0.35">
      <c r="A2170" s="315" t="s">
        <v>1</v>
      </c>
      <c r="B2170" s="315"/>
      <c r="C2170" s="315"/>
      <c r="D2170" s="315"/>
      <c r="E2170" s="315"/>
      <c r="F2170" s="315"/>
      <c r="G2170" s="315"/>
      <c r="H2170" s="315"/>
      <c r="I2170" s="315"/>
      <c r="J2170" s="315"/>
      <c r="K2170" s="315"/>
      <c r="L2170" s="315"/>
      <c r="M2170" s="315"/>
      <c r="N2170" s="315"/>
      <c r="O2170" s="315"/>
      <c r="P2170" s="315"/>
      <c r="Q2170" s="315"/>
      <c r="R2170" s="315"/>
      <c r="S2170" s="315"/>
      <c r="T2170" s="315"/>
      <c r="U2170" s="315"/>
      <c r="V2170" s="315"/>
      <c r="W2170" s="315"/>
      <c r="X2170" s="315"/>
      <c r="Y2170" s="315"/>
      <c r="Z2170" s="315"/>
      <c r="AA2170" s="315"/>
      <c r="AB2170" s="315"/>
    </row>
    <row r="2171" spans="1:29" x14ac:dyDescent="0.35">
      <c r="A2171" s="315" t="str">
        <f>A2151</f>
        <v>เทศบาลตำบลนาบอน</v>
      </c>
      <c r="B2171" s="315"/>
      <c r="C2171" s="315"/>
      <c r="D2171" s="315"/>
      <c r="E2171" s="315"/>
      <c r="F2171" s="315"/>
      <c r="G2171" s="315"/>
      <c r="H2171" s="315"/>
      <c r="I2171" s="315"/>
      <c r="J2171" s="315"/>
      <c r="K2171" s="315"/>
      <c r="L2171" s="315"/>
      <c r="M2171" s="315"/>
      <c r="N2171" s="315"/>
      <c r="O2171" s="315"/>
      <c r="P2171" s="315"/>
      <c r="Q2171" s="315"/>
      <c r="R2171" s="315"/>
      <c r="S2171" s="315"/>
      <c r="T2171" s="315"/>
      <c r="U2171" s="315"/>
      <c r="V2171" s="315"/>
      <c r="W2171" s="315"/>
      <c r="X2171" s="315"/>
      <c r="Y2171" s="315"/>
      <c r="Z2171" s="315"/>
      <c r="AA2171" s="315"/>
      <c r="AB2171" s="315"/>
    </row>
    <row r="2172" spans="1:29" x14ac:dyDescent="0.35">
      <c r="A2172" s="8" t="s">
        <v>219</v>
      </c>
      <c r="B2172" s="8"/>
      <c r="C2172" s="8"/>
      <c r="D2172" s="9"/>
      <c r="E2172" s="9"/>
      <c r="F2172" s="9"/>
      <c r="G2172" s="8"/>
      <c r="H2172" s="8"/>
      <c r="I2172" s="8"/>
      <c r="J2172" s="10"/>
      <c r="K2172" s="11"/>
      <c r="L2172" s="12"/>
      <c r="M2172" s="13"/>
      <c r="N2172" s="8"/>
      <c r="O2172" s="8"/>
      <c r="P2172" s="8"/>
      <c r="Q2172" s="10"/>
      <c r="R2172" s="11"/>
      <c r="S2172" s="10"/>
      <c r="T2172" s="10"/>
      <c r="U2172" s="8"/>
      <c r="V2172" s="8"/>
      <c r="W2172" s="11"/>
      <c r="X2172" s="10"/>
      <c r="Y2172" s="11"/>
      <c r="Z2172" s="10"/>
      <c r="AA2172" s="11"/>
      <c r="AB2172" s="14"/>
    </row>
    <row r="2173" spans="1:29" x14ac:dyDescent="0.35">
      <c r="A2173" s="288" t="s">
        <v>4</v>
      </c>
      <c r="B2173" s="316"/>
      <c r="C2173" s="316"/>
      <c r="D2173" s="316"/>
      <c r="E2173" s="316"/>
      <c r="F2173" s="316"/>
      <c r="G2173" s="316"/>
      <c r="H2173" s="316"/>
      <c r="I2173" s="316"/>
      <c r="J2173" s="316"/>
      <c r="K2173" s="316"/>
      <c r="L2173" s="289"/>
      <c r="M2173" s="288" t="s">
        <v>5</v>
      </c>
      <c r="N2173" s="316"/>
      <c r="O2173" s="316"/>
      <c r="P2173" s="316"/>
      <c r="Q2173" s="316"/>
      <c r="R2173" s="316"/>
      <c r="S2173" s="316"/>
      <c r="T2173" s="316"/>
      <c r="U2173" s="316"/>
      <c r="V2173" s="316"/>
      <c r="W2173" s="289"/>
      <c r="X2173" s="290" t="s">
        <v>6</v>
      </c>
      <c r="Y2173" s="290" t="s">
        <v>7</v>
      </c>
      <c r="Z2173" s="290" t="s">
        <v>8</v>
      </c>
      <c r="AA2173" s="290" t="s">
        <v>9</v>
      </c>
      <c r="AB2173" s="317" t="s">
        <v>10</v>
      </c>
    </row>
    <row r="2174" spans="1:29" x14ac:dyDescent="0.35">
      <c r="A2174" s="299" t="s">
        <v>11</v>
      </c>
      <c r="B2174" s="293" t="s">
        <v>12</v>
      </c>
      <c r="C2174" s="293" t="s">
        <v>13</v>
      </c>
      <c r="D2174" s="311" t="s">
        <v>14</v>
      </c>
      <c r="E2174" s="311" t="s">
        <v>15</v>
      </c>
      <c r="F2174" s="312" t="s">
        <v>16</v>
      </c>
      <c r="G2174" s="302" t="s">
        <v>17</v>
      </c>
      <c r="H2174" s="303"/>
      <c r="I2174" s="304"/>
      <c r="J2174" s="290" t="s">
        <v>18</v>
      </c>
      <c r="K2174" s="290" t="s">
        <v>19</v>
      </c>
      <c r="L2174" s="308" t="s">
        <v>20</v>
      </c>
      <c r="M2174" s="299" t="s">
        <v>11</v>
      </c>
      <c r="N2174" s="293" t="s">
        <v>21</v>
      </c>
      <c r="O2174" s="293" t="s">
        <v>22</v>
      </c>
      <c r="P2174" s="293" t="s">
        <v>16</v>
      </c>
      <c r="Q2174" s="290" t="s">
        <v>23</v>
      </c>
      <c r="R2174" s="290" t="s">
        <v>24</v>
      </c>
      <c r="S2174" s="290" t="s">
        <v>25</v>
      </c>
      <c r="T2174" s="290" t="s">
        <v>26</v>
      </c>
      <c r="U2174" s="288" t="s">
        <v>27</v>
      </c>
      <c r="V2174" s="289"/>
      <c r="W2174" s="290" t="s">
        <v>28</v>
      </c>
      <c r="X2174" s="291"/>
      <c r="Y2174" s="291"/>
      <c r="Z2174" s="291"/>
      <c r="AA2174" s="291"/>
      <c r="AB2174" s="318"/>
    </row>
    <row r="2175" spans="1:29" x14ac:dyDescent="0.35">
      <c r="A2175" s="300"/>
      <c r="B2175" s="294"/>
      <c r="C2175" s="294"/>
      <c r="D2175" s="312"/>
      <c r="E2175" s="312"/>
      <c r="F2175" s="312"/>
      <c r="G2175" s="305"/>
      <c r="H2175" s="306"/>
      <c r="I2175" s="307"/>
      <c r="J2175" s="291"/>
      <c r="K2175" s="291"/>
      <c r="L2175" s="309"/>
      <c r="M2175" s="300"/>
      <c r="N2175" s="294"/>
      <c r="O2175" s="294"/>
      <c r="P2175" s="294"/>
      <c r="Q2175" s="291"/>
      <c r="R2175" s="291"/>
      <c r="S2175" s="291"/>
      <c r="T2175" s="291"/>
      <c r="U2175" s="293" t="s">
        <v>29</v>
      </c>
      <c r="V2175" s="296" t="s">
        <v>30</v>
      </c>
      <c r="W2175" s="291"/>
      <c r="X2175" s="291"/>
      <c r="Y2175" s="291"/>
      <c r="Z2175" s="291"/>
      <c r="AA2175" s="291"/>
      <c r="AB2175" s="318"/>
    </row>
    <row r="2176" spans="1:29" x14ac:dyDescent="0.35">
      <c r="A2176" s="300"/>
      <c r="B2176" s="294"/>
      <c r="C2176" s="294"/>
      <c r="D2176" s="312"/>
      <c r="E2176" s="312"/>
      <c r="F2176" s="312"/>
      <c r="G2176" s="299" t="s">
        <v>31</v>
      </c>
      <c r="H2176" s="299" t="s">
        <v>32</v>
      </c>
      <c r="I2176" s="299" t="s">
        <v>33</v>
      </c>
      <c r="J2176" s="291"/>
      <c r="K2176" s="291"/>
      <c r="L2176" s="309"/>
      <c r="M2176" s="300"/>
      <c r="N2176" s="294"/>
      <c r="O2176" s="294"/>
      <c r="P2176" s="294"/>
      <c r="Q2176" s="291"/>
      <c r="R2176" s="291"/>
      <c r="S2176" s="291"/>
      <c r="T2176" s="291"/>
      <c r="U2176" s="294"/>
      <c r="V2176" s="297"/>
      <c r="W2176" s="291"/>
      <c r="X2176" s="291"/>
      <c r="Y2176" s="291"/>
      <c r="Z2176" s="291"/>
      <c r="AA2176" s="291"/>
      <c r="AB2176" s="318"/>
    </row>
    <row r="2177" spans="1:29" x14ac:dyDescent="0.35">
      <c r="A2177" s="300"/>
      <c r="B2177" s="294"/>
      <c r="C2177" s="294"/>
      <c r="D2177" s="312"/>
      <c r="E2177" s="312"/>
      <c r="F2177" s="312"/>
      <c r="G2177" s="300"/>
      <c r="H2177" s="300"/>
      <c r="I2177" s="300"/>
      <c r="J2177" s="291"/>
      <c r="K2177" s="291"/>
      <c r="L2177" s="309"/>
      <c r="M2177" s="300"/>
      <c r="N2177" s="294"/>
      <c r="O2177" s="294"/>
      <c r="P2177" s="294"/>
      <c r="Q2177" s="291"/>
      <c r="R2177" s="291"/>
      <c r="S2177" s="291"/>
      <c r="T2177" s="291"/>
      <c r="U2177" s="294"/>
      <c r="V2177" s="297"/>
      <c r="W2177" s="291"/>
      <c r="X2177" s="291"/>
      <c r="Y2177" s="291"/>
      <c r="Z2177" s="291"/>
      <c r="AA2177" s="291"/>
      <c r="AB2177" s="318"/>
    </row>
    <row r="2178" spans="1:29" x14ac:dyDescent="0.35">
      <c r="A2178" s="301"/>
      <c r="B2178" s="295"/>
      <c r="C2178" s="295"/>
      <c r="D2178" s="313"/>
      <c r="E2178" s="313"/>
      <c r="F2178" s="313"/>
      <c r="G2178" s="301"/>
      <c r="H2178" s="301"/>
      <c r="I2178" s="301"/>
      <c r="J2178" s="292"/>
      <c r="K2178" s="292"/>
      <c r="L2178" s="310"/>
      <c r="M2178" s="301"/>
      <c r="N2178" s="295"/>
      <c r="O2178" s="295"/>
      <c r="P2178" s="295"/>
      <c r="Q2178" s="292"/>
      <c r="R2178" s="292"/>
      <c r="S2178" s="292"/>
      <c r="T2178" s="292"/>
      <c r="U2178" s="295"/>
      <c r="V2178" s="298"/>
      <c r="W2178" s="292"/>
      <c r="X2178" s="292"/>
      <c r="Y2178" s="292"/>
      <c r="Z2178" s="292"/>
      <c r="AA2178" s="292"/>
      <c r="AB2178" s="319"/>
    </row>
    <row r="2179" spans="1:29" x14ac:dyDescent="0.35">
      <c r="A2179" s="15">
        <v>1</v>
      </c>
      <c r="B2179" s="16" t="str">
        <f>[1]ภดส3!B3743</f>
        <v>โฉนด</v>
      </c>
      <c r="C2179" s="16">
        <f>[1]ภดส3!E3743</f>
        <v>3436</v>
      </c>
      <c r="D2179" s="17">
        <f>[1]ภดส3!C3743</f>
        <v>7380</v>
      </c>
      <c r="E2179" s="17" t="str">
        <f>[1]ภดส3!F3743</f>
        <v>ม.2 ต.นาบอน</v>
      </c>
      <c r="F2179" s="18" t="s">
        <v>34</v>
      </c>
      <c r="G2179" s="16">
        <f>[1]ภดส3!G3743</f>
        <v>0</v>
      </c>
      <c r="H2179" s="16">
        <f>[1]ภดส3!H3743</f>
        <v>0</v>
      </c>
      <c r="I2179" s="16">
        <f>[1]ภดส3!I3743</f>
        <v>25</v>
      </c>
      <c r="J2179" s="19">
        <f>[1]ภดส3!J3743</f>
        <v>25</v>
      </c>
      <c r="K2179" s="20">
        <v>3050</v>
      </c>
      <c r="L2179" s="19">
        <f>J2179*K2179</f>
        <v>76250</v>
      </c>
      <c r="M2179" s="21">
        <v>1</v>
      </c>
      <c r="N2179" s="21" t="s">
        <v>74</v>
      </c>
      <c r="O2179" s="21" t="s">
        <v>49</v>
      </c>
      <c r="P2179" s="21">
        <v>2</v>
      </c>
      <c r="Q2179" s="22">
        <v>100</v>
      </c>
      <c r="R2179" s="23">
        <v>100</v>
      </c>
      <c r="S2179" s="22">
        <v>7450</v>
      </c>
      <c r="T2179" s="22">
        <f>Q2179*S2179</f>
        <v>745000</v>
      </c>
      <c r="U2179" s="21">
        <v>15</v>
      </c>
      <c r="V2179" s="21">
        <v>20</v>
      </c>
      <c r="W2179" s="23">
        <f>T2179-T2179*20/100</f>
        <v>596000</v>
      </c>
      <c r="X2179" s="22">
        <f>L2179+W2179</f>
        <v>672250</v>
      </c>
      <c r="Y2179" s="23">
        <f>X2179*Q2179/100</f>
        <v>672250</v>
      </c>
      <c r="Z2179" s="22">
        <v>0</v>
      </c>
      <c r="AA2179" s="24">
        <f>Y2179-Z2179</f>
        <v>672250</v>
      </c>
      <c r="AB2179" s="25">
        <v>0.02</v>
      </c>
      <c r="AC2179" s="26">
        <f>AA2179*AB2179/100</f>
        <v>134.44999999999999</v>
      </c>
    </row>
    <row r="2180" spans="1:29" x14ac:dyDescent="0.35">
      <c r="A2180" s="201"/>
      <c r="B2180" s="202"/>
      <c r="C2180" s="202"/>
      <c r="D2180" s="77"/>
      <c r="E2180" s="77"/>
      <c r="F2180" s="130"/>
      <c r="G2180" s="202"/>
      <c r="H2180" s="202"/>
      <c r="I2180" s="202"/>
      <c r="J2180" s="196"/>
      <c r="K2180" s="197"/>
      <c r="L2180" s="203"/>
      <c r="M2180" s="132"/>
      <c r="N2180" s="132"/>
      <c r="O2180" s="132"/>
      <c r="P2180" s="132"/>
      <c r="Q2180" s="185"/>
      <c r="R2180" s="206"/>
      <c r="S2180" s="185"/>
      <c r="T2180" s="207"/>
      <c r="U2180" s="132"/>
      <c r="V2180" s="132"/>
      <c r="W2180" s="206"/>
      <c r="X2180" s="207"/>
      <c r="Y2180" s="206"/>
      <c r="Z2180" s="207"/>
      <c r="AA2180" s="208"/>
      <c r="AB2180" s="198"/>
      <c r="AC2180" s="188">
        <f>SUM(AC2179)</f>
        <v>134.44999999999999</v>
      </c>
    </row>
    <row r="2181" spans="1:29" x14ac:dyDescent="0.35">
      <c r="A2181" s="1"/>
      <c r="B2181" s="1"/>
      <c r="C2181" s="1"/>
      <c r="D2181" s="2"/>
      <c r="E2181" s="2"/>
      <c r="F2181" s="2"/>
      <c r="G2181" s="1"/>
      <c r="H2181" s="1"/>
      <c r="I2181" s="1"/>
      <c r="J2181" s="3"/>
      <c r="K2181" s="4"/>
      <c r="M2181" s="6"/>
      <c r="N2181" s="1"/>
      <c r="O2181" s="1"/>
      <c r="P2181" s="1"/>
      <c r="Q2181" s="3"/>
      <c r="R2181" s="4"/>
      <c r="S2181" s="3"/>
      <c r="T2181" s="3"/>
      <c r="U2181" s="1"/>
      <c r="V2181" s="1"/>
      <c r="W2181" s="4"/>
      <c r="X2181" s="3"/>
      <c r="Y2181" s="4"/>
      <c r="Z2181" s="3"/>
      <c r="AA2181" s="4"/>
      <c r="AB2181" s="55"/>
    </row>
    <row r="2182" spans="1:29" x14ac:dyDescent="0.35">
      <c r="A2182" s="8"/>
      <c r="B2182" s="8" t="s">
        <v>37</v>
      </c>
      <c r="C2182" s="8"/>
      <c r="D2182" s="9" t="s">
        <v>38</v>
      </c>
      <c r="E2182" s="9"/>
      <c r="F2182" s="9"/>
      <c r="G2182" s="56"/>
      <c r="H2182" s="8" t="s">
        <v>39</v>
      </c>
      <c r="I2182" s="8"/>
      <c r="J2182" s="57"/>
      <c r="K2182" s="10"/>
      <c r="L2182" s="8"/>
      <c r="M2182" s="13"/>
      <c r="N2182" s="1"/>
      <c r="O2182" s="1"/>
      <c r="P2182" s="1"/>
      <c r="Q2182" s="3"/>
      <c r="R2182" s="4"/>
      <c r="S2182" s="3"/>
      <c r="T2182" s="3"/>
      <c r="U2182" s="1"/>
      <c r="V2182" s="1"/>
      <c r="W2182" s="4"/>
      <c r="X2182" s="3"/>
      <c r="Y2182" s="4"/>
      <c r="Z2182" s="3"/>
      <c r="AA2182" s="4"/>
      <c r="AB2182" s="55"/>
    </row>
    <row r="2183" spans="1:29" x14ac:dyDescent="0.35">
      <c r="A2183" s="8"/>
      <c r="B2183" s="8"/>
      <c r="C2183" s="8"/>
      <c r="D2183" s="9"/>
      <c r="E2183" s="9"/>
      <c r="F2183" s="9"/>
      <c r="G2183" s="56"/>
      <c r="H2183" s="8" t="s">
        <v>40</v>
      </c>
      <c r="I2183" s="8"/>
      <c r="J2183" s="57"/>
      <c r="K2183" s="10"/>
      <c r="L2183" s="8"/>
      <c r="M2183" s="13"/>
      <c r="N2183" s="1"/>
      <c r="O2183" s="1"/>
      <c r="P2183" s="1"/>
      <c r="Q2183" s="3"/>
      <c r="R2183" s="4"/>
      <c r="S2183" s="3"/>
      <c r="T2183" s="3"/>
      <c r="U2183" s="1"/>
      <c r="V2183" s="1"/>
      <c r="W2183" s="4"/>
      <c r="X2183" s="3"/>
      <c r="Y2183" s="4"/>
      <c r="Z2183" s="3"/>
      <c r="AA2183" s="4"/>
      <c r="AB2183" s="55"/>
    </row>
    <row r="2184" spans="1:29" x14ac:dyDescent="0.35">
      <c r="A2184" s="8"/>
      <c r="B2184" s="8"/>
      <c r="C2184" s="8"/>
      <c r="D2184" s="9"/>
      <c r="E2184" s="9"/>
      <c r="F2184" s="9"/>
      <c r="G2184" s="56"/>
      <c r="H2184" s="8" t="s">
        <v>41</v>
      </c>
      <c r="I2184" s="8"/>
      <c r="J2184" s="57"/>
      <c r="K2184" s="10"/>
      <c r="L2184" s="8"/>
      <c r="M2184" s="13"/>
      <c r="N2184" s="1"/>
      <c r="O2184" s="1"/>
      <c r="P2184" s="8"/>
      <c r="Q2184" s="3"/>
      <c r="R2184" s="4"/>
      <c r="S2184" s="3"/>
      <c r="T2184" s="3"/>
      <c r="U2184" s="1"/>
      <c r="V2184" s="1"/>
      <c r="W2184" s="4"/>
      <c r="X2184" s="3"/>
      <c r="Y2184" s="11"/>
      <c r="Z2184" s="10"/>
      <c r="AA2184" s="11"/>
      <c r="AB2184" s="14"/>
    </row>
    <row r="2185" spans="1:29" x14ac:dyDescent="0.35">
      <c r="A2185" s="8"/>
      <c r="B2185" s="8"/>
      <c r="C2185" s="8"/>
      <c r="D2185" s="9"/>
      <c r="E2185" s="9"/>
      <c r="F2185" s="9"/>
      <c r="G2185" s="56"/>
      <c r="H2185" s="8" t="s">
        <v>42</v>
      </c>
      <c r="I2185" s="58"/>
      <c r="J2185" s="59"/>
      <c r="K2185" s="12"/>
      <c r="L2185" s="58"/>
      <c r="M2185" s="60"/>
      <c r="N2185" s="1"/>
      <c r="O2185" s="1"/>
      <c r="P2185" s="8"/>
      <c r="Q2185" s="3"/>
      <c r="R2185" s="4"/>
      <c r="S2185" s="3"/>
      <c r="T2185" s="3"/>
      <c r="U2185" s="1"/>
      <c r="V2185" s="1"/>
      <c r="W2185" s="4"/>
      <c r="X2185" s="3"/>
      <c r="Y2185" s="11"/>
      <c r="Z2185" s="10"/>
      <c r="AA2185" s="11"/>
      <c r="AB2185" s="14"/>
    </row>
    <row r="2186" spans="1:29" x14ac:dyDescent="0.35">
      <c r="A2186" s="58"/>
      <c r="B2186" s="58"/>
      <c r="C2186" s="58"/>
      <c r="D2186" s="61"/>
      <c r="E2186" s="61"/>
      <c r="F2186" s="61"/>
      <c r="G2186" s="58"/>
      <c r="H2186" s="58" t="s">
        <v>43</v>
      </c>
      <c r="I2186" s="58"/>
      <c r="J2186" s="59"/>
      <c r="K2186" s="12"/>
      <c r="L2186" s="58"/>
      <c r="M2186" s="60"/>
    </row>
    <row r="2187" spans="1:29" x14ac:dyDescent="0.35">
      <c r="A2187" s="1"/>
      <c r="B2187" s="1"/>
      <c r="C2187" s="1"/>
      <c r="D2187" s="2"/>
      <c r="E2187" s="2"/>
      <c r="F2187" s="2"/>
      <c r="G2187" s="1"/>
      <c r="H2187" s="1"/>
      <c r="I2187" s="1"/>
      <c r="J2187" s="3"/>
      <c r="K2187" s="4"/>
      <c r="M2187" s="6"/>
      <c r="N2187" s="1"/>
      <c r="O2187" s="1"/>
      <c r="P2187" s="1"/>
      <c r="Q2187" s="3"/>
      <c r="R2187" s="4"/>
      <c r="S2187" s="3"/>
      <c r="T2187" s="3"/>
      <c r="U2187" s="1"/>
      <c r="V2187" s="1"/>
      <c r="W2187" s="4"/>
      <c r="X2187" s="3"/>
      <c r="Y2187" s="4"/>
      <c r="Z2187" s="3"/>
      <c r="AA2187" s="314" t="s">
        <v>0</v>
      </c>
      <c r="AB2187" s="314"/>
    </row>
    <row r="2188" spans="1:29" x14ac:dyDescent="0.35">
      <c r="A2188" s="315" t="s">
        <v>1</v>
      </c>
      <c r="B2188" s="315"/>
      <c r="C2188" s="315"/>
      <c r="D2188" s="315"/>
      <c r="E2188" s="315"/>
      <c r="F2188" s="315"/>
      <c r="G2188" s="315"/>
      <c r="H2188" s="315"/>
      <c r="I2188" s="315"/>
      <c r="J2188" s="315"/>
      <c r="K2188" s="315"/>
      <c r="L2188" s="315"/>
      <c r="M2188" s="315"/>
      <c r="N2188" s="315"/>
      <c r="O2188" s="315"/>
      <c r="P2188" s="315"/>
      <c r="Q2188" s="315"/>
      <c r="R2188" s="315"/>
      <c r="S2188" s="315"/>
      <c r="T2188" s="315"/>
      <c r="U2188" s="315"/>
      <c r="V2188" s="315"/>
      <c r="W2188" s="315"/>
      <c r="X2188" s="315"/>
      <c r="Y2188" s="315"/>
      <c r="Z2188" s="315"/>
      <c r="AA2188" s="315"/>
      <c r="AB2188" s="315"/>
    </row>
    <row r="2189" spans="1:29" x14ac:dyDescent="0.35">
      <c r="A2189" s="315" t="str">
        <f>A2171</f>
        <v>เทศบาลตำบลนาบอน</v>
      </c>
      <c r="B2189" s="315"/>
      <c r="C2189" s="315"/>
      <c r="D2189" s="315"/>
      <c r="E2189" s="315"/>
      <c r="F2189" s="315"/>
      <c r="G2189" s="315"/>
      <c r="H2189" s="315"/>
      <c r="I2189" s="315"/>
      <c r="J2189" s="315"/>
      <c r="K2189" s="315"/>
      <c r="L2189" s="315"/>
      <c r="M2189" s="315"/>
      <c r="N2189" s="315"/>
      <c r="O2189" s="315"/>
      <c r="P2189" s="315"/>
      <c r="Q2189" s="315"/>
      <c r="R2189" s="315"/>
      <c r="S2189" s="315"/>
      <c r="T2189" s="315"/>
      <c r="U2189" s="315"/>
      <c r="V2189" s="315"/>
      <c r="W2189" s="315"/>
      <c r="X2189" s="315"/>
      <c r="Y2189" s="315"/>
      <c r="Z2189" s="315"/>
      <c r="AA2189" s="315"/>
      <c r="AB2189" s="315"/>
    </row>
    <row r="2190" spans="1:29" x14ac:dyDescent="0.35">
      <c r="A2190" s="8" t="s">
        <v>220</v>
      </c>
      <c r="B2190" s="8"/>
      <c r="C2190" s="8"/>
      <c r="D2190" s="9"/>
      <c r="E2190" s="9"/>
      <c r="F2190" s="9"/>
      <c r="G2190" s="8"/>
      <c r="H2190" s="8"/>
      <c r="I2190" s="8"/>
      <c r="J2190" s="10"/>
      <c r="K2190" s="11"/>
      <c r="L2190" s="12"/>
      <c r="M2190" s="13"/>
      <c r="N2190" s="8"/>
      <c r="O2190" s="8"/>
      <c r="P2190" s="8"/>
      <c r="Q2190" s="10"/>
      <c r="R2190" s="11"/>
      <c r="S2190" s="10"/>
      <c r="T2190" s="10"/>
      <c r="U2190" s="8"/>
      <c r="V2190" s="8"/>
      <c r="W2190" s="11"/>
      <c r="X2190" s="10"/>
      <c r="Y2190" s="11"/>
      <c r="Z2190" s="10"/>
      <c r="AA2190" s="11"/>
      <c r="AB2190" s="14"/>
    </row>
    <row r="2191" spans="1:29" x14ac:dyDescent="0.35">
      <c r="A2191" s="288" t="s">
        <v>4</v>
      </c>
      <c r="B2191" s="316"/>
      <c r="C2191" s="316"/>
      <c r="D2191" s="316"/>
      <c r="E2191" s="316"/>
      <c r="F2191" s="316"/>
      <c r="G2191" s="316"/>
      <c r="H2191" s="316"/>
      <c r="I2191" s="316"/>
      <c r="J2191" s="316"/>
      <c r="K2191" s="316"/>
      <c r="L2191" s="289"/>
      <c r="M2191" s="288" t="s">
        <v>5</v>
      </c>
      <c r="N2191" s="316"/>
      <c r="O2191" s="316"/>
      <c r="P2191" s="316"/>
      <c r="Q2191" s="316"/>
      <c r="R2191" s="316"/>
      <c r="S2191" s="316"/>
      <c r="T2191" s="316"/>
      <c r="U2191" s="316"/>
      <c r="V2191" s="316"/>
      <c r="W2191" s="289"/>
      <c r="X2191" s="290" t="s">
        <v>6</v>
      </c>
      <c r="Y2191" s="290" t="s">
        <v>7</v>
      </c>
      <c r="Z2191" s="290" t="s">
        <v>8</v>
      </c>
      <c r="AA2191" s="290" t="s">
        <v>9</v>
      </c>
      <c r="AB2191" s="317" t="s">
        <v>10</v>
      </c>
    </row>
    <row r="2192" spans="1:29" x14ac:dyDescent="0.35">
      <c r="A2192" s="299" t="s">
        <v>11</v>
      </c>
      <c r="B2192" s="293" t="s">
        <v>12</v>
      </c>
      <c r="C2192" s="293" t="s">
        <v>13</v>
      </c>
      <c r="D2192" s="311" t="s">
        <v>14</v>
      </c>
      <c r="E2192" s="311" t="s">
        <v>15</v>
      </c>
      <c r="F2192" s="312" t="s">
        <v>16</v>
      </c>
      <c r="G2192" s="302" t="s">
        <v>17</v>
      </c>
      <c r="H2192" s="303"/>
      <c r="I2192" s="304"/>
      <c r="J2192" s="290" t="s">
        <v>18</v>
      </c>
      <c r="K2192" s="290" t="s">
        <v>19</v>
      </c>
      <c r="L2192" s="308" t="s">
        <v>20</v>
      </c>
      <c r="M2192" s="299" t="s">
        <v>11</v>
      </c>
      <c r="N2192" s="293" t="s">
        <v>21</v>
      </c>
      <c r="O2192" s="293" t="s">
        <v>22</v>
      </c>
      <c r="P2192" s="293" t="s">
        <v>16</v>
      </c>
      <c r="Q2192" s="290" t="s">
        <v>23</v>
      </c>
      <c r="R2192" s="290" t="s">
        <v>24</v>
      </c>
      <c r="S2192" s="290" t="s">
        <v>25</v>
      </c>
      <c r="T2192" s="290" t="s">
        <v>26</v>
      </c>
      <c r="U2192" s="288" t="s">
        <v>27</v>
      </c>
      <c r="V2192" s="289"/>
      <c r="W2192" s="290" t="s">
        <v>28</v>
      </c>
      <c r="X2192" s="291"/>
      <c r="Y2192" s="291"/>
      <c r="Z2192" s="291"/>
      <c r="AA2192" s="291"/>
      <c r="AB2192" s="318"/>
    </row>
    <row r="2193" spans="1:29" x14ac:dyDescent="0.35">
      <c r="A2193" s="300"/>
      <c r="B2193" s="294"/>
      <c r="C2193" s="294"/>
      <c r="D2193" s="312"/>
      <c r="E2193" s="312"/>
      <c r="F2193" s="312"/>
      <c r="G2193" s="305"/>
      <c r="H2193" s="306"/>
      <c r="I2193" s="307"/>
      <c r="J2193" s="291"/>
      <c r="K2193" s="291"/>
      <c r="L2193" s="309"/>
      <c r="M2193" s="300"/>
      <c r="N2193" s="294"/>
      <c r="O2193" s="294"/>
      <c r="P2193" s="294"/>
      <c r="Q2193" s="291"/>
      <c r="R2193" s="291"/>
      <c r="S2193" s="291"/>
      <c r="T2193" s="291"/>
      <c r="U2193" s="293" t="s">
        <v>29</v>
      </c>
      <c r="V2193" s="296" t="s">
        <v>30</v>
      </c>
      <c r="W2193" s="291"/>
      <c r="X2193" s="291"/>
      <c r="Y2193" s="291"/>
      <c r="Z2193" s="291"/>
      <c r="AA2193" s="291"/>
      <c r="AB2193" s="318"/>
    </row>
    <row r="2194" spans="1:29" x14ac:dyDescent="0.35">
      <c r="A2194" s="300"/>
      <c r="B2194" s="294"/>
      <c r="C2194" s="294"/>
      <c r="D2194" s="312"/>
      <c r="E2194" s="312"/>
      <c r="F2194" s="312"/>
      <c r="G2194" s="299" t="s">
        <v>31</v>
      </c>
      <c r="H2194" s="299" t="s">
        <v>32</v>
      </c>
      <c r="I2194" s="299" t="s">
        <v>33</v>
      </c>
      <c r="J2194" s="291"/>
      <c r="K2194" s="291"/>
      <c r="L2194" s="309"/>
      <c r="M2194" s="300"/>
      <c r="N2194" s="294"/>
      <c r="O2194" s="294"/>
      <c r="P2194" s="294"/>
      <c r="Q2194" s="291"/>
      <c r="R2194" s="291"/>
      <c r="S2194" s="291"/>
      <c r="T2194" s="291"/>
      <c r="U2194" s="294"/>
      <c r="V2194" s="297"/>
      <c r="W2194" s="291"/>
      <c r="X2194" s="291"/>
      <c r="Y2194" s="291"/>
      <c r="Z2194" s="291"/>
      <c r="AA2194" s="291"/>
      <c r="AB2194" s="318"/>
    </row>
    <row r="2195" spans="1:29" x14ac:dyDescent="0.35">
      <c r="A2195" s="300"/>
      <c r="B2195" s="294"/>
      <c r="C2195" s="294"/>
      <c r="D2195" s="312"/>
      <c r="E2195" s="312"/>
      <c r="F2195" s="312"/>
      <c r="G2195" s="300"/>
      <c r="H2195" s="300"/>
      <c r="I2195" s="300"/>
      <c r="J2195" s="291"/>
      <c r="K2195" s="291"/>
      <c r="L2195" s="309"/>
      <c r="M2195" s="300"/>
      <c r="N2195" s="294"/>
      <c r="O2195" s="294"/>
      <c r="P2195" s="294"/>
      <c r="Q2195" s="291"/>
      <c r="R2195" s="291"/>
      <c r="S2195" s="291"/>
      <c r="T2195" s="291"/>
      <c r="U2195" s="294"/>
      <c r="V2195" s="297"/>
      <c r="W2195" s="291"/>
      <c r="X2195" s="291"/>
      <c r="Y2195" s="291"/>
      <c r="Z2195" s="291"/>
      <c r="AA2195" s="291"/>
      <c r="AB2195" s="318"/>
    </row>
    <row r="2196" spans="1:29" x14ac:dyDescent="0.35">
      <c r="A2196" s="301"/>
      <c r="B2196" s="295"/>
      <c r="C2196" s="295"/>
      <c r="D2196" s="313"/>
      <c r="E2196" s="313"/>
      <c r="F2196" s="313"/>
      <c r="G2196" s="301"/>
      <c r="H2196" s="301"/>
      <c r="I2196" s="301"/>
      <c r="J2196" s="292"/>
      <c r="K2196" s="292"/>
      <c r="L2196" s="310"/>
      <c r="M2196" s="301"/>
      <c r="N2196" s="295"/>
      <c r="O2196" s="295"/>
      <c r="P2196" s="295"/>
      <c r="Q2196" s="292"/>
      <c r="R2196" s="292"/>
      <c r="S2196" s="292"/>
      <c r="T2196" s="292"/>
      <c r="U2196" s="295"/>
      <c r="V2196" s="298"/>
      <c r="W2196" s="292"/>
      <c r="X2196" s="292"/>
      <c r="Y2196" s="292"/>
      <c r="Z2196" s="292"/>
      <c r="AA2196" s="292"/>
      <c r="AB2196" s="319"/>
    </row>
    <row r="2197" spans="1:29" x14ac:dyDescent="0.35">
      <c r="A2197" s="15">
        <v>1</v>
      </c>
      <c r="B2197" s="16" t="str">
        <f>[1]ภดส3!B3770</f>
        <v>โฉนด</v>
      </c>
      <c r="C2197" s="16">
        <f>[1]ภดส3!E3770</f>
        <v>3032</v>
      </c>
      <c r="D2197" s="17">
        <f>[1]ภดส3!C3770</f>
        <v>6476</v>
      </c>
      <c r="E2197" s="17" t="str">
        <f>[1]ภดส3!F3770</f>
        <v>ม.11 ต.นาบอน</v>
      </c>
      <c r="F2197" s="18" t="s">
        <v>34</v>
      </c>
      <c r="G2197" s="16">
        <f>[1]ภดส3!G3770</f>
        <v>0</v>
      </c>
      <c r="H2197" s="16">
        <f>[1]ภดส3!H3770</f>
        <v>0</v>
      </c>
      <c r="I2197" s="16">
        <f>[1]ภดส3!I3770</f>
        <v>53</v>
      </c>
      <c r="J2197" s="19">
        <f>[1]ภดส3!J3770</f>
        <v>53</v>
      </c>
      <c r="K2197" s="20">
        <v>3050</v>
      </c>
      <c r="L2197" s="19">
        <f>J2197*K2197</f>
        <v>161650</v>
      </c>
      <c r="M2197" s="21">
        <v>1</v>
      </c>
      <c r="N2197" s="21" t="s">
        <v>72</v>
      </c>
      <c r="O2197" s="21" t="s">
        <v>49</v>
      </c>
      <c r="P2197" s="21">
        <v>2</v>
      </c>
      <c r="Q2197" s="22">
        <v>600</v>
      </c>
      <c r="R2197" s="23">
        <v>100</v>
      </c>
      <c r="S2197" s="22">
        <v>7450</v>
      </c>
      <c r="T2197" s="22">
        <f>Q2197*S2197</f>
        <v>4470000</v>
      </c>
      <c r="U2197" s="21">
        <v>30</v>
      </c>
      <c r="V2197" s="21">
        <v>50</v>
      </c>
      <c r="W2197" s="23">
        <f>T2197-T2197*50/100</f>
        <v>2235000</v>
      </c>
      <c r="X2197" s="22">
        <f>L2197+W2197</f>
        <v>2396650</v>
      </c>
      <c r="Y2197" s="23">
        <f>X2197*R2197/100</f>
        <v>2396650</v>
      </c>
      <c r="Z2197" s="22">
        <v>0</v>
      </c>
      <c r="AA2197" s="24">
        <f>Y2197-Z2197</f>
        <v>2396650</v>
      </c>
      <c r="AB2197" s="25">
        <v>0.02</v>
      </c>
      <c r="AC2197" s="26">
        <f>AA2197*AB2197/100</f>
        <v>479.33</v>
      </c>
    </row>
    <row r="2198" spans="1:29" x14ac:dyDescent="0.35">
      <c r="A2198" s="15">
        <v>2</v>
      </c>
      <c r="B2198" s="16" t="str">
        <f>[1]ภดส3!B3771</f>
        <v>โฉนด</v>
      </c>
      <c r="C2198" s="16">
        <f>[1]ภดส3!E3771</f>
        <v>2603</v>
      </c>
      <c r="D2198" s="17">
        <f>[1]ภดส3!C3771</f>
        <v>5722</v>
      </c>
      <c r="E2198" s="17" t="str">
        <f>[1]ภดส3!F3771</f>
        <v>ม.11 ต.นาบอน</v>
      </c>
      <c r="F2198" s="28" t="s">
        <v>34</v>
      </c>
      <c r="G2198" s="16">
        <f>[1]ภดส3!G3771</f>
        <v>0</v>
      </c>
      <c r="H2198" s="16">
        <f>[1]ภดส3!H3771</f>
        <v>0</v>
      </c>
      <c r="I2198" s="16">
        <f>[1]ภดส3!J3771</f>
        <v>25</v>
      </c>
      <c r="J2198" s="45">
        <f>[1]ภดส3!J3771</f>
        <v>25</v>
      </c>
      <c r="K2198" s="29">
        <v>3050</v>
      </c>
      <c r="L2198" s="19">
        <f>J2198*K2198</f>
        <v>76250</v>
      </c>
      <c r="M2198" s="30">
        <v>2</v>
      </c>
      <c r="N2198" s="30" t="s">
        <v>48</v>
      </c>
      <c r="O2198" s="31" t="s">
        <v>49</v>
      </c>
      <c r="P2198" s="31">
        <v>2</v>
      </c>
      <c r="Q2198" s="32">
        <v>200</v>
      </c>
      <c r="R2198" s="23">
        <v>100</v>
      </c>
      <c r="S2198" s="32">
        <v>7450</v>
      </c>
      <c r="T2198" s="22">
        <f>Q2198*S2198</f>
        <v>1490000</v>
      </c>
      <c r="U2198" s="31">
        <v>30</v>
      </c>
      <c r="V2198" s="31">
        <v>50</v>
      </c>
      <c r="W2198" s="23">
        <f>T2198-T2198*50/100</f>
        <v>745000</v>
      </c>
      <c r="X2198" s="22">
        <f>L2198+W2198</f>
        <v>821250</v>
      </c>
      <c r="Y2198" s="23">
        <f>X2198*R2198/100</f>
        <v>821250</v>
      </c>
      <c r="Z2198" s="22">
        <v>0</v>
      </c>
      <c r="AA2198" s="24">
        <f>Y2198-Z2198</f>
        <v>821250</v>
      </c>
      <c r="AB2198" s="25">
        <v>0.02</v>
      </c>
      <c r="AC2198" s="5">
        <f>AA2198*AB2198/100</f>
        <v>164.25</v>
      </c>
    </row>
    <row r="2199" spans="1:29" x14ac:dyDescent="0.35">
      <c r="A2199" s="201"/>
      <c r="B2199" s="202"/>
      <c r="C2199" s="202"/>
      <c r="D2199" s="77"/>
      <c r="E2199" s="77"/>
      <c r="F2199" s="130"/>
      <c r="G2199" s="202"/>
      <c r="H2199" s="202"/>
      <c r="I2199" s="202"/>
      <c r="J2199" s="196"/>
      <c r="K2199" s="197"/>
      <c r="L2199" s="203"/>
      <c r="M2199" s="132"/>
      <c r="N2199" s="204"/>
      <c r="O2199" s="204"/>
      <c r="P2199" s="204"/>
      <c r="Q2199" s="183"/>
      <c r="R2199" s="206"/>
      <c r="S2199" s="183"/>
      <c r="T2199" s="207"/>
      <c r="U2199" s="204"/>
      <c r="V2199" s="204"/>
      <c r="W2199" s="206"/>
      <c r="X2199" s="207"/>
      <c r="Y2199" s="206"/>
      <c r="Z2199" s="207"/>
      <c r="AA2199" s="208"/>
      <c r="AB2199" s="198"/>
      <c r="AC2199" s="188">
        <f>SUM(AC2197:AC2198)</f>
        <v>643.57999999999993</v>
      </c>
    </row>
    <row r="2200" spans="1:29" x14ac:dyDescent="0.35">
      <c r="A2200" s="1"/>
      <c r="B2200" s="1"/>
      <c r="C2200" s="1"/>
      <c r="D2200" s="2"/>
      <c r="E2200" s="2"/>
      <c r="F2200" s="2"/>
      <c r="G2200" s="1"/>
      <c r="H2200" s="1"/>
      <c r="I2200" s="1"/>
      <c r="J2200" s="3"/>
      <c r="K2200" s="4"/>
      <c r="M2200" s="6"/>
      <c r="N2200" s="1"/>
      <c r="O2200" s="1"/>
      <c r="P2200" s="1"/>
      <c r="Q2200" s="3"/>
      <c r="R2200" s="4"/>
      <c r="S2200" s="3"/>
      <c r="T2200" s="3"/>
      <c r="U2200" s="1"/>
      <c r="V2200" s="1"/>
      <c r="W2200" s="4"/>
      <c r="X2200" s="3"/>
      <c r="Y2200" s="4"/>
      <c r="Z2200" s="3"/>
      <c r="AA2200" s="4"/>
      <c r="AB2200" s="55"/>
    </row>
    <row r="2201" spans="1:29" x14ac:dyDescent="0.35">
      <c r="A2201" s="8"/>
      <c r="B2201" s="8" t="s">
        <v>37</v>
      </c>
      <c r="C2201" s="8"/>
      <c r="D2201" s="9" t="s">
        <v>38</v>
      </c>
      <c r="E2201" s="9"/>
      <c r="F2201" s="9"/>
      <c r="G2201" s="56"/>
      <c r="H2201" s="8" t="s">
        <v>39</v>
      </c>
      <c r="I2201" s="8"/>
      <c r="J2201" s="57"/>
      <c r="K2201" s="10"/>
      <c r="L2201" s="8"/>
      <c r="M2201" s="13"/>
      <c r="N2201" s="1"/>
      <c r="O2201" s="1"/>
      <c r="P2201" s="1"/>
      <c r="Q2201" s="3"/>
      <c r="R2201" s="4"/>
      <c r="S2201" s="3"/>
      <c r="T2201" s="3"/>
      <c r="U2201" s="1"/>
      <c r="V2201" s="1"/>
      <c r="W2201" s="4"/>
      <c r="X2201" s="3"/>
      <c r="Y2201" s="4"/>
      <c r="Z2201" s="3"/>
      <c r="AA2201" s="4"/>
      <c r="AB2201" s="55"/>
    </row>
    <row r="2202" spans="1:29" x14ac:dyDescent="0.35">
      <c r="A2202" s="8"/>
      <c r="B2202" s="8"/>
      <c r="C2202" s="8"/>
      <c r="D2202" s="9"/>
      <c r="E2202" s="9"/>
      <c r="F2202" s="9"/>
      <c r="G2202" s="56"/>
      <c r="H2202" s="8" t="s">
        <v>40</v>
      </c>
      <c r="I2202" s="8"/>
      <c r="J2202" s="57"/>
      <c r="K2202" s="10"/>
      <c r="L2202" s="8"/>
      <c r="M2202" s="13"/>
      <c r="N2202" s="1"/>
      <c r="O2202" s="1"/>
      <c r="P2202" s="1"/>
      <c r="Q2202" s="3"/>
      <c r="R2202" s="4"/>
      <c r="S2202" s="3"/>
      <c r="T2202" s="3"/>
      <c r="U2202" s="1"/>
      <c r="V2202" s="1"/>
      <c r="W2202" s="4"/>
      <c r="X2202" s="3"/>
      <c r="Y2202" s="4"/>
      <c r="Z2202" s="3"/>
      <c r="AA2202" s="4"/>
      <c r="AB2202" s="55"/>
    </row>
    <row r="2203" spans="1:29" x14ac:dyDescent="0.35">
      <c r="A2203" s="8"/>
      <c r="B2203" s="8"/>
      <c r="C2203" s="8"/>
      <c r="D2203" s="9"/>
      <c r="E2203" s="9"/>
      <c r="F2203" s="9"/>
      <c r="G2203" s="56"/>
      <c r="H2203" s="8" t="s">
        <v>41</v>
      </c>
      <c r="I2203" s="8"/>
      <c r="J2203" s="57"/>
      <c r="K2203" s="10"/>
      <c r="L2203" s="8"/>
      <c r="M2203" s="13"/>
      <c r="N2203" s="1"/>
      <c r="O2203" s="1"/>
      <c r="P2203" s="8"/>
      <c r="Q2203" s="3"/>
      <c r="R2203" s="4"/>
      <c r="S2203" s="3"/>
      <c r="T2203" s="3"/>
      <c r="U2203" s="1"/>
      <c r="V2203" s="1"/>
      <c r="W2203" s="4"/>
      <c r="X2203" s="3"/>
      <c r="Y2203" s="11"/>
      <c r="Z2203" s="10"/>
      <c r="AA2203" s="11"/>
      <c r="AB2203" s="14"/>
    </row>
    <row r="2204" spans="1:29" x14ac:dyDescent="0.35">
      <c r="A2204" s="8"/>
      <c r="B2204" s="8"/>
      <c r="C2204" s="8"/>
      <c r="D2204" s="9"/>
      <c r="E2204" s="9"/>
      <c r="F2204" s="9"/>
      <c r="G2204" s="56"/>
      <c r="H2204" s="8" t="s">
        <v>42</v>
      </c>
      <c r="I2204" s="58"/>
      <c r="J2204" s="59"/>
      <c r="K2204" s="12"/>
      <c r="L2204" s="58"/>
      <c r="M2204" s="60"/>
      <c r="N2204" s="1"/>
      <c r="O2204" s="1"/>
      <c r="P2204" s="8"/>
      <c r="Q2204" s="3"/>
      <c r="R2204" s="4"/>
      <c r="S2204" s="3"/>
      <c r="T2204" s="3"/>
      <c r="U2204" s="1"/>
      <c r="V2204" s="1"/>
      <c r="W2204" s="4"/>
      <c r="X2204" s="3"/>
      <c r="Y2204" s="11"/>
      <c r="Z2204" s="10"/>
      <c r="AA2204" s="11"/>
      <c r="AB2204" s="14"/>
    </row>
    <row r="2205" spans="1:29" x14ac:dyDescent="0.35">
      <c r="A2205" s="58"/>
      <c r="B2205" s="58"/>
      <c r="C2205" s="58"/>
      <c r="D2205" s="61"/>
      <c r="E2205" s="61"/>
      <c r="F2205" s="61"/>
      <c r="G2205" s="58"/>
      <c r="H2205" s="58" t="s">
        <v>43</v>
      </c>
      <c r="I2205" s="58"/>
      <c r="J2205" s="59"/>
      <c r="K2205" s="12"/>
      <c r="L2205" s="58"/>
      <c r="M2205" s="60"/>
    </row>
    <row r="2206" spans="1:29" x14ac:dyDescent="0.35">
      <c r="A2206" s="1"/>
      <c r="B2206" s="1"/>
      <c r="C2206" s="1"/>
      <c r="D2206" s="2"/>
      <c r="E2206" s="2"/>
      <c r="F2206" s="2"/>
      <c r="G2206" s="1"/>
      <c r="H2206" s="1"/>
      <c r="I2206" s="1"/>
      <c r="J2206" s="3"/>
      <c r="K2206" s="4"/>
      <c r="M2206" s="6"/>
      <c r="N2206" s="1"/>
      <c r="O2206" s="1"/>
      <c r="P2206" s="1"/>
      <c r="Q2206" s="3"/>
      <c r="R2206" s="4"/>
      <c r="S2206" s="3"/>
      <c r="T2206" s="3"/>
      <c r="U2206" s="1"/>
      <c r="V2206" s="1"/>
      <c r="W2206" s="4"/>
      <c r="X2206" s="3"/>
      <c r="Y2206" s="4"/>
      <c r="Z2206" s="3"/>
      <c r="AA2206" s="314" t="s">
        <v>0</v>
      </c>
      <c r="AB2206" s="314"/>
    </row>
    <row r="2207" spans="1:29" x14ac:dyDescent="0.35">
      <c r="A2207" s="315" t="s">
        <v>1</v>
      </c>
      <c r="B2207" s="315"/>
      <c r="C2207" s="315"/>
      <c r="D2207" s="315"/>
      <c r="E2207" s="315"/>
      <c r="F2207" s="315"/>
      <c r="G2207" s="315"/>
      <c r="H2207" s="315"/>
      <c r="I2207" s="315"/>
      <c r="J2207" s="315"/>
      <c r="K2207" s="315"/>
      <c r="L2207" s="315"/>
      <c r="M2207" s="315"/>
      <c r="N2207" s="315"/>
      <c r="O2207" s="315"/>
      <c r="P2207" s="315"/>
      <c r="Q2207" s="315"/>
      <c r="R2207" s="315"/>
      <c r="S2207" s="315"/>
      <c r="T2207" s="315"/>
      <c r="U2207" s="315"/>
      <c r="V2207" s="315"/>
      <c r="W2207" s="315"/>
      <c r="X2207" s="315"/>
      <c r="Y2207" s="315"/>
      <c r="Z2207" s="315"/>
      <c r="AA2207" s="315"/>
      <c r="AB2207" s="315"/>
    </row>
    <row r="2208" spans="1:29" x14ac:dyDescent="0.35">
      <c r="A2208" s="315" t="str">
        <f>A2189</f>
        <v>เทศบาลตำบลนาบอน</v>
      </c>
      <c r="B2208" s="315"/>
      <c r="C2208" s="315"/>
      <c r="D2208" s="315"/>
      <c r="E2208" s="315"/>
      <c r="F2208" s="315"/>
      <c r="G2208" s="315"/>
      <c r="H2208" s="315"/>
      <c r="I2208" s="315"/>
      <c r="J2208" s="315"/>
      <c r="K2208" s="315"/>
      <c r="L2208" s="315"/>
      <c r="M2208" s="315"/>
      <c r="N2208" s="315"/>
      <c r="O2208" s="315"/>
      <c r="P2208" s="315"/>
      <c r="Q2208" s="315"/>
      <c r="R2208" s="315"/>
      <c r="S2208" s="315"/>
      <c r="T2208" s="315"/>
      <c r="U2208" s="315"/>
      <c r="V2208" s="315"/>
      <c r="W2208" s="315"/>
      <c r="X2208" s="315"/>
      <c r="Y2208" s="315"/>
      <c r="Z2208" s="315"/>
      <c r="AA2208" s="315"/>
      <c r="AB2208" s="315"/>
    </row>
    <row r="2209" spans="1:29" x14ac:dyDescent="0.35">
      <c r="A2209" s="8" t="s">
        <v>221</v>
      </c>
      <c r="B2209" s="8"/>
      <c r="C2209" s="8"/>
      <c r="D2209" s="9"/>
      <c r="E2209" s="9"/>
      <c r="F2209" s="9"/>
      <c r="G2209" s="8"/>
      <c r="H2209" s="8"/>
      <c r="I2209" s="8"/>
      <c r="J2209" s="10"/>
      <c r="K2209" s="11"/>
      <c r="L2209" s="12"/>
      <c r="M2209" s="13"/>
      <c r="N2209" s="8"/>
      <c r="O2209" s="8"/>
      <c r="P2209" s="8"/>
      <c r="Q2209" s="10"/>
      <c r="R2209" s="11"/>
      <c r="S2209" s="10"/>
      <c r="T2209" s="10"/>
      <c r="U2209" s="8"/>
      <c r="V2209" s="8"/>
      <c r="W2209" s="11"/>
      <c r="X2209" s="10"/>
      <c r="Y2209" s="11"/>
      <c r="Z2209" s="10"/>
      <c r="AA2209" s="11"/>
      <c r="AB2209" s="14"/>
    </row>
    <row r="2210" spans="1:29" x14ac:dyDescent="0.35">
      <c r="A2210" s="288" t="s">
        <v>4</v>
      </c>
      <c r="B2210" s="316"/>
      <c r="C2210" s="316"/>
      <c r="D2210" s="316"/>
      <c r="E2210" s="316"/>
      <c r="F2210" s="316"/>
      <c r="G2210" s="316"/>
      <c r="H2210" s="316"/>
      <c r="I2210" s="316"/>
      <c r="J2210" s="316"/>
      <c r="K2210" s="316"/>
      <c r="L2210" s="289"/>
      <c r="M2210" s="288" t="s">
        <v>5</v>
      </c>
      <c r="N2210" s="316"/>
      <c r="O2210" s="316"/>
      <c r="P2210" s="316"/>
      <c r="Q2210" s="316"/>
      <c r="R2210" s="316"/>
      <c r="S2210" s="316"/>
      <c r="T2210" s="316"/>
      <c r="U2210" s="316"/>
      <c r="V2210" s="316"/>
      <c r="W2210" s="289"/>
      <c r="X2210" s="290" t="s">
        <v>6</v>
      </c>
      <c r="Y2210" s="290" t="s">
        <v>7</v>
      </c>
      <c r="Z2210" s="290" t="s">
        <v>8</v>
      </c>
      <c r="AA2210" s="290" t="s">
        <v>9</v>
      </c>
      <c r="AB2210" s="317" t="s">
        <v>10</v>
      </c>
    </row>
    <row r="2211" spans="1:29" x14ac:dyDescent="0.35">
      <c r="A2211" s="299" t="s">
        <v>11</v>
      </c>
      <c r="B2211" s="293" t="s">
        <v>12</v>
      </c>
      <c r="C2211" s="293" t="s">
        <v>13</v>
      </c>
      <c r="D2211" s="311" t="s">
        <v>14</v>
      </c>
      <c r="E2211" s="311" t="s">
        <v>15</v>
      </c>
      <c r="F2211" s="312" t="s">
        <v>16</v>
      </c>
      <c r="G2211" s="302" t="s">
        <v>17</v>
      </c>
      <c r="H2211" s="303"/>
      <c r="I2211" s="304"/>
      <c r="J2211" s="290" t="s">
        <v>18</v>
      </c>
      <c r="K2211" s="290" t="s">
        <v>19</v>
      </c>
      <c r="L2211" s="308" t="s">
        <v>20</v>
      </c>
      <c r="M2211" s="299" t="s">
        <v>11</v>
      </c>
      <c r="N2211" s="293" t="s">
        <v>21</v>
      </c>
      <c r="O2211" s="293" t="s">
        <v>22</v>
      </c>
      <c r="P2211" s="293" t="s">
        <v>16</v>
      </c>
      <c r="Q2211" s="290" t="s">
        <v>23</v>
      </c>
      <c r="R2211" s="290" t="s">
        <v>24</v>
      </c>
      <c r="S2211" s="290" t="s">
        <v>25</v>
      </c>
      <c r="T2211" s="290" t="s">
        <v>26</v>
      </c>
      <c r="U2211" s="288" t="s">
        <v>27</v>
      </c>
      <c r="V2211" s="289"/>
      <c r="W2211" s="290" t="s">
        <v>28</v>
      </c>
      <c r="X2211" s="291"/>
      <c r="Y2211" s="291"/>
      <c r="Z2211" s="291"/>
      <c r="AA2211" s="291"/>
      <c r="AB2211" s="318"/>
    </row>
    <row r="2212" spans="1:29" x14ac:dyDescent="0.35">
      <c r="A2212" s="300"/>
      <c r="B2212" s="294"/>
      <c r="C2212" s="294"/>
      <c r="D2212" s="312"/>
      <c r="E2212" s="312"/>
      <c r="F2212" s="312"/>
      <c r="G2212" s="305"/>
      <c r="H2212" s="306"/>
      <c r="I2212" s="307"/>
      <c r="J2212" s="291"/>
      <c r="K2212" s="291"/>
      <c r="L2212" s="309"/>
      <c r="M2212" s="300"/>
      <c r="N2212" s="294"/>
      <c r="O2212" s="294"/>
      <c r="P2212" s="294"/>
      <c r="Q2212" s="291"/>
      <c r="R2212" s="291"/>
      <c r="S2212" s="291"/>
      <c r="T2212" s="291"/>
      <c r="U2212" s="293" t="s">
        <v>29</v>
      </c>
      <c r="V2212" s="296" t="s">
        <v>30</v>
      </c>
      <c r="W2212" s="291"/>
      <c r="X2212" s="291"/>
      <c r="Y2212" s="291"/>
      <c r="Z2212" s="291"/>
      <c r="AA2212" s="291"/>
      <c r="AB2212" s="318"/>
    </row>
    <row r="2213" spans="1:29" x14ac:dyDescent="0.35">
      <c r="A2213" s="300"/>
      <c r="B2213" s="294"/>
      <c r="C2213" s="294"/>
      <c r="D2213" s="312"/>
      <c r="E2213" s="312"/>
      <c r="F2213" s="312"/>
      <c r="G2213" s="299" t="s">
        <v>31</v>
      </c>
      <c r="H2213" s="299" t="s">
        <v>32</v>
      </c>
      <c r="I2213" s="299" t="s">
        <v>33</v>
      </c>
      <c r="J2213" s="291"/>
      <c r="K2213" s="291"/>
      <c r="L2213" s="309"/>
      <c r="M2213" s="300"/>
      <c r="N2213" s="294"/>
      <c r="O2213" s="294"/>
      <c r="P2213" s="294"/>
      <c r="Q2213" s="291"/>
      <c r="R2213" s="291"/>
      <c r="S2213" s="291"/>
      <c r="T2213" s="291"/>
      <c r="U2213" s="294"/>
      <c r="V2213" s="297"/>
      <c r="W2213" s="291"/>
      <c r="X2213" s="291"/>
      <c r="Y2213" s="291"/>
      <c r="Z2213" s="291"/>
      <c r="AA2213" s="291"/>
      <c r="AB2213" s="318"/>
    </row>
    <row r="2214" spans="1:29" x14ac:dyDescent="0.35">
      <c r="A2214" s="300"/>
      <c r="B2214" s="294"/>
      <c r="C2214" s="294"/>
      <c r="D2214" s="312"/>
      <c r="E2214" s="312"/>
      <c r="F2214" s="312"/>
      <c r="G2214" s="300"/>
      <c r="H2214" s="300"/>
      <c r="I2214" s="300"/>
      <c r="J2214" s="291"/>
      <c r="K2214" s="291"/>
      <c r="L2214" s="309"/>
      <c r="M2214" s="300"/>
      <c r="N2214" s="294"/>
      <c r="O2214" s="294"/>
      <c r="P2214" s="294"/>
      <c r="Q2214" s="291"/>
      <c r="R2214" s="291"/>
      <c r="S2214" s="291"/>
      <c r="T2214" s="291"/>
      <c r="U2214" s="294"/>
      <c r="V2214" s="297"/>
      <c r="W2214" s="291"/>
      <c r="X2214" s="291"/>
      <c r="Y2214" s="291"/>
      <c r="Z2214" s="291"/>
      <c r="AA2214" s="291"/>
      <c r="AB2214" s="318"/>
    </row>
    <row r="2215" spans="1:29" x14ac:dyDescent="0.35">
      <c r="A2215" s="301"/>
      <c r="B2215" s="295"/>
      <c r="C2215" s="295"/>
      <c r="D2215" s="313"/>
      <c r="E2215" s="313"/>
      <c r="F2215" s="313"/>
      <c r="G2215" s="301"/>
      <c r="H2215" s="301"/>
      <c r="I2215" s="301"/>
      <c r="J2215" s="292"/>
      <c r="K2215" s="292"/>
      <c r="L2215" s="310"/>
      <c r="M2215" s="301"/>
      <c r="N2215" s="295"/>
      <c r="O2215" s="295"/>
      <c r="P2215" s="295"/>
      <c r="Q2215" s="292"/>
      <c r="R2215" s="292"/>
      <c r="S2215" s="292"/>
      <c r="T2215" s="292"/>
      <c r="U2215" s="295"/>
      <c r="V2215" s="298"/>
      <c r="W2215" s="292"/>
      <c r="X2215" s="292"/>
      <c r="Y2215" s="292"/>
      <c r="Z2215" s="292"/>
      <c r="AA2215" s="292"/>
      <c r="AB2215" s="319"/>
    </row>
    <row r="2216" spans="1:29" x14ac:dyDescent="0.35">
      <c r="A2216" s="15">
        <v>1</v>
      </c>
      <c r="B2216" s="16" t="str">
        <f>[1]ภดส3!B3824</f>
        <v>โฉนด</v>
      </c>
      <c r="C2216" s="16">
        <f>[1]ภดส3!E3824</f>
        <v>2412</v>
      </c>
      <c r="D2216" s="17">
        <f>[1]ภดส3!C3824</f>
        <v>5291</v>
      </c>
      <c r="E2216" s="17" t="str">
        <f>[1]ภดส3!F3824</f>
        <v>ม.2 ต.นาบอน</v>
      </c>
      <c r="F2216" s="18" t="s">
        <v>34</v>
      </c>
      <c r="G2216" s="16">
        <f>[1]ภดส3!G3824</f>
        <v>0</v>
      </c>
      <c r="H2216" s="16">
        <f>[1]ภดส3!H3824</f>
        <v>0</v>
      </c>
      <c r="I2216" s="16">
        <f>[1]ภดส3!I3824</f>
        <v>24</v>
      </c>
      <c r="J2216" s="19">
        <f>[1]ภดส3!J3824</f>
        <v>24</v>
      </c>
      <c r="K2216" s="20">
        <v>3050</v>
      </c>
      <c r="L2216" s="19">
        <f>J2216*K2216</f>
        <v>73200</v>
      </c>
      <c r="M2216" s="21">
        <v>1</v>
      </c>
      <c r="N2216" s="21" t="s">
        <v>79</v>
      </c>
      <c r="O2216" s="21" t="s">
        <v>49</v>
      </c>
      <c r="P2216" s="21">
        <v>2</v>
      </c>
      <c r="Q2216" s="161">
        <v>90</v>
      </c>
      <c r="R2216" s="23">
        <v>100</v>
      </c>
      <c r="S2216" s="161">
        <v>6750</v>
      </c>
      <c r="T2216" s="22">
        <f>Q2216*S2216</f>
        <v>607500</v>
      </c>
      <c r="U2216" s="21">
        <v>11</v>
      </c>
      <c r="V2216" s="21">
        <v>12</v>
      </c>
      <c r="W2216" s="23">
        <f>T2216-T2216*12/100</f>
        <v>534600</v>
      </c>
      <c r="X2216" s="22">
        <f>L2216+W2216</f>
        <v>607800</v>
      </c>
      <c r="Y2216" s="23">
        <f>X2216*R2216/100</f>
        <v>607800</v>
      </c>
      <c r="Z2216" s="22">
        <v>0</v>
      </c>
      <c r="AA2216" s="24">
        <f>Y2216-Z2216</f>
        <v>607800</v>
      </c>
      <c r="AB2216" s="25">
        <v>0.02</v>
      </c>
      <c r="AC2216" s="26">
        <f>AA2216*AB2216/100</f>
        <v>121.56</v>
      </c>
    </row>
    <row r="2217" spans="1:29" x14ac:dyDescent="0.35">
      <c r="A2217" s="15">
        <v>2</v>
      </c>
      <c r="B2217" s="16" t="str">
        <f>[1]ภดส3!B3825</f>
        <v>โฉนด</v>
      </c>
      <c r="C2217" s="16">
        <f>[1]ภดส3!E3825</f>
        <v>2413</v>
      </c>
      <c r="D2217" s="17">
        <f>[1]ภดส3!C3825</f>
        <v>5292</v>
      </c>
      <c r="E2217" s="17" t="str">
        <f>[1]ภดส3!F3825</f>
        <v>ม.2 ต.นาบอน</v>
      </c>
      <c r="F2217" s="28" t="s">
        <v>34</v>
      </c>
      <c r="G2217" s="16">
        <f>[1]ภดส3!G3825</f>
        <v>0</v>
      </c>
      <c r="H2217" s="16">
        <f>[1]ภดส3!H3825</f>
        <v>0</v>
      </c>
      <c r="I2217" s="16">
        <f>[1]ภดส3!I3825</f>
        <v>22</v>
      </c>
      <c r="J2217" s="45">
        <f>[1]ภดส3!J3825</f>
        <v>22</v>
      </c>
      <c r="K2217" s="29">
        <v>3050</v>
      </c>
      <c r="L2217" s="19">
        <f>J2217*K2217</f>
        <v>67100</v>
      </c>
      <c r="M2217" s="31">
        <v>2</v>
      </c>
      <c r="N2217" s="30" t="s">
        <v>79</v>
      </c>
      <c r="O2217" s="31" t="s">
        <v>49</v>
      </c>
      <c r="P2217" s="31">
        <v>2</v>
      </c>
      <c r="Q2217" s="189">
        <v>90</v>
      </c>
      <c r="R2217" s="23">
        <v>100</v>
      </c>
      <c r="S2217" s="189">
        <v>6750</v>
      </c>
      <c r="T2217" s="22">
        <f>Q2217*S2217</f>
        <v>607500</v>
      </c>
      <c r="U2217" s="31">
        <v>11</v>
      </c>
      <c r="V2217" s="31">
        <v>12</v>
      </c>
      <c r="W2217" s="23">
        <f>T2217-T2217*12/100</f>
        <v>534600</v>
      </c>
      <c r="X2217" s="22">
        <f>L2217+W2217</f>
        <v>601700</v>
      </c>
      <c r="Y2217" s="23">
        <f>X2217*R2217/100</f>
        <v>601700</v>
      </c>
      <c r="Z2217" s="22">
        <v>0</v>
      </c>
      <c r="AA2217" s="24">
        <f>Y2217-Z2217</f>
        <v>601700</v>
      </c>
      <c r="AB2217" s="25">
        <v>0.02</v>
      </c>
      <c r="AC2217" s="26">
        <f t="shared" ref="AC2217:AC2218" si="120">AA2217*AB2217/100</f>
        <v>120.34</v>
      </c>
    </row>
    <row r="2218" spans="1:29" x14ac:dyDescent="0.35">
      <c r="A2218" s="15">
        <v>3</v>
      </c>
      <c r="B2218" s="16" t="str">
        <f>[1]ภดส3!B3826</f>
        <v>โฉนด</v>
      </c>
      <c r="C2218" s="16">
        <f>[1]ภดส3!E3826</f>
        <v>2414</v>
      </c>
      <c r="D2218" s="17">
        <f>[1]ภดส3!C3826</f>
        <v>5293</v>
      </c>
      <c r="E2218" s="17" t="str">
        <f>[1]ภดส3!F3826</f>
        <v>ม.2 ต.นาบอน</v>
      </c>
      <c r="F2218" s="28" t="s">
        <v>34</v>
      </c>
      <c r="G2218" s="16">
        <f>[1]ภดส3!G3826</f>
        <v>0</v>
      </c>
      <c r="H2218" s="16">
        <f>[1]ภดส3!H3826</f>
        <v>0</v>
      </c>
      <c r="I2218" s="16">
        <f>[1]ภดส3!I3826</f>
        <v>23</v>
      </c>
      <c r="J2218" s="45">
        <f>[1]ภดส3!J3826</f>
        <v>23</v>
      </c>
      <c r="K2218" s="29">
        <v>3050</v>
      </c>
      <c r="L2218" s="19">
        <f>J2218*K2218</f>
        <v>70150</v>
      </c>
      <c r="M2218" s="31">
        <v>3</v>
      </c>
      <c r="N2218" s="33" t="s">
        <v>141</v>
      </c>
      <c r="O2218" s="31" t="s">
        <v>49</v>
      </c>
      <c r="P2218" s="67">
        <v>2</v>
      </c>
      <c r="Q2218" s="190">
        <v>180</v>
      </c>
      <c r="R2218" s="23">
        <v>100</v>
      </c>
      <c r="S2218" s="190">
        <v>6750</v>
      </c>
      <c r="T2218" s="22">
        <f>Q2218*S2218</f>
        <v>1215000</v>
      </c>
      <c r="U2218" s="67">
        <v>3</v>
      </c>
      <c r="V2218" s="67">
        <v>3</v>
      </c>
      <c r="W2218" s="23">
        <f>T2218-T2218*3/100</f>
        <v>1178550</v>
      </c>
      <c r="X2218" s="22">
        <f>L2218+W2218</f>
        <v>1248700</v>
      </c>
      <c r="Y2218" s="23">
        <f>X2218*R2218/100</f>
        <v>1248700</v>
      </c>
      <c r="Z2218" s="22">
        <v>0</v>
      </c>
      <c r="AA2218" s="24">
        <f>Y2218-Z2218</f>
        <v>1248700</v>
      </c>
      <c r="AB2218" s="25">
        <v>0.02</v>
      </c>
      <c r="AC2218" s="26">
        <f t="shared" si="120"/>
        <v>249.74</v>
      </c>
    </row>
    <row r="2219" spans="1:29" x14ac:dyDescent="0.35">
      <c r="A2219" s="179"/>
      <c r="B2219" s="132"/>
      <c r="C2219" s="132"/>
      <c r="D2219" s="180"/>
      <c r="E2219" s="180"/>
      <c r="F2219" s="180"/>
      <c r="G2219" s="181"/>
      <c r="H2219" s="181"/>
      <c r="I2219" s="181"/>
      <c r="J2219" s="51"/>
      <c r="K2219" s="208"/>
      <c r="L2219" s="183"/>
      <c r="M2219" s="132"/>
      <c r="N2219" s="204"/>
      <c r="O2219" s="132"/>
      <c r="P2219" s="132"/>
      <c r="Q2219" s="185"/>
      <c r="R2219" s="186"/>
      <c r="S2219" s="51"/>
      <c r="T2219" s="185"/>
      <c r="U2219" s="154"/>
      <c r="V2219" s="154"/>
      <c r="W2219" s="133"/>
      <c r="X2219" s="51"/>
      <c r="Y2219" s="133"/>
      <c r="Z2219" s="51"/>
      <c r="AA2219" s="133"/>
      <c r="AB2219" s="187"/>
      <c r="AC2219" s="188">
        <f>SUM(AC2216:AC2218)</f>
        <v>491.64</v>
      </c>
    </row>
    <row r="2220" spans="1:29" x14ac:dyDescent="0.35">
      <c r="A2220" s="1"/>
      <c r="B2220" s="1"/>
      <c r="C2220" s="1"/>
      <c r="D2220" s="2"/>
      <c r="E2220" s="2"/>
      <c r="F2220" s="2"/>
      <c r="G2220" s="1"/>
      <c r="H2220" s="1"/>
      <c r="I2220" s="1"/>
      <c r="J2220" s="3"/>
      <c r="K2220" s="4"/>
      <c r="M2220" s="6"/>
      <c r="N2220" s="1"/>
      <c r="O2220" s="1"/>
      <c r="P2220" s="1"/>
      <c r="Q2220" s="3"/>
      <c r="R2220" s="4"/>
      <c r="S2220" s="3"/>
      <c r="T2220" s="3"/>
      <c r="U2220" s="1"/>
      <c r="V2220" s="1"/>
      <c r="W2220" s="4"/>
      <c r="X2220" s="3"/>
      <c r="Y2220" s="4"/>
      <c r="Z2220" s="3"/>
      <c r="AA2220" s="4"/>
      <c r="AB2220" s="55"/>
    </row>
    <row r="2221" spans="1:29" x14ac:dyDescent="0.35">
      <c r="A2221" s="8"/>
      <c r="B2221" s="8" t="s">
        <v>37</v>
      </c>
      <c r="C2221" s="8"/>
      <c r="D2221" s="9" t="s">
        <v>38</v>
      </c>
      <c r="E2221" s="9"/>
      <c r="F2221" s="9"/>
      <c r="G2221" s="56"/>
      <c r="H2221" s="8" t="s">
        <v>39</v>
      </c>
      <c r="I2221" s="8"/>
      <c r="J2221" s="57"/>
      <c r="K2221" s="10"/>
      <c r="L2221" s="8"/>
      <c r="M2221" s="13"/>
      <c r="N2221" s="1"/>
      <c r="O2221" s="1"/>
      <c r="P2221" s="1"/>
      <c r="Q2221" s="3"/>
      <c r="R2221" s="4"/>
      <c r="S2221" s="3"/>
      <c r="T2221" s="3"/>
      <c r="U2221" s="1"/>
      <c r="V2221" s="1"/>
      <c r="W2221" s="4"/>
      <c r="X2221" s="3"/>
      <c r="Y2221" s="4"/>
      <c r="Z2221" s="3"/>
      <c r="AA2221" s="4"/>
      <c r="AB2221" s="55"/>
    </row>
    <row r="2222" spans="1:29" x14ac:dyDescent="0.35">
      <c r="A2222" s="8"/>
      <c r="B2222" s="8"/>
      <c r="C2222" s="8"/>
      <c r="D2222" s="9"/>
      <c r="E2222" s="9"/>
      <c r="F2222" s="9"/>
      <c r="G2222" s="56"/>
      <c r="H2222" s="8" t="s">
        <v>40</v>
      </c>
      <c r="I2222" s="8"/>
      <c r="J2222" s="57"/>
      <c r="K2222" s="10"/>
      <c r="L2222" s="8"/>
      <c r="M2222" s="13"/>
      <c r="N2222" s="1"/>
      <c r="O2222" s="1"/>
      <c r="P2222" s="1"/>
      <c r="Q2222" s="3"/>
      <c r="R2222" s="4"/>
      <c r="S2222" s="3"/>
      <c r="T2222" s="3"/>
      <c r="U2222" s="1"/>
      <c r="V2222" s="1"/>
      <c r="W2222" s="4"/>
      <c r="X2222" s="3"/>
      <c r="Y2222" s="4"/>
      <c r="Z2222" s="3"/>
      <c r="AA2222" s="4"/>
      <c r="AB2222" s="55"/>
    </row>
    <row r="2223" spans="1:29" x14ac:dyDescent="0.35">
      <c r="A2223" s="8"/>
      <c r="B2223" s="8"/>
      <c r="C2223" s="8"/>
      <c r="D2223" s="9"/>
      <c r="E2223" s="9"/>
      <c r="F2223" s="9"/>
      <c r="G2223" s="56"/>
      <c r="H2223" s="8" t="s">
        <v>41</v>
      </c>
      <c r="I2223" s="8"/>
      <c r="J2223" s="57"/>
      <c r="K2223" s="10"/>
      <c r="L2223" s="8"/>
      <c r="M2223" s="13"/>
      <c r="N2223" s="1"/>
      <c r="O2223" s="1"/>
      <c r="P2223" s="8"/>
      <c r="Q2223" s="3"/>
      <c r="R2223" s="4"/>
      <c r="S2223" s="3"/>
      <c r="T2223" s="3"/>
      <c r="U2223" s="1"/>
      <c r="V2223" s="1"/>
      <c r="W2223" s="4"/>
      <c r="X2223" s="3"/>
      <c r="Y2223" s="11"/>
      <c r="Z2223" s="10"/>
      <c r="AA2223" s="11"/>
      <c r="AB2223" s="14"/>
    </row>
    <row r="2224" spans="1:29" x14ac:dyDescent="0.35">
      <c r="A2224" s="8"/>
      <c r="B2224" s="8"/>
      <c r="C2224" s="8"/>
      <c r="D2224" s="9"/>
      <c r="E2224" s="9"/>
      <c r="F2224" s="9"/>
      <c r="G2224" s="56"/>
      <c r="H2224" s="8" t="s">
        <v>42</v>
      </c>
      <c r="I2224" s="58"/>
      <c r="J2224" s="59"/>
      <c r="K2224" s="12"/>
      <c r="L2224" s="58"/>
      <c r="M2224" s="60"/>
      <c r="N2224" s="1"/>
      <c r="O2224" s="1"/>
      <c r="P2224" s="8"/>
      <c r="Q2224" s="3"/>
      <c r="R2224" s="4"/>
      <c r="S2224" s="3"/>
      <c r="T2224" s="3"/>
      <c r="U2224" s="1"/>
      <c r="V2224" s="1"/>
      <c r="W2224" s="4"/>
      <c r="X2224" s="3"/>
      <c r="Y2224" s="11"/>
      <c r="Z2224" s="10"/>
      <c r="AA2224" s="11"/>
      <c r="AB2224" s="14"/>
    </row>
    <row r="2225" spans="1:29" x14ac:dyDescent="0.35">
      <c r="A2225" s="58"/>
      <c r="B2225" s="58"/>
      <c r="C2225" s="58"/>
      <c r="D2225" s="61"/>
      <c r="E2225" s="61"/>
      <c r="F2225" s="61"/>
      <c r="G2225" s="58"/>
      <c r="H2225" s="58" t="s">
        <v>43</v>
      </c>
      <c r="I2225" s="58"/>
      <c r="J2225" s="59"/>
      <c r="K2225" s="12"/>
      <c r="L2225" s="58"/>
      <c r="M2225" s="60"/>
    </row>
    <row r="2226" spans="1:29" x14ac:dyDescent="0.35">
      <c r="A2226" s="1"/>
      <c r="B2226" s="1"/>
      <c r="C2226" s="1"/>
      <c r="D2226" s="2"/>
      <c r="E2226" s="2"/>
      <c r="F2226" s="2"/>
      <c r="G2226" s="1"/>
      <c r="H2226" s="1"/>
      <c r="I2226" s="1"/>
      <c r="J2226" s="3"/>
      <c r="K2226" s="4"/>
      <c r="M2226" s="6"/>
      <c r="N2226" s="1"/>
      <c r="O2226" s="1"/>
      <c r="P2226" s="1"/>
      <c r="Q2226" s="3"/>
      <c r="R2226" s="4"/>
      <c r="S2226" s="3"/>
      <c r="T2226" s="3"/>
      <c r="U2226" s="1"/>
      <c r="V2226" s="1"/>
      <c r="W2226" s="4"/>
      <c r="X2226" s="3"/>
      <c r="Y2226" s="4"/>
      <c r="Z2226" s="3"/>
      <c r="AA2226" s="314" t="s">
        <v>0</v>
      </c>
      <c r="AB2226" s="314"/>
    </row>
    <row r="2227" spans="1:29" x14ac:dyDescent="0.35">
      <c r="A2227" s="315" t="s">
        <v>1</v>
      </c>
      <c r="B2227" s="315"/>
      <c r="C2227" s="315"/>
      <c r="D2227" s="315"/>
      <c r="E2227" s="315"/>
      <c r="F2227" s="315"/>
      <c r="G2227" s="315"/>
      <c r="H2227" s="315"/>
      <c r="I2227" s="315"/>
      <c r="J2227" s="315"/>
      <c r="K2227" s="315"/>
      <c r="L2227" s="315"/>
      <c r="M2227" s="315"/>
      <c r="N2227" s="315"/>
      <c r="O2227" s="315"/>
      <c r="P2227" s="315"/>
      <c r="Q2227" s="315"/>
      <c r="R2227" s="315"/>
      <c r="S2227" s="315"/>
      <c r="T2227" s="315"/>
      <c r="U2227" s="315"/>
      <c r="V2227" s="315"/>
      <c r="W2227" s="315"/>
      <c r="X2227" s="315"/>
      <c r="Y2227" s="315"/>
      <c r="Z2227" s="315"/>
      <c r="AA2227" s="315"/>
      <c r="AB2227" s="315"/>
    </row>
    <row r="2228" spans="1:29" x14ac:dyDescent="0.35">
      <c r="A2228" s="315" t="str">
        <f>A2208</f>
        <v>เทศบาลตำบลนาบอน</v>
      </c>
      <c r="B2228" s="315"/>
      <c r="C2228" s="315"/>
      <c r="D2228" s="315"/>
      <c r="E2228" s="315"/>
      <c r="F2228" s="315"/>
      <c r="G2228" s="315"/>
      <c r="H2228" s="315"/>
      <c r="I2228" s="315"/>
      <c r="J2228" s="315"/>
      <c r="K2228" s="315"/>
      <c r="L2228" s="315"/>
      <c r="M2228" s="315"/>
      <c r="N2228" s="315"/>
      <c r="O2228" s="315"/>
      <c r="P2228" s="315"/>
      <c r="Q2228" s="315"/>
      <c r="R2228" s="315"/>
      <c r="S2228" s="315"/>
      <c r="T2228" s="315"/>
      <c r="U2228" s="315"/>
      <c r="V2228" s="315"/>
      <c r="W2228" s="315"/>
      <c r="X2228" s="315"/>
      <c r="Y2228" s="315"/>
      <c r="Z2228" s="315"/>
      <c r="AA2228" s="315"/>
      <c r="AB2228" s="315"/>
    </row>
    <row r="2229" spans="1:29" x14ac:dyDescent="0.35">
      <c r="A2229" s="8" t="s">
        <v>222</v>
      </c>
      <c r="B2229" s="8"/>
      <c r="C2229" s="8"/>
      <c r="D2229" s="9"/>
      <c r="E2229" s="9"/>
      <c r="F2229" s="9"/>
      <c r="G2229" s="8"/>
      <c r="H2229" s="8"/>
      <c r="I2229" s="8"/>
      <c r="J2229" s="10"/>
      <c r="K2229" s="11"/>
      <c r="L2229" s="12"/>
      <c r="M2229" s="13"/>
      <c r="N2229" s="8"/>
      <c r="O2229" s="8"/>
      <c r="P2229" s="8"/>
      <c r="Q2229" s="10"/>
      <c r="R2229" s="11"/>
      <c r="S2229" s="10"/>
      <c r="T2229" s="10"/>
      <c r="U2229" s="8"/>
      <c r="V2229" s="8"/>
      <c r="W2229" s="11"/>
      <c r="X2229" s="10"/>
      <c r="Y2229" s="11"/>
      <c r="Z2229" s="10"/>
      <c r="AA2229" s="11"/>
      <c r="AB2229" s="14"/>
    </row>
    <row r="2230" spans="1:29" x14ac:dyDescent="0.35">
      <c r="A2230" s="288" t="s">
        <v>4</v>
      </c>
      <c r="B2230" s="316"/>
      <c r="C2230" s="316"/>
      <c r="D2230" s="316"/>
      <c r="E2230" s="316"/>
      <c r="F2230" s="316"/>
      <c r="G2230" s="316"/>
      <c r="H2230" s="316"/>
      <c r="I2230" s="316"/>
      <c r="J2230" s="316"/>
      <c r="K2230" s="316"/>
      <c r="L2230" s="289"/>
      <c r="M2230" s="288" t="s">
        <v>5</v>
      </c>
      <c r="N2230" s="316"/>
      <c r="O2230" s="316"/>
      <c r="P2230" s="316"/>
      <c r="Q2230" s="316"/>
      <c r="R2230" s="316"/>
      <c r="S2230" s="316"/>
      <c r="T2230" s="316"/>
      <c r="U2230" s="316"/>
      <c r="V2230" s="316"/>
      <c r="W2230" s="289"/>
      <c r="X2230" s="290" t="s">
        <v>6</v>
      </c>
      <c r="Y2230" s="290" t="s">
        <v>7</v>
      </c>
      <c r="Z2230" s="290" t="s">
        <v>8</v>
      </c>
      <c r="AA2230" s="290" t="s">
        <v>9</v>
      </c>
      <c r="AB2230" s="317" t="s">
        <v>10</v>
      </c>
    </row>
    <row r="2231" spans="1:29" x14ac:dyDescent="0.35">
      <c r="A2231" s="299" t="s">
        <v>11</v>
      </c>
      <c r="B2231" s="293" t="s">
        <v>12</v>
      </c>
      <c r="C2231" s="293" t="s">
        <v>13</v>
      </c>
      <c r="D2231" s="311" t="s">
        <v>14</v>
      </c>
      <c r="E2231" s="311" t="s">
        <v>15</v>
      </c>
      <c r="F2231" s="312" t="s">
        <v>16</v>
      </c>
      <c r="G2231" s="302" t="s">
        <v>17</v>
      </c>
      <c r="H2231" s="303"/>
      <c r="I2231" s="304"/>
      <c r="J2231" s="290" t="s">
        <v>18</v>
      </c>
      <c r="K2231" s="290" t="s">
        <v>19</v>
      </c>
      <c r="L2231" s="308" t="s">
        <v>20</v>
      </c>
      <c r="M2231" s="299" t="s">
        <v>11</v>
      </c>
      <c r="N2231" s="293" t="s">
        <v>21</v>
      </c>
      <c r="O2231" s="293" t="s">
        <v>22</v>
      </c>
      <c r="P2231" s="293" t="s">
        <v>16</v>
      </c>
      <c r="Q2231" s="290" t="s">
        <v>23</v>
      </c>
      <c r="R2231" s="290" t="s">
        <v>24</v>
      </c>
      <c r="S2231" s="290" t="s">
        <v>25</v>
      </c>
      <c r="T2231" s="290" t="s">
        <v>26</v>
      </c>
      <c r="U2231" s="288" t="s">
        <v>27</v>
      </c>
      <c r="V2231" s="289"/>
      <c r="W2231" s="290" t="s">
        <v>28</v>
      </c>
      <c r="X2231" s="291"/>
      <c r="Y2231" s="291"/>
      <c r="Z2231" s="291"/>
      <c r="AA2231" s="291"/>
      <c r="AB2231" s="318"/>
    </row>
    <row r="2232" spans="1:29" x14ac:dyDescent="0.35">
      <c r="A2232" s="300"/>
      <c r="B2232" s="294"/>
      <c r="C2232" s="294"/>
      <c r="D2232" s="312"/>
      <c r="E2232" s="312"/>
      <c r="F2232" s="312"/>
      <c r="G2232" s="305"/>
      <c r="H2232" s="306"/>
      <c r="I2232" s="307"/>
      <c r="J2232" s="291"/>
      <c r="K2232" s="291"/>
      <c r="L2232" s="309"/>
      <c r="M2232" s="300"/>
      <c r="N2232" s="294"/>
      <c r="O2232" s="294"/>
      <c r="P2232" s="294"/>
      <c r="Q2232" s="291"/>
      <c r="R2232" s="291"/>
      <c r="S2232" s="291"/>
      <c r="T2232" s="291"/>
      <c r="U2232" s="293" t="s">
        <v>29</v>
      </c>
      <c r="V2232" s="296" t="s">
        <v>30</v>
      </c>
      <c r="W2232" s="291"/>
      <c r="X2232" s="291"/>
      <c r="Y2232" s="291"/>
      <c r="Z2232" s="291"/>
      <c r="AA2232" s="291"/>
      <c r="AB2232" s="318"/>
    </row>
    <row r="2233" spans="1:29" x14ac:dyDescent="0.35">
      <c r="A2233" s="300"/>
      <c r="B2233" s="294"/>
      <c r="C2233" s="294"/>
      <c r="D2233" s="312"/>
      <c r="E2233" s="312"/>
      <c r="F2233" s="312"/>
      <c r="G2233" s="299" t="s">
        <v>31</v>
      </c>
      <c r="H2233" s="299" t="s">
        <v>32</v>
      </c>
      <c r="I2233" s="299" t="s">
        <v>33</v>
      </c>
      <c r="J2233" s="291"/>
      <c r="K2233" s="291"/>
      <c r="L2233" s="309"/>
      <c r="M2233" s="300"/>
      <c r="N2233" s="294"/>
      <c r="O2233" s="294"/>
      <c r="P2233" s="294"/>
      <c r="Q2233" s="291"/>
      <c r="R2233" s="291"/>
      <c r="S2233" s="291"/>
      <c r="T2233" s="291"/>
      <c r="U2233" s="294"/>
      <c r="V2233" s="297"/>
      <c r="W2233" s="291"/>
      <c r="X2233" s="291"/>
      <c r="Y2233" s="291"/>
      <c r="Z2233" s="291"/>
      <c r="AA2233" s="291"/>
      <c r="AB2233" s="318"/>
    </row>
    <row r="2234" spans="1:29" x14ac:dyDescent="0.35">
      <c r="A2234" s="300"/>
      <c r="B2234" s="294"/>
      <c r="C2234" s="294"/>
      <c r="D2234" s="312"/>
      <c r="E2234" s="312"/>
      <c r="F2234" s="312"/>
      <c r="G2234" s="300"/>
      <c r="H2234" s="300"/>
      <c r="I2234" s="300"/>
      <c r="J2234" s="291"/>
      <c r="K2234" s="291"/>
      <c r="L2234" s="309"/>
      <c r="M2234" s="300"/>
      <c r="N2234" s="294"/>
      <c r="O2234" s="294"/>
      <c r="P2234" s="294"/>
      <c r="Q2234" s="291"/>
      <c r="R2234" s="291"/>
      <c r="S2234" s="291"/>
      <c r="T2234" s="291"/>
      <c r="U2234" s="294"/>
      <c r="V2234" s="297"/>
      <c r="W2234" s="291"/>
      <c r="X2234" s="291"/>
      <c r="Y2234" s="291"/>
      <c r="Z2234" s="291"/>
      <c r="AA2234" s="291"/>
      <c r="AB2234" s="318"/>
    </row>
    <row r="2235" spans="1:29" x14ac:dyDescent="0.35">
      <c r="A2235" s="301"/>
      <c r="B2235" s="295"/>
      <c r="C2235" s="295"/>
      <c r="D2235" s="313"/>
      <c r="E2235" s="313"/>
      <c r="F2235" s="313"/>
      <c r="G2235" s="301"/>
      <c r="H2235" s="301"/>
      <c r="I2235" s="301"/>
      <c r="J2235" s="292"/>
      <c r="K2235" s="292"/>
      <c r="L2235" s="310"/>
      <c r="M2235" s="301"/>
      <c r="N2235" s="295"/>
      <c r="O2235" s="295"/>
      <c r="P2235" s="295"/>
      <c r="Q2235" s="292"/>
      <c r="R2235" s="292"/>
      <c r="S2235" s="292"/>
      <c r="T2235" s="292"/>
      <c r="U2235" s="295"/>
      <c r="V2235" s="298"/>
      <c r="W2235" s="292"/>
      <c r="X2235" s="292"/>
      <c r="Y2235" s="292"/>
      <c r="Z2235" s="292"/>
      <c r="AA2235" s="292"/>
      <c r="AB2235" s="319"/>
    </row>
    <row r="2236" spans="1:29" x14ac:dyDescent="0.35">
      <c r="A2236" s="15">
        <v>1</v>
      </c>
      <c r="B2236" s="16" t="str">
        <f>[1]ภดส3!B3851</f>
        <v>โฉนด</v>
      </c>
      <c r="C2236" s="16">
        <f>[1]ภดส3!E3851</f>
        <v>3534</v>
      </c>
      <c r="D2236" s="17">
        <f>[1]ภดส3!C3851</f>
        <v>7478</v>
      </c>
      <c r="E2236" s="17" t="str">
        <f>[1]ภดส3!F3851</f>
        <v>ม.2 ต.นาบอน</v>
      </c>
      <c r="F2236" s="18" t="s">
        <v>47</v>
      </c>
      <c r="G2236" s="16">
        <f>[1]ภดส3!G3851</f>
        <v>0</v>
      </c>
      <c r="H2236" s="16">
        <f>[1]ภดส3!H3851</f>
        <v>0</v>
      </c>
      <c r="I2236" s="16">
        <f>[1]ภดส3!I3851</f>
        <v>40</v>
      </c>
      <c r="J2236" s="19">
        <f>[1]ภดส3!J3851</f>
        <v>40</v>
      </c>
      <c r="K2236" s="20">
        <v>3050</v>
      </c>
      <c r="L2236" s="19">
        <f>J2236*K2236</f>
        <v>122000</v>
      </c>
      <c r="M2236" s="21"/>
      <c r="N2236" s="21"/>
      <c r="O2236" s="21"/>
      <c r="P2236" s="21"/>
      <c r="Q2236" s="22"/>
      <c r="R2236" s="23"/>
      <c r="S2236" s="22"/>
      <c r="T2236" s="22"/>
      <c r="U2236" s="21"/>
      <c r="V2236" s="21"/>
      <c r="W2236" s="23"/>
      <c r="X2236" s="22">
        <f>L2236</f>
        <v>122000</v>
      </c>
      <c r="Y2236" s="23">
        <f>X2236*100/100</f>
        <v>122000</v>
      </c>
      <c r="Z2236" s="22">
        <v>0</v>
      </c>
      <c r="AA2236" s="24">
        <f>Y2236-Z2236</f>
        <v>122000</v>
      </c>
      <c r="AB2236" s="25">
        <v>0.3</v>
      </c>
      <c r="AC2236" s="26">
        <f>AA2236*AB2236/100</f>
        <v>366</v>
      </c>
    </row>
    <row r="2237" spans="1:29" x14ac:dyDescent="0.35">
      <c r="A2237" s="15">
        <v>2</v>
      </c>
      <c r="B2237" s="16" t="str">
        <f>[1]ภดส3!B3852</f>
        <v>โฉนด</v>
      </c>
      <c r="C2237" s="16">
        <f>[1]ภดส3!E3852</f>
        <v>3535</v>
      </c>
      <c r="D2237" s="17">
        <f>[1]ภดส3!C3852</f>
        <v>7479</v>
      </c>
      <c r="E2237" s="17" t="str">
        <f>[1]ภดส3!F3852</f>
        <v>ม.2 ต.นาบอน</v>
      </c>
      <c r="F2237" s="28" t="s">
        <v>47</v>
      </c>
      <c r="G2237" s="16">
        <f>[1]ภดส3!G3852</f>
        <v>0</v>
      </c>
      <c r="H2237" s="16">
        <f>[1]ภดส3!H3852</f>
        <v>0</v>
      </c>
      <c r="I2237" s="16">
        <f>[1]ภดส3!I3852</f>
        <v>25</v>
      </c>
      <c r="J2237" s="45">
        <f>[1]ภดส3!J3852</f>
        <v>25</v>
      </c>
      <c r="K2237" s="29">
        <v>3050</v>
      </c>
      <c r="L2237" s="19">
        <f>J2237*K2237</f>
        <v>76250</v>
      </c>
      <c r="M2237" s="30"/>
      <c r="N2237" s="30"/>
      <c r="O2237" s="30"/>
      <c r="P2237" s="30"/>
      <c r="Q2237" s="42"/>
      <c r="R2237" s="23"/>
      <c r="S2237" s="42"/>
      <c r="T2237" s="22"/>
      <c r="U2237" s="30"/>
      <c r="V2237" s="30"/>
      <c r="W2237" s="23"/>
      <c r="X2237" s="22">
        <f>L2237</f>
        <v>76250</v>
      </c>
      <c r="Y2237" s="23">
        <f>X2237*100/100</f>
        <v>76250</v>
      </c>
      <c r="Z2237" s="22">
        <v>0</v>
      </c>
      <c r="AA2237" s="24">
        <f>Y2237-Z2237</f>
        <v>76250</v>
      </c>
      <c r="AB2237" s="25">
        <v>0.3</v>
      </c>
      <c r="AC2237" s="26">
        <f t="shared" ref="AC2237:AC2238" si="121">AA2237*AB2237/100</f>
        <v>228.75</v>
      </c>
    </row>
    <row r="2238" spans="1:29" x14ac:dyDescent="0.35">
      <c r="A2238" s="15">
        <v>3</v>
      </c>
      <c r="B2238" s="16" t="str">
        <f>[1]ภดส3!B3853</f>
        <v>โฉนด</v>
      </c>
      <c r="C2238" s="16">
        <f>[1]ภดส3!E3853</f>
        <v>3536</v>
      </c>
      <c r="D2238" s="17">
        <f>[1]ภดส3!C3853</f>
        <v>7480</v>
      </c>
      <c r="E2238" s="17" t="str">
        <f>[1]ภดส3!F3853</f>
        <v>ม.2 ต.นาบอน</v>
      </c>
      <c r="F2238" s="28" t="s">
        <v>47</v>
      </c>
      <c r="G2238" s="16">
        <f>[1]ภดส3!G3853</f>
        <v>0</v>
      </c>
      <c r="H2238" s="16">
        <f>[1]ภดส3!H3853</f>
        <v>0</v>
      </c>
      <c r="I2238" s="16">
        <f>[1]ภดส3!I3853</f>
        <v>25</v>
      </c>
      <c r="J2238" s="45">
        <f>[1]ภดส3!J3853</f>
        <v>25</v>
      </c>
      <c r="K2238" s="29">
        <v>3050</v>
      </c>
      <c r="L2238" s="19">
        <f>J2238*K2238</f>
        <v>76250</v>
      </c>
      <c r="M2238" s="30"/>
      <c r="N2238" s="33"/>
      <c r="O2238" s="33"/>
      <c r="P2238" s="33"/>
      <c r="Q2238" s="35"/>
      <c r="R2238" s="23"/>
      <c r="S2238" s="35"/>
      <c r="T2238" s="22"/>
      <c r="U2238" s="33"/>
      <c r="V2238" s="33"/>
      <c r="W2238" s="23"/>
      <c r="X2238" s="22">
        <f>L2238</f>
        <v>76250</v>
      </c>
      <c r="Y2238" s="23">
        <f>X2238*100/100</f>
        <v>76250</v>
      </c>
      <c r="Z2238" s="22">
        <v>0</v>
      </c>
      <c r="AA2238" s="24">
        <f>Y2238-Z2238</f>
        <v>76250</v>
      </c>
      <c r="AB2238" s="25">
        <v>0.3</v>
      </c>
      <c r="AC2238" s="26">
        <f t="shared" si="121"/>
        <v>228.75</v>
      </c>
    </row>
    <row r="2239" spans="1:29" x14ac:dyDescent="0.35">
      <c r="A2239" s="179"/>
      <c r="B2239" s="132"/>
      <c r="C2239" s="132"/>
      <c r="D2239" s="180"/>
      <c r="E2239" s="180"/>
      <c r="F2239" s="180"/>
      <c r="G2239" s="181"/>
      <c r="H2239" s="181"/>
      <c r="I2239" s="181"/>
      <c r="J2239" s="51"/>
      <c r="K2239" s="208"/>
      <c r="L2239" s="183"/>
      <c r="M2239" s="132"/>
      <c r="N2239" s="204"/>
      <c r="O2239" s="132"/>
      <c r="P2239" s="132"/>
      <c r="Q2239" s="185"/>
      <c r="R2239" s="186"/>
      <c r="S2239" s="51"/>
      <c r="T2239" s="185"/>
      <c r="U2239" s="154"/>
      <c r="V2239" s="154"/>
      <c r="W2239" s="133"/>
      <c r="X2239" s="51"/>
      <c r="Y2239" s="133"/>
      <c r="Z2239" s="51"/>
      <c r="AA2239" s="133"/>
      <c r="AB2239" s="187"/>
      <c r="AC2239" s="188">
        <f>SUM(AC2236:AC2238)</f>
        <v>823.5</v>
      </c>
    </row>
    <row r="2240" spans="1:29" x14ac:dyDescent="0.35">
      <c r="A2240" s="1"/>
      <c r="B2240" s="1"/>
      <c r="C2240" s="1"/>
      <c r="D2240" s="2"/>
      <c r="E2240" s="2"/>
      <c r="F2240" s="2"/>
      <c r="G2240" s="1"/>
      <c r="H2240" s="1"/>
      <c r="I2240" s="1"/>
      <c r="J2240" s="3"/>
      <c r="K2240" s="4"/>
      <c r="M2240" s="6"/>
      <c r="N2240" s="1"/>
      <c r="O2240" s="1"/>
      <c r="P2240" s="1"/>
      <c r="Q2240" s="3"/>
      <c r="R2240" s="4"/>
      <c r="S2240" s="3"/>
      <c r="T2240" s="3"/>
      <c r="U2240" s="1"/>
      <c r="V2240" s="1"/>
      <c r="W2240" s="4"/>
      <c r="X2240" s="3"/>
      <c r="Y2240" s="4"/>
      <c r="Z2240" s="3"/>
      <c r="AA2240" s="4"/>
      <c r="AB2240" s="55"/>
    </row>
    <row r="2241" spans="1:29" x14ac:dyDescent="0.35">
      <c r="A2241" s="8"/>
      <c r="B2241" s="8" t="s">
        <v>37</v>
      </c>
      <c r="C2241" s="8"/>
      <c r="D2241" s="9" t="s">
        <v>38</v>
      </c>
      <c r="E2241" s="9"/>
      <c r="F2241" s="9"/>
      <c r="G2241" s="56"/>
      <c r="H2241" s="8" t="s">
        <v>39</v>
      </c>
      <c r="I2241" s="8"/>
      <c r="J2241" s="57"/>
      <c r="K2241" s="10"/>
      <c r="L2241" s="8"/>
      <c r="M2241" s="13"/>
      <c r="N2241" s="1"/>
      <c r="O2241" s="1"/>
      <c r="P2241" s="1"/>
      <c r="Q2241" s="3"/>
      <c r="R2241" s="4"/>
      <c r="S2241" s="3"/>
      <c r="T2241" s="3"/>
      <c r="U2241" s="1"/>
      <c r="V2241" s="1"/>
      <c r="W2241" s="4"/>
      <c r="X2241" s="3"/>
      <c r="Y2241" s="4"/>
      <c r="Z2241" s="3"/>
      <c r="AA2241" s="4"/>
      <c r="AB2241" s="55"/>
    </row>
    <row r="2242" spans="1:29" x14ac:dyDescent="0.35">
      <c r="A2242" s="8"/>
      <c r="B2242" s="8"/>
      <c r="C2242" s="8"/>
      <c r="D2242" s="9"/>
      <c r="E2242" s="9"/>
      <c r="F2242" s="9"/>
      <c r="G2242" s="56"/>
      <c r="H2242" s="8" t="s">
        <v>40</v>
      </c>
      <c r="I2242" s="8"/>
      <c r="J2242" s="57"/>
      <c r="K2242" s="10"/>
      <c r="L2242" s="8"/>
      <c r="M2242" s="13"/>
      <c r="N2242" s="1"/>
      <c r="O2242" s="1"/>
      <c r="P2242" s="1"/>
      <c r="Q2242" s="3"/>
      <c r="R2242" s="4"/>
      <c r="S2242" s="3"/>
      <c r="T2242" s="3"/>
      <c r="U2242" s="1"/>
      <c r="V2242" s="1"/>
      <c r="W2242" s="4"/>
      <c r="X2242" s="3"/>
      <c r="Y2242" s="4"/>
      <c r="Z2242" s="3"/>
      <c r="AA2242" s="4"/>
      <c r="AB2242" s="55"/>
    </row>
    <row r="2243" spans="1:29" x14ac:dyDescent="0.35">
      <c r="A2243" s="8"/>
      <c r="B2243" s="8"/>
      <c r="C2243" s="8"/>
      <c r="D2243" s="9"/>
      <c r="E2243" s="9"/>
      <c r="F2243" s="9"/>
      <c r="G2243" s="56"/>
      <c r="H2243" s="8" t="s">
        <v>41</v>
      </c>
      <c r="I2243" s="8"/>
      <c r="J2243" s="57"/>
      <c r="K2243" s="10"/>
      <c r="L2243" s="8"/>
      <c r="M2243" s="13"/>
      <c r="N2243" s="1"/>
      <c r="O2243" s="1"/>
      <c r="P2243" s="8"/>
      <c r="Q2243" s="3"/>
      <c r="R2243" s="4"/>
      <c r="S2243" s="3"/>
      <c r="T2243" s="3"/>
      <c r="U2243" s="1"/>
      <c r="V2243" s="1"/>
      <c r="W2243" s="4"/>
      <c r="X2243" s="3"/>
      <c r="Y2243" s="11"/>
      <c r="Z2243" s="10"/>
      <c r="AA2243" s="11"/>
      <c r="AB2243" s="14"/>
    </row>
    <row r="2244" spans="1:29" x14ac:dyDescent="0.35">
      <c r="A2244" s="8"/>
      <c r="B2244" s="8"/>
      <c r="C2244" s="8"/>
      <c r="D2244" s="9"/>
      <c r="E2244" s="9"/>
      <c r="F2244" s="9"/>
      <c r="G2244" s="56"/>
      <c r="H2244" s="8" t="s">
        <v>42</v>
      </c>
      <c r="I2244" s="58"/>
      <c r="J2244" s="59"/>
      <c r="K2244" s="12"/>
      <c r="L2244" s="58"/>
      <c r="M2244" s="60"/>
      <c r="N2244" s="1"/>
      <c r="O2244" s="1"/>
      <c r="P2244" s="8"/>
      <c r="Q2244" s="3"/>
      <c r="R2244" s="4"/>
      <c r="S2244" s="3"/>
      <c r="T2244" s="3"/>
      <c r="U2244" s="1"/>
      <c r="V2244" s="1"/>
      <c r="W2244" s="4"/>
      <c r="X2244" s="3"/>
      <c r="Y2244" s="11"/>
      <c r="Z2244" s="10"/>
      <c r="AA2244" s="11"/>
      <c r="AB2244" s="14"/>
    </row>
    <row r="2245" spans="1:29" x14ac:dyDescent="0.35">
      <c r="A2245" s="58"/>
      <c r="B2245" s="58"/>
      <c r="C2245" s="58"/>
      <c r="D2245" s="61"/>
      <c r="E2245" s="61"/>
      <c r="F2245" s="61"/>
      <c r="G2245" s="58"/>
      <c r="H2245" s="58" t="s">
        <v>43</v>
      </c>
      <c r="I2245" s="58"/>
      <c r="J2245" s="59"/>
      <c r="K2245" s="12"/>
      <c r="L2245" s="58"/>
      <c r="M2245" s="60"/>
    </row>
    <row r="2246" spans="1:29" x14ac:dyDescent="0.35">
      <c r="A2246" s="1"/>
      <c r="B2246" s="1"/>
      <c r="C2246" s="1"/>
      <c r="D2246" s="2"/>
      <c r="E2246" s="2"/>
      <c r="F2246" s="2"/>
      <c r="G2246" s="1"/>
      <c r="H2246" s="1"/>
      <c r="I2246" s="1"/>
      <c r="J2246" s="3"/>
      <c r="K2246" s="4"/>
      <c r="M2246" s="6"/>
      <c r="N2246" s="1"/>
      <c r="O2246" s="1"/>
      <c r="P2246" s="1"/>
      <c r="Q2246" s="3"/>
      <c r="R2246" s="4"/>
      <c r="S2246" s="3"/>
      <c r="T2246" s="3"/>
      <c r="U2246" s="1"/>
      <c r="V2246" s="1"/>
      <c r="W2246" s="4"/>
      <c r="X2246" s="3"/>
      <c r="Y2246" s="4"/>
      <c r="Z2246" s="3"/>
      <c r="AA2246" s="314" t="s">
        <v>0</v>
      </c>
      <c r="AB2246" s="314"/>
    </row>
    <row r="2247" spans="1:29" x14ac:dyDescent="0.35">
      <c r="A2247" s="315" t="s">
        <v>1</v>
      </c>
      <c r="B2247" s="315"/>
      <c r="C2247" s="315"/>
      <c r="D2247" s="315"/>
      <c r="E2247" s="315"/>
      <c r="F2247" s="315"/>
      <c r="G2247" s="315"/>
      <c r="H2247" s="315"/>
      <c r="I2247" s="315"/>
      <c r="J2247" s="315"/>
      <c r="K2247" s="315"/>
      <c r="L2247" s="315"/>
      <c r="M2247" s="315"/>
      <c r="N2247" s="315"/>
      <c r="O2247" s="315"/>
      <c r="P2247" s="315"/>
      <c r="Q2247" s="315"/>
      <c r="R2247" s="315"/>
      <c r="S2247" s="315"/>
      <c r="T2247" s="315"/>
      <c r="U2247" s="315"/>
      <c r="V2247" s="315"/>
      <c r="W2247" s="315"/>
      <c r="X2247" s="315"/>
      <c r="Y2247" s="315"/>
      <c r="Z2247" s="315"/>
      <c r="AA2247" s="315"/>
      <c r="AB2247" s="315"/>
    </row>
    <row r="2248" spans="1:29" x14ac:dyDescent="0.35">
      <c r="A2248" s="315" t="str">
        <f>A2228</f>
        <v>เทศบาลตำบลนาบอน</v>
      </c>
      <c r="B2248" s="315"/>
      <c r="C2248" s="315"/>
      <c r="D2248" s="315"/>
      <c r="E2248" s="315"/>
      <c r="F2248" s="315"/>
      <c r="G2248" s="315"/>
      <c r="H2248" s="315"/>
      <c r="I2248" s="315"/>
      <c r="J2248" s="315"/>
      <c r="K2248" s="315"/>
      <c r="L2248" s="315"/>
      <c r="M2248" s="315"/>
      <c r="N2248" s="315"/>
      <c r="O2248" s="315"/>
      <c r="P2248" s="315"/>
      <c r="Q2248" s="315"/>
      <c r="R2248" s="315"/>
      <c r="S2248" s="315"/>
      <c r="T2248" s="315"/>
      <c r="U2248" s="315"/>
      <c r="V2248" s="315"/>
      <c r="W2248" s="315"/>
      <c r="X2248" s="315"/>
      <c r="Y2248" s="315"/>
      <c r="Z2248" s="315"/>
      <c r="AA2248" s="315"/>
      <c r="AB2248" s="315"/>
    </row>
    <row r="2249" spans="1:29" x14ac:dyDescent="0.35">
      <c r="A2249" s="8" t="s">
        <v>223</v>
      </c>
      <c r="B2249" s="8"/>
      <c r="C2249" s="8"/>
      <c r="D2249" s="9"/>
      <c r="E2249" s="9"/>
      <c r="F2249" s="9"/>
      <c r="G2249" s="8"/>
      <c r="H2249" s="8"/>
      <c r="I2249" s="8"/>
      <c r="J2249" s="10"/>
      <c r="K2249" s="11"/>
      <c r="L2249" s="12"/>
      <c r="M2249" s="13"/>
      <c r="N2249" s="8"/>
      <c r="O2249" s="8"/>
      <c r="P2249" s="8"/>
      <c r="Q2249" s="10"/>
      <c r="R2249" s="11"/>
      <c r="S2249" s="10"/>
      <c r="T2249" s="10"/>
      <c r="U2249" s="8"/>
      <c r="V2249" s="8"/>
      <c r="W2249" s="11"/>
      <c r="X2249" s="10"/>
      <c r="Y2249" s="11"/>
      <c r="Z2249" s="10"/>
      <c r="AA2249" s="11"/>
      <c r="AB2249" s="14"/>
    </row>
    <row r="2250" spans="1:29" x14ac:dyDescent="0.35">
      <c r="A2250" s="288" t="s">
        <v>4</v>
      </c>
      <c r="B2250" s="316"/>
      <c r="C2250" s="316"/>
      <c r="D2250" s="316"/>
      <c r="E2250" s="316"/>
      <c r="F2250" s="316"/>
      <c r="G2250" s="316"/>
      <c r="H2250" s="316"/>
      <c r="I2250" s="316"/>
      <c r="J2250" s="316"/>
      <c r="K2250" s="316"/>
      <c r="L2250" s="289"/>
      <c r="M2250" s="288" t="s">
        <v>5</v>
      </c>
      <c r="N2250" s="316"/>
      <c r="O2250" s="316"/>
      <c r="P2250" s="316"/>
      <c r="Q2250" s="316"/>
      <c r="R2250" s="316"/>
      <c r="S2250" s="316"/>
      <c r="T2250" s="316"/>
      <c r="U2250" s="316"/>
      <c r="V2250" s="316"/>
      <c r="W2250" s="289"/>
      <c r="X2250" s="290" t="s">
        <v>6</v>
      </c>
      <c r="Y2250" s="290" t="s">
        <v>7</v>
      </c>
      <c r="Z2250" s="290" t="s">
        <v>8</v>
      </c>
      <c r="AA2250" s="290" t="s">
        <v>9</v>
      </c>
      <c r="AB2250" s="317" t="s">
        <v>10</v>
      </c>
    </row>
    <row r="2251" spans="1:29" x14ac:dyDescent="0.35">
      <c r="A2251" s="299" t="s">
        <v>11</v>
      </c>
      <c r="B2251" s="293" t="s">
        <v>12</v>
      </c>
      <c r="C2251" s="293" t="s">
        <v>13</v>
      </c>
      <c r="D2251" s="311" t="s">
        <v>14</v>
      </c>
      <c r="E2251" s="311" t="s">
        <v>15</v>
      </c>
      <c r="F2251" s="312" t="s">
        <v>16</v>
      </c>
      <c r="G2251" s="302" t="s">
        <v>17</v>
      </c>
      <c r="H2251" s="303"/>
      <c r="I2251" s="304"/>
      <c r="J2251" s="290" t="s">
        <v>18</v>
      </c>
      <c r="K2251" s="290" t="s">
        <v>19</v>
      </c>
      <c r="L2251" s="308" t="s">
        <v>20</v>
      </c>
      <c r="M2251" s="299" t="s">
        <v>11</v>
      </c>
      <c r="N2251" s="293" t="s">
        <v>21</v>
      </c>
      <c r="O2251" s="293" t="s">
        <v>22</v>
      </c>
      <c r="P2251" s="293" t="s">
        <v>16</v>
      </c>
      <c r="Q2251" s="290" t="s">
        <v>23</v>
      </c>
      <c r="R2251" s="290" t="s">
        <v>24</v>
      </c>
      <c r="S2251" s="290" t="s">
        <v>25</v>
      </c>
      <c r="T2251" s="290" t="s">
        <v>26</v>
      </c>
      <c r="U2251" s="288" t="s">
        <v>27</v>
      </c>
      <c r="V2251" s="289"/>
      <c r="W2251" s="290" t="s">
        <v>28</v>
      </c>
      <c r="X2251" s="291"/>
      <c r="Y2251" s="291"/>
      <c r="Z2251" s="291"/>
      <c r="AA2251" s="291"/>
      <c r="AB2251" s="318"/>
    </row>
    <row r="2252" spans="1:29" x14ac:dyDescent="0.35">
      <c r="A2252" s="300"/>
      <c r="B2252" s="294"/>
      <c r="C2252" s="294"/>
      <c r="D2252" s="312"/>
      <c r="E2252" s="312"/>
      <c r="F2252" s="312"/>
      <c r="G2252" s="305"/>
      <c r="H2252" s="306"/>
      <c r="I2252" s="307"/>
      <c r="J2252" s="291"/>
      <c r="K2252" s="291"/>
      <c r="L2252" s="309"/>
      <c r="M2252" s="300"/>
      <c r="N2252" s="294"/>
      <c r="O2252" s="294"/>
      <c r="P2252" s="294"/>
      <c r="Q2252" s="291"/>
      <c r="R2252" s="291"/>
      <c r="S2252" s="291"/>
      <c r="T2252" s="291"/>
      <c r="U2252" s="293" t="s">
        <v>29</v>
      </c>
      <c r="V2252" s="296" t="s">
        <v>30</v>
      </c>
      <c r="W2252" s="291"/>
      <c r="X2252" s="291"/>
      <c r="Y2252" s="291"/>
      <c r="Z2252" s="291"/>
      <c r="AA2252" s="291"/>
      <c r="AB2252" s="318"/>
    </row>
    <row r="2253" spans="1:29" x14ac:dyDescent="0.35">
      <c r="A2253" s="300"/>
      <c r="B2253" s="294"/>
      <c r="C2253" s="294"/>
      <c r="D2253" s="312"/>
      <c r="E2253" s="312"/>
      <c r="F2253" s="312"/>
      <c r="G2253" s="299" t="s">
        <v>31</v>
      </c>
      <c r="H2253" s="299" t="s">
        <v>32</v>
      </c>
      <c r="I2253" s="299" t="s">
        <v>33</v>
      </c>
      <c r="J2253" s="291"/>
      <c r="K2253" s="291"/>
      <c r="L2253" s="309"/>
      <c r="M2253" s="300"/>
      <c r="N2253" s="294"/>
      <c r="O2253" s="294"/>
      <c r="P2253" s="294"/>
      <c r="Q2253" s="291"/>
      <c r="R2253" s="291"/>
      <c r="S2253" s="291"/>
      <c r="T2253" s="291"/>
      <c r="U2253" s="294"/>
      <c r="V2253" s="297"/>
      <c r="W2253" s="291"/>
      <c r="X2253" s="291"/>
      <c r="Y2253" s="291"/>
      <c r="Z2253" s="291"/>
      <c r="AA2253" s="291"/>
      <c r="AB2253" s="318"/>
    </row>
    <row r="2254" spans="1:29" x14ac:dyDescent="0.35">
      <c r="A2254" s="300"/>
      <c r="B2254" s="294"/>
      <c r="C2254" s="294"/>
      <c r="D2254" s="312"/>
      <c r="E2254" s="312"/>
      <c r="F2254" s="312"/>
      <c r="G2254" s="300"/>
      <c r="H2254" s="300"/>
      <c r="I2254" s="300"/>
      <c r="J2254" s="291"/>
      <c r="K2254" s="291"/>
      <c r="L2254" s="309"/>
      <c r="M2254" s="300"/>
      <c r="N2254" s="294"/>
      <c r="O2254" s="294"/>
      <c r="P2254" s="294"/>
      <c r="Q2254" s="291"/>
      <c r="R2254" s="291"/>
      <c r="S2254" s="291"/>
      <c r="T2254" s="291"/>
      <c r="U2254" s="294"/>
      <c r="V2254" s="297"/>
      <c r="W2254" s="291"/>
      <c r="X2254" s="291"/>
      <c r="Y2254" s="291"/>
      <c r="Z2254" s="291"/>
      <c r="AA2254" s="291"/>
      <c r="AB2254" s="318"/>
    </row>
    <row r="2255" spans="1:29" x14ac:dyDescent="0.35">
      <c r="A2255" s="301"/>
      <c r="B2255" s="295"/>
      <c r="C2255" s="295"/>
      <c r="D2255" s="313"/>
      <c r="E2255" s="313"/>
      <c r="F2255" s="313"/>
      <c r="G2255" s="301"/>
      <c r="H2255" s="301"/>
      <c r="I2255" s="301"/>
      <c r="J2255" s="292"/>
      <c r="K2255" s="292"/>
      <c r="L2255" s="310"/>
      <c r="M2255" s="301"/>
      <c r="N2255" s="295"/>
      <c r="O2255" s="295"/>
      <c r="P2255" s="295"/>
      <c r="Q2255" s="292"/>
      <c r="R2255" s="292"/>
      <c r="S2255" s="292"/>
      <c r="T2255" s="292"/>
      <c r="U2255" s="295"/>
      <c r="V2255" s="298"/>
      <c r="W2255" s="292"/>
      <c r="X2255" s="292"/>
      <c r="Y2255" s="292"/>
      <c r="Z2255" s="292"/>
      <c r="AA2255" s="292"/>
      <c r="AB2255" s="319"/>
    </row>
    <row r="2256" spans="1:29" x14ac:dyDescent="0.35">
      <c r="A2256" s="15">
        <v>1</v>
      </c>
      <c r="B2256" s="16" t="str">
        <f>[1]ภดส3!B3905</f>
        <v>โฉนด</v>
      </c>
      <c r="C2256" s="16">
        <f>[1]ภดส3!E3905</f>
        <v>3519</v>
      </c>
      <c r="D2256" s="17">
        <f>[1]ภดส3!C3905</f>
        <v>7463</v>
      </c>
      <c r="E2256" s="17" t="str">
        <f>[1]ภดส3!F3905</f>
        <v>ม.2 ต.นาบอน</v>
      </c>
      <c r="F2256" s="18" t="s">
        <v>45</v>
      </c>
      <c r="G2256" s="16">
        <f>[1]ภดส3!G3905</f>
        <v>0</v>
      </c>
      <c r="H2256" s="16">
        <f>[1]ภดส3!H3905</f>
        <v>1</v>
      </c>
      <c r="I2256" s="16">
        <f>[1]ภดส3!I3905</f>
        <v>13</v>
      </c>
      <c r="J2256" s="19">
        <f>[1]ภดส3!J3905</f>
        <v>113</v>
      </c>
      <c r="K2256" s="20">
        <v>3050</v>
      </c>
      <c r="L2256" s="19">
        <f>J2256*K2256</f>
        <v>344650</v>
      </c>
      <c r="M2256" s="21"/>
      <c r="N2256" s="21"/>
      <c r="O2256" s="21"/>
      <c r="P2256" s="21"/>
      <c r="Q2256" s="22"/>
      <c r="R2256" s="23"/>
      <c r="S2256" s="22"/>
      <c r="T2256" s="22"/>
      <c r="U2256" s="21"/>
      <c r="V2256" s="21"/>
      <c r="W2256" s="23"/>
      <c r="X2256" s="22">
        <f>L2256</f>
        <v>344650</v>
      </c>
      <c r="Y2256" s="23">
        <f>X2256*100/100</f>
        <v>344650</v>
      </c>
      <c r="Z2256" s="22">
        <v>0</v>
      </c>
      <c r="AA2256" s="24">
        <f>Y2256-Z2256</f>
        <v>344650</v>
      </c>
      <c r="AB2256" s="25">
        <v>0.3</v>
      </c>
      <c r="AC2256" s="26">
        <f>AA2256*AB2256/100</f>
        <v>1033.95</v>
      </c>
    </row>
    <row r="2257" spans="1:29" x14ac:dyDescent="0.35">
      <c r="A2257" s="15">
        <v>2</v>
      </c>
      <c r="B2257" s="16" t="str">
        <f>[1]ภดส3!B3906</f>
        <v>โฉนด</v>
      </c>
      <c r="C2257" s="16">
        <f>[1]ภดส3!E3906</f>
        <v>3520</v>
      </c>
      <c r="D2257" s="17">
        <f>[1]ภดส3!C3906</f>
        <v>7464</v>
      </c>
      <c r="E2257" s="17" t="str">
        <f>[1]ภดส3!F3906</f>
        <v>ม.2 ต.นาบอน</v>
      </c>
      <c r="F2257" s="18" t="s">
        <v>45</v>
      </c>
      <c r="G2257" s="16">
        <f>[1]ภดส3!G3906</f>
        <v>0</v>
      </c>
      <c r="H2257" s="16">
        <f>[1]ภดส3!H3906</f>
        <v>0</v>
      </c>
      <c r="I2257" s="16">
        <f>[1]ภดส3!I3906</f>
        <v>20</v>
      </c>
      <c r="J2257" s="19">
        <f>[1]ภดส3!I3906</f>
        <v>20</v>
      </c>
      <c r="K2257" s="20">
        <v>3050</v>
      </c>
      <c r="L2257" s="19">
        <f>J2257*K2257</f>
        <v>61000</v>
      </c>
      <c r="M2257" s="21"/>
      <c r="N2257" s="21"/>
      <c r="O2257" s="21"/>
      <c r="P2257" s="21"/>
      <c r="Q2257" s="22"/>
      <c r="R2257" s="23"/>
      <c r="S2257" s="22"/>
      <c r="T2257" s="22"/>
      <c r="U2257" s="21"/>
      <c r="V2257" s="21"/>
      <c r="W2257" s="23"/>
      <c r="X2257" s="22">
        <f>L2257</f>
        <v>61000</v>
      </c>
      <c r="Y2257" s="23">
        <f>X2257*100/100</f>
        <v>61000</v>
      </c>
      <c r="Z2257" s="22">
        <v>0</v>
      </c>
      <c r="AA2257" s="24">
        <f>Y2257-Z2257</f>
        <v>61000</v>
      </c>
      <c r="AB2257" s="25">
        <v>0.3</v>
      </c>
      <c r="AC2257" s="26">
        <f>AA2257*AB2257/100</f>
        <v>183</v>
      </c>
    </row>
    <row r="2258" spans="1:29" x14ac:dyDescent="0.35">
      <c r="A2258" s="15">
        <v>3</v>
      </c>
      <c r="B2258" s="16" t="str">
        <f>[1]ภดส3!B3907</f>
        <v>โฉนด</v>
      </c>
      <c r="C2258" s="16">
        <f>[1]ภดส3!E3907</f>
        <v>3521</v>
      </c>
      <c r="D2258" s="17">
        <f>[1]ภดส3!C3907</f>
        <v>7465</v>
      </c>
      <c r="E2258" s="17" t="str">
        <f>[1]ภดส3!F3907</f>
        <v>ม.2 ต.นาบอน</v>
      </c>
      <c r="F2258" s="18" t="s">
        <v>45</v>
      </c>
      <c r="G2258" s="16">
        <f>[1]ภดส3!G3907</f>
        <v>0</v>
      </c>
      <c r="H2258" s="16">
        <f>[1]ภดส3!H3907</f>
        <v>0</v>
      </c>
      <c r="I2258" s="16">
        <f>[1]ภดส3!I3907</f>
        <v>20</v>
      </c>
      <c r="J2258" s="19">
        <f>[1]ภดส3!I3907</f>
        <v>20</v>
      </c>
      <c r="K2258" s="20">
        <v>3050</v>
      </c>
      <c r="L2258" s="19">
        <f t="shared" ref="L2258:L2267" si="122">J2258*K2258</f>
        <v>61000</v>
      </c>
      <c r="M2258" s="21"/>
      <c r="N2258" s="21"/>
      <c r="O2258" s="21"/>
      <c r="P2258" s="21"/>
      <c r="Q2258" s="22"/>
      <c r="R2258" s="23"/>
      <c r="S2258" s="22"/>
      <c r="T2258" s="22"/>
      <c r="U2258" s="21"/>
      <c r="V2258" s="21"/>
      <c r="W2258" s="23"/>
      <c r="X2258" s="22">
        <f t="shared" ref="X2258:X2266" si="123">L2258</f>
        <v>61000</v>
      </c>
      <c r="Y2258" s="23">
        <f t="shared" ref="Y2258:Y2266" si="124">X2258*100/100</f>
        <v>61000</v>
      </c>
      <c r="Z2258" s="22">
        <v>0</v>
      </c>
      <c r="AA2258" s="24">
        <f t="shared" ref="AA2258:AA2266" si="125">Y2258-Z2258</f>
        <v>61000</v>
      </c>
      <c r="AB2258" s="25">
        <v>0.3</v>
      </c>
      <c r="AC2258" s="26">
        <f t="shared" ref="AC2258:AC2267" si="126">AA2258*AB2258/100</f>
        <v>183</v>
      </c>
    </row>
    <row r="2259" spans="1:29" x14ac:dyDescent="0.35">
      <c r="A2259" s="15">
        <v>4</v>
      </c>
      <c r="B2259" s="16" t="str">
        <f>[1]ภดส3!B3908</f>
        <v>โฉนด</v>
      </c>
      <c r="C2259" s="16">
        <f>[1]ภดส3!E3908</f>
        <v>3522</v>
      </c>
      <c r="D2259" s="17">
        <f>[1]ภดส3!C3908</f>
        <v>7466</v>
      </c>
      <c r="E2259" s="17" t="str">
        <f>[1]ภดส3!F3908</f>
        <v>ม.2 ต.นาบอน</v>
      </c>
      <c r="F2259" s="18" t="s">
        <v>45</v>
      </c>
      <c r="G2259" s="16">
        <f>[1]ภดส3!G3908</f>
        <v>0</v>
      </c>
      <c r="H2259" s="16">
        <f>[1]ภดส3!H3908</f>
        <v>0</v>
      </c>
      <c r="I2259" s="16">
        <f>[1]ภดส3!I3908</f>
        <v>21</v>
      </c>
      <c r="J2259" s="19">
        <f>[1]ภดส3!I3908</f>
        <v>21</v>
      </c>
      <c r="K2259" s="20">
        <v>3050</v>
      </c>
      <c r="L2259" s="19">
        <f t="shared" si="122"/>
        <v>64050</v>
      </c>
      <c r="M2259" s="21"/>
      <c r="N2259" s="21"/>
      <c r="O2259" s="21"/>
      <c r="P2259" s="21"/>
      <c r="Q2259" s="22"/>
      <c r="R2259" s="23"/>
      <c r="S2259" s="22"/>
      <c r="T2259" s="22"/>
      <c r="U2259" s="21"/>
      <c r="V2259" s="21"/>
      <c r="W2259" s="23"/>
      <c r="X2259" s="22">
        <f t="shared" si="123"/>
        <v>64050</v>
      </c>
      <c r="Y2259" s="23">
        <f t="shared" si="124"/>
        <v>64050</v>
      </c>
      <c r="Z2259" s="22">
        <v>0</v>
      </c>
      <c r="AA2259" s="24">
        <f t="shared" si="125"/>
        <v>64050</v>
      </c>
      <c r="AB2259" s="25">
        <v>0.3</v>
      </c>
      <c r="AC2259" s="26">
        <f t="shared" si="126"/>
        <v>192.15</v>
      </c>
    </row>
    <row r="2260" spans="1:29" x14ac:dyDescent="0.35">
      <c r="A2260" s="15">
        <v>5</v>
      </c>
      <c r="B2260" s="16" t="str">
        <f>[1]ภดส3!B3909</f>
        <v>โฉนด</v>
      </c>
      <c r="C2260" s="16">
        <f>[1]ภดส3!E3909</f>
        <v>3842</v>
      </c>
      <c r="D2260" s="17">
        <f>[1]ภดส3!C3909</f>
        <v>8082</v>
      </c>
      <c r="E2260" s="17" t="str">
        <f>[1]ภดส3!F3909</f>
        <v>ม.2 ต.นาบอน</v>
      </c>
      <c r="F2260" s="18" t="s">
        <v>45</v>
      </c>
      <c r="G2260" s="16">
        <f>[1]ภดส3!G3909</f>
        <v>0</v>
      </c>
      <c r="H2260" s="16">
        <f>[1]ภดส3!H3909</f>
        <v>0</v>
      </c>
      <c r="I2260" s="16">
        <f>[1]ภดส3!I3909</f>
        <v>65</v>
      </c>
      <c r="J2260" s="19">
        <f>[1]ภดส3!I3909</f>
        <v>65</v>
      </c>
      <c r="K2260" s="20">
        <v>3050</v>
      </c>
      <c r="L2260" s="19">
        <f t="shared" si="122"/>
        <v>198250</v>
      </c>
      <c r="M2260" s="21"/>
      <c r="N2260" s="21"/>
      <c r="O2260" s="21"/>
      <c r="P2260" s="21"/>
      <c r="Q2260" s="22"/>
      <c r="R2260" s="23"/>
      <c r="S2260" s="22"/>
      <c r="T2260" s="22"/>
      <c r="U2260" s="21"/>
      <c r="V2260" s="21"/>
      <c r="W2260" s="23"/>
      <c r="X2260" s="22">
        <f t="shared" si="123"/>
        <v>198250</v>
      </c>
      <c r="Y2260" s="23">
        <f t="shared" si="124"/>
        <v>198250</v>
      </c>
      <c r="Z2260" s="22">
        <v>0</v>
      </c>
      <c r="AA2260" s="24">
        <f t="shared" si="125"/>
        <v>198250</v>
      </c>
      <c r="AB2260" s="25">
        <v>0.3</v>
      </c>
      <c r="AC2260" s="26">
        <f t="shared" si="126"/>
        <v>594.75</v>
      </c>
    </row>
    <row r="2261" spans="1:29" x14ac:dyDescent="0.35">
      <c r="A2261" s="15">
        <v>6</v>
      </c>
      <c r="B2261" s="16" t="str">
        <f>[1]ภดส3!B3910</f>
        <v>โฉนด</v>
      </c>
      <c r="C2261" s="16">
        <f>[1]ภดส3!E3910</f>
        <v>3843</v>
      </c>
      <c r="D2261" s="17">
        <f>[1]ภดส3!C3910</f>
        <v>8083</v>
      </c>
      <c r="E2261" s="17" t="str">
        <f>[1]ภดส3!F3910</f>
        <v>ม.2 ต.นาบอน</v>
      </c>
      <c r="F2261" s="18" t="s">
        <v>45</v>
      </c>
      <c r="G2261" s="16">
        <f>[1]ภดส3!G3910</f>
        <v>0</v>
      </c>
      <c r="H2261" s="16">
        <f>[1]ภดส3!H3910</f>
        <v>1</v>
      </c>
      <c r="I2261" s="16">
        <f>[1]ภดส3!I3910</f>
        <v>21</v>
      </c>
      <c r="J2261" s="19">
        <f>[1]ภดส3!I3910</f>
        <v>21</v>
      </c>
      <c r="K2261" s="20">
        <v>3050</v>
      </c>
      <c r="L2261" s="19">
        <f t="shared" si="122"/>
        <v>64050</v>
      </c>
      <c r="M2261" s="21"/>
      <c r="N2261" s="21"/>
      <c r="O2261" s="21"/>
      <c r="P2261" s="21"/>
      <c r="Q2261" s="22"/>
      <c r="R2261" s="23"/>
      <c r="S2261" s="22"/>
      <c r="T2261" s="22"/>
      <c r="U2261" s="21"/>
      <c r="V2261" s="21"/>
      <c r="W2261" s="23"/>
      <c r="X2261" s="22">
        <f t="shared" si="123"/>
        <v>64050</v>
      </c>
      <c r="Y2261" s="23">
        <f t="shared" si="124"/>
        <v>64050</v>
      </c>
      <c r="Z2261" s="22">
        <v>0</v>
      </c>
      <c r="AA2261" s="24">
        <f t="shared" si="125"/>
        <v>64050</v>
      </c>
      <c r="AB2261" s="25">
        <v>0.3</v>
      </c>
      <c r="AC2261" s="26">
        <f t="shared" si="126"/>
        <v>192.15</v>
      </c>
    </row>
    <row r="2262" spans="1:29" x14ac:dyDescent="0.35">
      <c r="A2262" s="15">
        <v>7</v>
      </c>
      <c r="B2262" s="16" t="str">
        <f>[1]ภดส3!B3911</f>
        <v>โฉนด</v>
      </c>
      <c r="C2262" s="16">
        <f>[1]ภดส3!E3911</f>
        <v>3844</v>
      </c>
      <c r="D2262" s="17">
        <f>[1]ภดส3!C3911</f>
        <v>8084</v>
      </c>
      <c r="E2262" s="17" t="str">
        <f>[1]ภดส3!F3911</f>
        <v>ม.2 ต.นาบอน</v>
      </c>
      <c r="F2262" s="18" t="s">
        <v>45</v>
      </c>
      <c r="G2262" s="16">
        <f>[1]ภดส3!G3911</f>
        <v>0</v>
      </c>
      <c r="H2262" s="16">
        <f>[1]ภดส3!H3911</f>
        <v>0</v>
      </c>
      <c r="I2262" s="16">
        <f>[1]ภดส3!I3911</f>
        <v>22</v>
      </c>
      <c r="J2262" s="19">
        <f>[1]ภดส3!I3911</f>
        <v>22</v>
      </c>
      <c r="K2262" s="20">
        <v>300</v>
      </c>
      <c r="L2262" s="19">
        <f t="shared" si="122"/>
        <v>6600</v>
      </c>
      <c r="M2262" s="21"/>
      <c r="N2262" s="21"/>
      <c r="O2262" s="21"/>
      <c r="P2262" s="21"/>
      <c r="Q2262" s="22"/>
      <c r="R2262" s="23"/>
      <c r="S2262" s="22"/>
      <c r="T2262" s="22"/>
      <c r="U2262" s="21"/>
      <c r="V2262" s="21"/>
      <c r="W2262" s="23"/>
      <c r="X2262" s="22">
        <f t="shared" si="123"/>
        <v>6600</v>
      </c>
      <c r="Y2262" s="23">
        <f t="shared" si="124"/>
        <v>6600</v>
      </c>
      <c r="Z2262" s="22">
        <v>0</v>
      </c>
      <c r="AA2262" s="24">
        <f t="shared" si="125"/>
        <v>6600</v>
      </c>
      <c r="AB2262" s="25">
        <v>0.3</v>
      </c>
      <c r="AC2262" s="26">
        <f t="shared" si="126"/>
        <v>19.8</v>
      </c>
    </row>
    <row r="2263" spans="1:29" x14ac:dyDescent="0.35">
      <c r="A2263" s="15">
        <v>8</v>
      </c>
      <c r="B2263" s="16" t="str">
        <f>[1]ภดส3!B3932</f>
        <v>โฉนด</v>
      </c>
      <c r="C2263" s="16">
        <f>[1]ภดส3!E3932</f>
        <v>3845</v>
      </c>
      <c r="D2263" s="17">
        <f>[1]ภดส3!C3932</f>
        <v>8085</v>
      </c>
      <c r="E2263" s="17" t="str">
        <f>[1]ภดส3!F3932</f>
        <v>ม.2 ต.นาบอน</v>
      </c>
      <c r="F2263" s="18" t="s">
        <v>45</v>
      </c>
      <c r="G2263" s="16">
        <f>[1]ภดส3!G3932</f>
        <v>0</v>
      </c>
      <c r="H2263" s="16">
        <f>[1]ภดส3!H3932</f>
        <v>0</v>
      </c>
      <c r="I2263" s="16">
        <f>[1]ภดส3!I3932</f>
        <v>22</v>
      </c>
      <c r="J2263" s="19">
        <f>[1]ภดส3!J3932</f>
        <v>22</v>
      </c>
      <c r="K2263" s="20">
        <v>300</v>
      </c>
      <c r="L2263" s="19">
        <f t="shared" si="122"/>
        <v>6600</v>
      </c>
      <c r="M2263" s="21"/>
      <c r="N2263" s="21"/>
      <c r="O2263" s="21"/>
      <c r="P2263" s="21"/>
      <c r="Q2263" s="22"/>
      <c r="R2263" s="23"/>
      <c r="S2263" s="22"/>
      <c r="T2263" s="22"/>
      <c r="U2263" s="21"/>
      <c r="V2263" s="21"/>
      <c r="W2263" s="23"/>
      <c r="X2263" s="22">
        <f t="shared" si="123"/>
        <v>6600</v>
      </c>
      <c r="Y2263" s="23">
        <f t="shared" si="124"/>
        <v>6600</v>
      </c>
      <c r="Z2263" s="22">
        <v>0</v>
      </c>
      <c r="AA2263" s="24">
        <f t="shared" si="125"/>
        <v>6600</v>
      </c>
      <c r="AB2263" s="25">
        <v>0.3</v>
      </c>
      <c r="AC2263" s="26">
        <f t="shared" si="126"/>
        <v>19.8</v>
      </c>
    </row>
    <row r="2264" spans="1:29" x14ac:dyDescent="0.35">
      <c r="A2264" s="15">
        <v>9</v>
      </c>
      <c r="B2264" s="16" t="str">
        <f>[1]ภดส3!B3933</f>
        <v>โฉนด</v>
      </c>
      <c r="C2264" s="16">
        <f>[1]ภดส3!E3933</f>
        <v>3846</v>
      </c>
      <c r="D2264" s="17">
        <f>[1]ภดส3!C3933</f>
        <v>8086</v>
      </c>
      <c r="E2264" s="17" t="str">
        <f>[1]ภดส3!F3933</f>
        <v>ม.2 ต.นาบอน</v>
      </c>
      <c r="F2264" s="18" t="s">
        <v>45</v>
      </c>
      <c r="G2264" s="16">
        <f>[1]ภดส3!G3933</f>
        <v>0</v>
      </c>
      <c r="H2264" s="16">
        <f>[1]ภดส3!H3933</f>
        <v>0</v>
      </c>
      <c r="I2264" s="16">
        <f>[1]ภดส3!I3933</f>
        <v>23</v>
      </c>
      <c r="J2264" s="19">
        <f>[1]ภดส3!J3933</f>
        <v>23</v>
      </c>
      <c r="K2264" s="20">
        <v>300</v>
      </c>
      <c r="L2264" s="19">
        <f t="shared" si="122"/>
        <v>6900</v>
      </c>
      <c r="M2264" s="21"/>
      <c r="N2264" s="21"/>
      <c r="O2264" s="21"/>
      <c r="P2264" s="21"/>
      <c r="Q2264" s="22"/>
      <c r="R2264" s="23"/>
      <c r="S2264" s="22"/>
      <c r="T2264" s="22"/>
      <c r="U2264" s="21"/>
      <c r="V2264" s="21"/>
      <c r="W2264" s="23"/>
      <c r="X2264" s="22">
        <f t="shared" si="123"/>
        <v>6900</v>
      </c>
      <c r="Y2264" s="23">
        <f t="shared" si="124"/>
        <v>6900</v>
      </c>
      <c r="Z2264" s="22">
        <v>0</v>
      </c>
      <c r="AA2264" s="24">
        <f t="shared" si="125"/>
        <v>6900</v>
      </c>
      <c r="AB2264" s="25">
        <v>0.3</v>
      </c>
      <c r="AC2264" s="26">
        <f t="shared" si="126"/>
        <v>20.7</v>
      </c>
    </row>
    <row r="2265" spans="1:29" x14ac:dyDescent="0.35">
      <c r="A2265" s="15">
        <v>10</v>
      </c>
      <c r="B2265" s="16" t="str">
        <f>[1]ภดส3!B3934</f>
        <v>โฉนด</v>
      </c>
      <c r="C2265" s="16">
        <f>[1]ภดส3!E3934</f>
        <v>3847</v>
      </c>
      <c r="D2265" s="17">
        <f>[1]ภดส3!C3934</f>
        <v>8087</v>
      </c>
      <c r="E2265" s="17" t="str">
        <f>[1]ภดส3!F3934</f>
        <v>ม.2 ต.นาบอน</v>
      </c>
      <c r="F2265" s="18" t="s">
        <v>45</v>
      </c>
      <c r="G2265" s="16">
        <f>[1]ภดส3!G3934</f>
        <v>0</v>
      </c>
      <c r="H2265" s="16">
        <f>[1]ภดส3!H3934</f>
        <v>0</v>
      </c>
      <c r="I2265" s="16">
        <f>[1]ภดส3!I3934</f>
        <v>73</v>
      </c>
      <c r="J2265" s="19">
        <f>[1]ภดส3!J3934</f>
        <v>73</v>
      </c>
      <c r="K2265" s="20">
        <v>300</v>
      </c>
      <c r="L2265" s="19">
        <f t="shared" si="122"/>
        <v>21900</v>
      </c>
      <c r="M2265" s="21"/>
      <c r="N2265" s="21"/>
      <c r="O2265" s="21"/>
      <c r="P2265" s="21"/>
      <c r="Q2265" s="22"/>
      <c r="R2265" s="23"/>
      <c r="S2265" s="22"/>
      <c r="T2265" s="22"/>
      <c r="U2265" s="21"/>
      <c r="V2265" s="21"/>
      <c r="W2265" s="23"/>
      <c r="X2265" s="22">
        <f t="shared" si="123"/>
        <v>21900</v>
      </c>
      <c r="Y2265" s="23">
        <f t="shared" si="124"/>
        <v>21900</v>
      </c>
      <c r="Z2265" s="22">
        <v>0</v>
      </c>
      <c r="AA2265" s="24">
        <f t="shared" si="125"/>
        <v>21900</v>
      </c>
      <c r="AB2265" s="25">
        <v>0.3</v>
      </c>
      <c r="AC2265" s="26">
        <f t="shared" si="126"/>
        <v>65.7</v>
      </c>
    </row>
    <row r="2266" spans="1:29" x14ac:dyDescent="0.35">
      <c r="A2266" s="15">
        <v>11</v>
      </c>
      <c r="B2266" s="16" t="str">
        <f>[1]ภดส3!B3935</f>
        <v>โฉนด</v>
      </c>
      <c r="C2266" s="16">
        <f>[1]ภดส3!E3935</f>
        <v>3848</v>
      </c>
      <c r="D2266" s="17">
        <f>[1]ภดส3!C3935</f>
        <v>8088</v>
      </c>
      <c r="E2266" s="17" t="str">
        <f>[1]ภดส3!F3935</f>
        <v>ม.2 ต.นาบอน</v>
      </c>
      <c r="F2266" s="18" t="s">
        <v>45</v>
      </c>
      <c r="G2266" s="16">
        <f>[1]ภดส3!G3935</f>
        <v>0</v>
      </c>
      <c r="H2266" s="16">
        <f>[1]ภดส3!H3935</f>
        <v>0</v>
      </c>
      <c r="I2266" s="16">
        <f>[1]ภดส3!I3935</f>
        <v>29</v>
      </c>
      <c r="J2266" s="19">
        <f>[1]ภดส3!J3935</f>
        <v>29</v>
      </c>
      <c r="K2266" s="20">
        <v>2000</v>
      </c>
      <c r="L2266" s="19">
        <f t="shared" si="122"/>
        <v>58000</v>
      </c>
      <c r="M2266" s="21"/>
      <c r="N2266" s="21"/>
      <c r="O2266" s="21"/>
      <c r="P2266" s="21"/>
      <c r="Q2266" s="22"/>
      <c r="R2266" s="23"/>
      <c r="S2266" s="22"/>
      <c r="T2266" s="22"/>
      <c r="U2266" s="21"/>
      <c r="V2266" s="21"/>
      <c r="W2266" s="23"/>
      <c r="X2266" s="22">
        <f t="shared" si="123"/>
        <v>58000</v>
      </c>
      <c r="Y2266" s="23">
        <f t="shared" si="124"/>
        <v>58000</v>
      </c>
      <c r="Z2266" s="22">
        <v>0</v>
      </c>
      <c r="AA2266" s="24">
        <f t="shared" si="125"/>
        <v>58000</v>
      </c>
      <c r="AB2266" s="25">
        <v>0.3</v>
      </c>
      <c r="AC2266" s="26">
        <f t="shared" si="126"/>
        <v>174</v>
      </c>
    </row>
    <row r="2267" spans="1:29" x14ac:dyDescent="0.35">
      <c r="A2267" s="15">
        <v>12</v>
      </c>
      <c r="B2267" s="16" t="str">
        <f>[1]ภดส3!B3936</f>
        <v>โฉนด</v>
      </c>
      <c r="C2267" s="16">
        <f>[1]ภดส3!E3936</f>
        <v>3849</v>
      </c>
      <c r="D2267" s="17">
        <f>[1]ภดส3!C3936</f>
        <v>8089</v>
      </c>
      <c r="E2267" s="17" t="str">
        <f>[1]ภดส3!F3936</f>
        <v>ม.2 ต.นาบอน</v>
      </c>
      <c r="F2267" s="18" t="s">
        <v>34</v>
      </c>
      <c r="G2267" s="16">
        <f>[1]ภดส3!G3936</f>
        <v>0</v>
      </c>
      <c r="H2267" s="16">
        <f>[1]ภดส3!H3936</f>
        <v>2</v>
      </c>
      <c r="I2267" s="16">
        <f>[1]ภดส3!I3936</f>
        <v>95.6</v>
      </c>
      <c r="J2267" s="19">
        <f>[1]ภดส3!J3936</f>
        <v>295.60000000000002</v>
      </c>
      <c r="K2267" s="20">
        <v>2300</v>
      </c>
      <c r="L2267" s="19">
        <f t="shared" si="122"/>
        <v>679880</v>
      </c>
      <c r="M2267" s="21">
        <v>1</v>
      </c>
      <c r="N2267" s="21" t="s">
        <v>141</v>
      </c>
      <c r="O2267" s="21" t="s">
        <v>49</v>
      </c>
      <c r="P2267" s="21">
        <v>2</v>
      </c>
      <c r="Q2267" s="22">
        <v>300</v>
      </c>
      <c r="R2267" s="23">
        <v>100</v>
      </c>
      <c r="S2267" s="22">
        <v>6750</v>
      </c>
      <c r="T2267" s="22">
        <f>Q2267*S2267</f>
        <v>2025000</v>
      </c>
      <c r="U2267" s="21">
        <v>10</v>
      </c>
      <c r="V2267" s="21">
        <v>10</v>
      </c>
      <c r="W2267" s="23">
        <f>T2267-T2267*10/100</f>
        <v>1822500</v>
      </c>
      <c r="X2267" s="22">
        <f>L2267+W2267</f>
        <v>2502380</v>
      </c>
      <c r="Y2267" s="23">
        <f>W2267*R2267/100</f>
        <v>1822500</v>
      </c>
      <c r="Z2267" s="22">
        <v>50000000</v>
      </c>
      <c r="AA2267" s="24">
        <v>0</v>
      </c>
      <c r="AB2267" s="25">
        <v>0.02</v>
      </c>
      <c r="AC2267" s="26">
        <f t="shared" si="126"/>
        <v>0</v>
      </c>
    </row>
    <row r="2268" spans="1:29" x14ac:dyDescent="0.35">
      <c r="A2268" s="201"/>
      <c r="B2268" s="202"/>
      <c r="C2268" s="202"/>
      <c r="D2268" s="77"/>
      <c r="E2268" s="77"/>
      <c r="F2268" s="222"/>
      <c r="G2268" s="202"/>
      <c r="H2268" s="202"/>
      <c r="I2268" s="202"/>
      <c r="J2268" s="203"/>
      <c r="K2268" s="223"/>
      <c r="L2268" s="203"/>
      <c r="M2268" s="224"/>
      <c r="N2268" s="224"/>
      <c r="O2268" s="224"/>
      <c r="P2268" s="224"/>
      <c r="Q2268" s="207"/>
      <c r="R2268" s="206"/>
      <c r="S2268" s="207"/>
      <c r="T2268" s="207"/>
      <c r="U2268" s="224"/>
      <c r="V2268" s="224"/>
      <c r="W2268" s="206"/>
      <c r="X2268" s="207"/>
      <c r="Y2268" s="206"/>
      <c r="Z2268" s="207"/>
      <c r="AA2268" s="208"/>
      <c r="AB2268" s="198"/>
      <c r="AC2268" s="209">
        <f>SUM(AC2256:AC2267)</f>
        <v>2679.0000000000005</v>
      </c>
    </row>
    <row r="2269" spans="1:29" x14ac:dyDescent="0.35">
      <c r="A2269" s="1"/>
      <c r="B2269" s="1"/>
      <c r="C2269" s="1"/>
      <c r="D2269" s="2"/>
      <c r="E2269" s="2"/>
      <c r="F2269" s="2"/>
      <c r="G2269" s="1"/>
      <c r="H2269" s="1"/>
      <c r="I2269" s="1"/>
      <c r="J2269" s="3"/>
      <c r="K2269" s="4"/>
      <c r="M2269" s="6"/>
      <c r="N2269" s="1"/>
      <c r="O2269" s="1"/>
      <c r="P2269" s="1"/>
      <c r="Q2269" s="3"/>
      <c r="R2269" s="4"/>
      <c r="S2269" s="3"/>
      <c r="T2269" s="3"/>
      <c r="U2269" s="1"/>
      <c r="V2269" s="1"/>
      <c r="W2269" s="4"/>
      <c r="X2269" s="3"/>
      <c r="Y2269" s="4"/>
      <c r="Z2269" s="3"/>
      <c r="AA2269" s="4"/>
      <c r="AB2269" s="55"/>
    </row>
    <row r="2270" spans="1:29" x14ac:dyDescent="0.35">
      <c r="A2270" s="8"/>
      <c r="B2270" s="8" t="s">
        <v>37</v>
      </c>
      <c r="C2270" s="8"/>
      <c r="D2270" s="9" t="s">
        <v>38</v>
      </c>
      <c r="E2270" s="9"/>
      <c r="F2270" s="9"/>
      <c r="G2270" s="56"/>
      <c r="H2270" s="8" t="s">
        <v>39</v>
      </c>
      <c r="I2270" s="8"/>
      <c r="J2270" s="57"/>
      <c r="K2270" s="10"/>
      <c r="L2270" s="8"/>
      <c r="M2270" s="13"/>
      <c r="N2270" s="1"/>
      <c r="O2270" s="1"/>
      <c r="P2270" s="1"/>
      <c r="Q2270" s="3"/>
      <c r="R2270" s="4"/>
      <c r="S2270" s="3"/>
      <c r="T2270" s="3"/>
      <c r="U2270" s="1"/>
      <c r="V2270" s="1"/>
      <c r="W2270" s="4"/>
      <c r="X2270" s="3"/>
      <c r="Y2270" s="4"/>
      <c r="Z2270" s="3"/>
      <c r="AA2270" s="4"/>
      <c r="AB2270" s="55"/>
    </row>
    <row r="2271" spans="1:29" x14ac:dyDescent="0.35">
      <c r="A2271" s="8"/>
      <c r="B2271" s="8"/>
      <c r="C2271" s="8"/>
      <c r="D2271" s="9"/>
      <c r="E2271" s="9"/>
      <c r="F2271" s="9"/>
      <c r="G2271" s="56"/>
      <c r="H2271" s="8" t="s">
        <v>40</v>
      </c>
      <c r="I2271" s="8"/>
      <c r="J2271" s="57"/>
      <c r="K2271" s="10"/>
      <c r="L2271" s="8"/>
      <c r="M2271" s="13"/>
      <c r="N2271" s="1"/>
      <c r="O2271" s="1"/>
      <c r="P2271" s="1"/>
      <c r="Q2271" s="3"/>
      <c r="R2271" s="4"/>
      <c r="S2271" s="3"/>
      <c r="T2271" s="3"/>
      <c r="U2271" s="1"/>
      <c r="V2271" s="1"/>
      <c r="W2271" s="4"/>
      <c r="X2271" s="3"/>
      <c r="Y2271" s="4"/>
      <c r="Z2271" s="3"/>
      <c r="AA2271" s="4"/>
      <c r="AB2271" s="55"/>
    </row>
    <row r="2272" spans="1:29" x14ac:dyDescent="0.35">
      <c r="A2272" s="8"/>
      <c r="B2272" s="8"/>
      <c r="C2272" s="8"/>
      <c r="D2272" s="9"/>
      <c r="E2272" s="9"/>
      <c r="F2272" s="9"/>
      <c r="G2272" s="56"/>
      <c r="H2272" s="8" t="s">
        <v>41</v>
      </c>
      <c r="I2272" s="8"/>
      <c r="J2272" s="57"/>
      <c r="K2272" s="10"/>
      <c r="L2272" s="8"/>
      <c r="M2272" s="13"/>
      <c r="N2272" s="1"/>
      <c r="O2272" s="1"/>
      <c r="P2272" s="8"/>
      <c r="Q2272" s="3"/>
      <c r="R2272" s="4"/>
      <c r="S2272" s="3"/>
      <c r="T2272" s="3"/>
      <c r="U2272" s="1"/>
      <c r="V2272" s="1"/>
      <c r="W2272" s="4"/>
      <c r="X2272" s="3"/>
      <c r="Y2272" s="11"/>
      <c r="Z2272" s="10"/>
      <c r="AA2272" s="11"/>
      <c r="AB2272" s="14"/>
    </row>
    <row r="2273" spans="1:29" x14ac:dyDescent="0.35">
      <c r="A2273" s="8"/>
      <c r="B2273" s="8"/>
      <c r="C2273" s="8"/>
      <c r="D2273" s="9"/>
      <c r="E2273" s="9"/>
      <c r="F2273" s="9"/>
      <c r="G2273" s="56"/>
      <c r="H2273" s="8" t="s">
        <v>42</v>
      </c>
      <c r="I2273" s="58"/>
      <c r="J2273" s="59"/>
      <c r="K2273" s="12"/>
      <c r="L2273" s="58"/>
      <c r="M2273" s="60"/>
      <c r="N2273" s="1"/>
      <c r="O2273" s="1"/>
      <c r="P2273" s="8"/>
      <c r="Q2273" s="3"/>
      <c r="R2273" s="4"/>
      <c r="S2273" s="3"/>
      <c r="T2273" s="3"/>
      <c r="U2273" s="1"/>
      <c r="V2273" s="1"/>
      <c r="W2273" s="4"/>
      <c r="X2273" s="3"/>
      <c r="Y2273" s="11"/>
      <c r="Z2273" s="10"/>
      <c r="AA2273" s="11"/>
      <c r="AB2273" s="14"/>
    </row>
    <row r="2274" spans="1:29" x14ac:dyDescent="0.35">
      <c r="A2274" s="58"/>
      <c r="B2274" s="58"/>
      <c r="C2274" s="58"/>
      <c r="D2274" s="61"/>
      <c r="E2274" s="61"/>
      <c r="F2274" s="61"/>
      <c r="G2274" s="58"/>
      <c r="H2274" s="58" t="s">
        <v>43</v>
      </c>
      <c r="I2274" s="58"/>
      <c r="J2274" s="59"/>
      <c r="K2274" s="12"/>
      <c r="L2274" s="58"/>
      <c r="M2274" s="60"/>
    </row>
    <row r="2275" spans="1:29" x14ac:dyDescent="0.35">
      <c r="A2275" s="1"/>
      <c r="B2275" s="1"/>
      <c r="C2275" s="1"/>
      <c r="D2275" s="2"/>
      <c r="E2275" s="2"/>
      <c r="F2275" s="2"/>
      <c r="G2275" s="1"/>
      <c r="H2275" s="1"/>
      <c r="I2275" s="1"/>
      <c r="J2275" s="3"/>
      <c r="K2275" s="4"/>
      <c r="M2275" s="6"/>
      <c r="N2275" s="1"/>
      <c r="O2275" s="1"/>
      <c r="P2275" s="1"/>
      <c r="Q2275" s="3"/>
      <c r="R2275" s="4"/>
      <c r="S2275" s="3"/>
      <c r="T2275" s="3"/>
      <c r="U2275" s="1"/>
      <c r="V2275" s="1"/>
      <c r="W2275" s="4"/>
      <c r="X2275" s="3"/>
      <c r="Y2275" s="4"/>
      <c r="Z2275" s="3"/>
      <c r="AA2275" s="314" t="s">
        <v>0</v>
      </c>
      <c r="AB2275" s="314"/>
    </row>
    <row r="2276" spans="1:29" x14ac:dyDescent="0.35">
      <c r="A2276" s="315" t="s">
        <v>1</v>
      </c>
      <c r="B2276" s="315"/>
      <c r="C2276" s="315"/>
      <c r="D2276" s="315"/>
      <c r="E2276" s="315"/>
      <c r="F2276" s="315"/>
      <c r="G2276" s="315"/>
      <c r="H2276" s="315"/>
      <c r="I2276" s="315"/>
      <c r="J2276" s="315"/>
      <c r="K2276" s="315"/>
      <c r="L2276" s="315"/>
      <c r="M2276" s="315"/>
      <c r="N2276" s="315"/>
      <c r="O2276" s="315"/>
      <c r="P2276" s="315"/>
      <c r="Q2276" s="315"/>
      <c r="R2276" s="315"/>
      <c r="S2276" s="315"/>
      <c r="T2276" s="315"/>
      <c r="U2276" s="315"/>
      <c r="V2276" s="315"/>
      <c r="W2276" s="315"/>
      <c r="X2276" s="315"/>
      <c r="Y2276" s="315"/>
      <c r="Z2276" s="315"/>
      <c r="AA2276" s="315"/>
      <c r="AB2276" s="315"/>
    </row>
    <row r="2277" spans="1:29" x14ac:dyDescent="0.35">
      <c r="A2277" s="315" t="str">
        <f>A2248</f>
        <v>เทศบาลตำบลนาบอน</v>
      </c>
      <c r="B2277" s="315"/>
      <c r="C2277" s="315"/>
      <c r="D2277" s="315"/>
      <c r="E2277" s="315"/>
      <c r="F2277" s="315"/>
      <c r="G2277" s="315"/>
      <c r="H2277" s="315"/>
      <c r="I2277" s="315"/>
      <c r="J2277" s="315"/>
      <c r="K2277" s="315"/>
      <c r="L2277" s="315"/>
      <c r="M2277" s="315"/>
      <c r="N2277" s="315"/>
      <c r="O2277" s="315"/>
      <c r="P2277" s="315"/>
      <c r="Q2277" s="315"/>
      <c r="R2277" s="315"/>
      <c r="S2277" s="315"/>
      <c r="T2277" s="315"/>
      <c r="U2277" s="315"/>
      <c r="V2277" s="315"/>
      <c r="W2277" s="315"/>
      <c r="X2277" s="315"/>
      <c r="Y2277" s="315"/>
      <c r="Z2277" s="315"/>
      <c r="AA2277" s="315"/>
      <c r="AB2277" s="315"/>
    </row>
    <row r="2278" spans="1:29" x14ac:dyDescent="0.35">
      <c r="A2278" s="8" t="s">
        <v>224</v>
      </c>
      <c r="B2278" s="8"/>
      <c r="C2278" s="8"/>
      <c r="D2278" s="9"/>
      <c r="E2278" s="9"/>
      <c r="F2278" s="9"/>
      <c r="G2278" s="8"/>
      <c r="H2278" s="8"/>
      <c r="I2278" s="8"/>
      <c r="J2278" s="10"/>
      <c r="K2278" s="11"/>
      <c r="L2278" s="12"/>
      <c r="M2278" s="13"/>
      <c r="N2278" s="8"/>
      <c r="O2278" s="8"/>
      <c r="P2278" s="8"/>
      <c r="Q2278" s="10"/>
      <c r="R2278" s="11"/>
      <c r="S2278" s="10"/>
      <c r="T2278" s="10"/>
      <c r="U2278" s="8"/>
      <c r="V2278" s="8"/>
      <c r="W2278" s="11"/>
      <c r="X2278" s="10"/>
      <c r="Y2278" s="11"/>
      <c r="Z2278" s="10"/>
      <c r="AA2278" s="11"/>
      <c r="AB2278" s="14"/>
    </row>
    <row r="2279" spans="1:29" x14ac:dyDescent="0.35">
      <c r="A2279" s="288" t="s">
        <v>4</v>
      </c>
      <c r="B2279" s="316"/>
      <c r="C2279" s="316"/>
      <c r="D2279" s="316"/>
      <c r="E2279" s="316"/>
      <c r="F2279" s="316"/>
      <c r="G2279" s="316"/>
      <c r="H2279" s="316"/>
      <c r="I2279" s="316"/>
      <c r="J2279" s="316"/>
      <c r="K2279" s="316"/>
      <c r="L2279" s="289"/>
      <c r="M2279" s="288" t="s">
        <v>5</v>
      </c>
      <c r="N2279" s="316"/>
      <c r="O2279" s="316"/>
      <c r="P2279" s="316"/>
      <c r="Q2279" s="316"/>
      <c r="R2279" s="316"/>
      <c r="S2279" s="316"/>
      <c r="T2279" s="316"/>
      <c r="U2279" s="316"/>
      <c r="V2279" s="316"/>
      <c r="W2279" s="289"/>
      <c r="X2279" s="290" t="s">
        <v>6</v>
      </c>
      <c r="Y2279" s="290" t="s">
        <v>7</v>
      </c>
      <c r="Z2279" s="290" t="s">
        <v>8</v>
      </c>
      <c r="AA2279" s="290" t="s">
        <v>9</v>
      </c>
      <c r="AB2279" s="317" t="s">
        <v>10</v>
      </c>
    </row>
    <row r="2280" spans="1:29" x14ac:dyDescent="0.35">
      <c r="A2280" s="299" t="s">
        <v>11</v>
      </c>
      <c r="B2280" s="293" t="s">
        <v>12</v>
      </c>
      <c r="C2280" s="293" t="s">
        <v>13</v>
      </c>
      <c r="D2280" s="311" t="s">
        <v>14</v>
      </c>
      <c r="E2280" s="311" t="s">
        <v>15</v>
      </c>
      <c r="F2280" s="312" t="s">
        <v>16</v>
      </c>
      <c r="G2280" s="302" t="s">
        <v>17</v>
      </c>
      <c r="H2280" s="303"/>
      <c r="I2280" s="304"/>
      <c r="J2280" s="290" t="s">
        <v>18</v>
      </c>
      <c r="K2280" s="290" t="s">
        <v>19</v>
      </c>
      <c r="L2280" s="308" t="s">
        <v>20</v>
      </c>
      <c r="M2280" s="299" t="s">
        <v>11</v>
      </c>
      <c r="N2280" s="293" t="s">
        <v>21</v>
      </c>
      <c r="O2280" s="293" t="s">
        <v>22</v>
      </c>
      <c r="P2280" s="293" t="s">
        <v>16</v>
      </c>
      <c r="Q2280" s="290" t="s">
        <v>23</v>
      </c>
      <c r="R2280" s="290" t="s">
        <v>24</v>
      </c>
      <c r="S2280" s="290" t="s">
        <v>25</v>
      </c>
      <c r="T2280" s="290" t="s">
        <v>26</v>
      </c>
      <c r="U2280" s="288" t="s">
        <v>27</v>
      </c>
      <c r="V2280" s="289"/>
      <c r="W2280" s="290" t="s">
        <v>28</v>
      </c>
      <c r="X2280" s="291"/>
      <c r="Y2280" s="291"/>
      <c r="Z2280" s="291"/>
      <c r="AA2280" s="291"/>
      <c r="AB2280" s="318"/>
    </row>
    <row r="2281" spans="1:29" x14ac:dyDescent="0.35">
      <c r="A2281" s="300"/>
      <c r="B2281" s="294"/>
      <c r="C2281" s="294"/>
      <c r="D2281" s="312"/>
      <c r="E2281" s="312"/>
      <c r="F2281" s="312"/>
      <c r="G2281" s="305"/>
      <c r="H2281" s="306"/>
      <c r="I2281" s="307"/>
      <c r="J2281" s="291"/>
      <c r="K2281" s="291"/>
      <c r="L2281" s="309"/>
      <c r="M2281" s="300"/>
      <c r="N2281" s="294"/>
      <c r="O2281" s="294"/>
      <c r="P2281" s="294"/>
      <c r="Q2281" s="291"/>
      <c r="R2281" s="291"/>
      <c r="S2281" s="291"/>
      <c r="T2281" s="291"/>
      <c r="U2281" s="293" t="s">
        <v>29</v>
      </c>
      <c r="V2281" s="296" t="s">
        <v>30</v>
      </c>
      <c r="W2281" s="291"/>
      <c r="X2281" s="291"/>
      <c r="Y2281" s="291"/>
      <c r="Z2281" s="291"/>
      <c r="AA2281" s="291"/>
      <c r="AB2281" s="318"/>
    </row>
    <row r="2282" spans="1:29" x14ac:dyDescent="0.35">
      <c r="A2282" s="300"/>
      <c r="B2282" s="294"/>
      <c r="C2282" s="294"/>
      <c r="D2282" s="312"/>
      <c r="E2282" s="312"/>
      <c r="F2282" s="312"/>
      <c r="G2282" s="299" t="s">
        <v>31</v>
      </c>
      <c r="H2282" s="299" t="s">
        <v>32</v>
      </c>
      <c r="I2282" s="299" t="s">
        <v>33</v>
      </c>
      <c r="J2282" s="291"/>
      <c r="K2282" s="291"/>
      <c r="L2282" s="309"/>
      <c r="M2282" s="300"/>
      <c r="N2282" s="294"/>
      <c r="O2282" s="294"/>
      <c r="P2282" s="294"/>
      <c r="Q2282" s="291"/>
      <c r="R2282" s="291"/>
      <c r="S2282" s="291"/>
      <c r="T2282" s="291"/>
      <c r="U2282" s="294"/>
      <c r="V2282" s="297"/>
      <c r="W2282" s="291"/>
      <c r="X2282" s="291"/>
      <c r="Y2282" s="291"/>
      <c r="Z2282" s="291"/>
      <c r="AA2282" s="291"/>
      <c r="AB2282" s="318"/>
    </row>
    <row r="2283" spans="1:29" x14ac:dyDescent="0.35">
      <c r="A2283" s="300"/>
      <c r="B2283" s="294"/>
      <c r="C2283" s="294"/>
      <c r="D2283" s="312"/>
      <c r="E2283" s="312"/>
      <c r="F2283" s="312"/>
      <c r="G2283" s="300"/>
      <c r="H2283" s="300"/>
      <c r="I2283" s="300"/>
      <c r="J2283" s="291"/>
      <c r="K2283" s="291"/>
      <c r="L2283" s="309"/>
      <c r="M2283" s="300"/>
      <c r="N2283" s="294"/>
      <c r="O2283" s="294"/>
      <c r="P2283" s="294"/>
      <c r="Q2283" s="291"/>
      <c r="R2283" s="291"/>
      <c r="S2283" s="291"/>
      <c r="T2283" s="291"/>
      <c r="U2283" s="294"/>
      <c r="V2283" s="297"/>
      <c r="W2283" s="291"/>
      <c r="X2283" s="291"/>
      <c r="Y2283" s="291"/>
      <c r="Z2283" s="291"/>
      <c r="AA2283" s="291"/>
      <c r="AB2283" s="318"/>
    </row>
    <row r="2284" spans="1:29" x14ac:dyDescent="0.35">
      <c r="A2284" s="301"/>
      <c r="B2284" s="295"/>
      <c r="C2284" s="295"/>
      <c r="D2284" s="313"/>
      <c r="E2284" s="313"/>
      <c r="F2284" s="313"/>
      <c r="G2284" s="301"/>
      <c r="H2284" s="301"/>
      <c r="I2284" s="301"/>
      <c r="J2284" s="292"/>
      <c r="K2284" s="292"/>
      <c r="L2284" s="310"/>
      <c r="M2284" s="301"/>
      <c r="N2284" s="295"/>
      <c r="O2284" s="295"/>
      <c r="P2284" s="295"/>
      <c r="Q2284" s="292"/>
      <c r="R2284" s="292"/>
      <c r="S2284" s="292"/>
      <c r="T2284" s="292"/>
      <c r="U2284" s="295"/>
      <c r="V2284" s="298"/>
      <c r="W2284" s="292"/>
      <c r="X2284" s="292"/>
      <c r="Y2284" s="292"/>
      <c r="Z2284" s="292"/>
      <c r="AA2284" s="292"/>
      <c r="AB2284" s="319"/>
    </row>
    <row r="2285" spans="1:29" x14ac:dyDescent="0.35">
      <c r="A2285" s="15">
        <v>1</v>
      </c>
      <c r="B2285" s="16" t="str">
        <f>[1]ภดส3!B3959</f>
        <v>โฉนด</v>
      </c>
      <c r="C2285" s="16">
        <f>[1]ภดส3!E3959</f>
        <v>3438</v>
      </c>
      <c r="D2285" s="17">
        <f>[1]ภดส3!C3959</f>
        <v>7382</v>
      </c>
      <c r="E2285" s="17" t="str">
        <f>[1]ภดส3!F3959</f>
        <v>ม.2 ต.นาบอน</v>
      </c>
      <c r="F2285" s="18" t="s">
        <v>34</v>
      </c>
      <c r="G2285" s="16">
        <f>[1]ภดส3!G3959</f>
        <v>0</v>
      </c>
      <c r="H2285" s="16">
        <f>[1]ภดส3!H3959</f>
        <v>0</v>
      </c>
      <c r="I2285" s="16">
        <f>[1]ภดส3!I3959</f>
        <v>25</v>
      </c>
      <c r="J2285" s="19">
        <f>[1]ภดส3!J3959</f>
        <v>25</v>
      </c>
      <c r="K2285" s="20">
        <v>3050</v>
      </c>
      <c r="L2285" s="19">
        <f>J2285*K2285</f>
        <v>76250</v>
      </c>
      <c r="M2285" s="21">
        <v>1</v>
      </c>
      <c r="N2285" s="21" t="s">
        <v>74</v>
      </c>
      <c r="O2285" s="21" t="s">
        <v>49</v>
      </c>
      <c r="P2285" s="21">
        <v>2</v>
      </c>
      <c r="Q2285" s="22">
        <v>100</v>
      </c>
      <c r="R2285" s="23">
        <v>100</v>
      </c>
      <c r="S2285" s="22">
        <v>7450</v>
      </c>
      <c r="T2285" s="22">
        <f>Q2285*S2285</f>
        <v>745000</v>
      </c>
      <c r="U2285" s="21">
        <v>8</v>
      </c>
      <c r="V2285" s="21">
        <v>8</v>
      </c>
      <c r="W2285" s="23">
        <f>T2285-T2285*8/100</f>
        <v>685400</v>
      </c>
      <c r="X2285" s="22">
        <f>L2285+W2285</f>
        <v>761650</v>
      </c>
      <c r="Y2285" s="23">
        <f>X2285*R2285/100</f>
        <v>761650</v>
      </c>
      <c r="Z2285" s="22">
        <v>0</v>
      </c>
      <c r="AA2285" s="24">
        <f>Y2285-Z2285</f>
        <v>761650</v>
      </c>
      <c r="AB2285" s="25">
        <v>0.02</v>
      </c>
      <c r="AC2285" s="26">
        <f>AA2285*AB2285/100</f>
        <v>152.33000000000001</v>
      </c>
    </row>
    <row r="2286" spans="1:29" x14ac:dyDescent="0.35">
      <c r="A2286" s="201"/>
      <c r="B2286" s="202"/>
      <c r="C2286" s="202"/>
      <c r="D2286" s="77"/>
      <c r="E2286" s="77"/>
      <c r="F2286" s="130"/>
      <c r="G2286" s="202"/>
      <c r="H2286" s="202"/>
      <c r="I2286" s="202"/>
      <c r="J2286" s="196"/>
      <c r="K2286" s="197"/>
      <c r="L2286" s="203"/>
      <c r="M2286" s="132"/>
      <c r="N2286" s="132"/>
      <c r="O2286" s="132"/>
      <c r="P2286" s="132"/>
      <c r="Q2286" s="185"/>
      <c r="R2286" s="206"/>
      <c r="S2286" s="185"/>
      <c r="T2286" s="207"/>
      <c r="U2286" s="132"/>
      <c r="V2286" s="132"/>
      <c r="W2286" s="206"/>
      <c r="X2286" s="207"/>
      <c r="Y2286" s="206"/>
      <c r="Z2286" s="207"/>
      <c r="AA2286" s="208"/>
      <c r="AB2286" s="198"/>
      <c r="AC2286" s="188">
        <f>SUM(AC2285)</f>
        <v>152.33000000000001</v>
      </c>
    </row>
    <row r="2287" spans="1:29" x14ac:dyDescent="0.35">
      <c r="A2287" s="1"/>
      <c r="B2287" s="1"/>
      <c r="C2287" s="1"/>
      <c r="D2287" s="2"/>
      <c r="E2287" s="2"/>
      <c r="F2287" s="2"/>
      <c r="G2287" s="1"/>
      <c r="H2287" s="1"/>
      <c r="I2287" s="1"/>
      <c r="J2287" s="3"/>
      <c r="K2287" s="4"/>
      <c r="M2287" s="6"/>
      <c r="N2287" s="1"/>
      <c r="O2287" s="1"/>
      <c r="P2287" s="1"/>
      <c r="Q2287" s="3"/>
      <c r="R2287" s="4"/>
      <c r="S2287" s="3"/>
      <c r="T2287" s="3"/>
      <c r="U2287" s="1"/>
      <c r="V2287" s="1"/>
      <c r="W2287" s="4"/>
      <c r="X2287" s="3"/>
      <c r="Y2287" s="4"/>
      <c r="Z2287" s="3"/>
      <c r="AA2287" s="4"/>
      <c r="AB2287" s="55"/>
    </row>
    <row r="2288" spans="1:29" x14ac:dyDescent="0.35">
      <c r="A2288" s="8"/>
      <c r="B2288" s="8" t="s">
        <v>37</v>
      </c>
      <c r="C2288" s="8"/>
      <c r="D2288" s="9" t="s">
        <v>38</v>
      </c>
      <c r="E2288" s="9"/>
      <c r="F2288" s="9"/>
      <c r="G2288" s="56"/>
      <c r="H2288" s="8" t="s">
        <v>39</v>
      </c>
      <c r="I2288" s="8"/>
      <c r="J2288" s="57"/>
      <c r="K2288" s="10"/>
      <c r="L2288" s="8"/>
      <c r="M2288" s="13"/>
      <c r="N2288" s="1"/>
      <c r="O2288" s="1"/>
      <c r="P2288" s="1"/>
      <c r="Q2288" s="3"/>
      <c r="R2288" s="4"/>
      <c r="S2288" s="3"/>
      <c r="T2288" s="3"/>
      <c r="U2288" s="1"/>
      <c r="V2288" s="1"/>
      <c r="W2288" s="4"/>
      <c r="X2288" s="3"/>
      <c r="Y2288" s="4"/>
      <c r="Z2288" s="3"/>
      <c r="AA2288" s="4"/>
      <c r="AB2288" s="55"/>
    </row>
    <row r="2289" spans="1:29" x14ac:dyDescent="0.35">
      <c r="A2289" s="8"/>
      <c r="B2289" s="8"/>
      <c r="C2289" s="8"/>
      <c r="D2289" s="9"/>
      <c r="E2289" s="9"/>
      <c r="F2289" s="9"/>
      <c r="G2289" s="56"/>
      <c r="H2289" s="8" t="s">
        <v>40</v>
      </c>
      <c r="I2289" s="8"/>
      <c r="J2289" s="57"/>
      <c r="K2289" s="10"/>
      <c r="L2289" s="8"/>
      <c r="M2289" s="13"/>
      <c r="N2289" s="1"/>
      <c r="O2289" s="1"/>
      <c r="P2289" s="1"/>
      <c r="Q2289" s="3"/>
      <c r="R2289" s="4"/>
      <c r="S2289" s="3"/>
      <c r="T2289" s="3"/>
      <c r="U2289" s="1"/>
      <c r="V2289" s="1"/>
      <c r="W2289" s="4"/>
      <c r="X2289" s="3"/>
      <c r="Y2289" s="4"/>
      <c r="Z2289" s="3"/>
      <c r="AA2289" s="4"/>
      <c r="AB2289" s="55"/>
    </row>
    <row r="2290" spans="1:29" x14ac:dyDescent="0.35">
      <c r="A2290" s="8"/>
      <c r="B2290" s="8"/>
      <c r="C2290" s="8"/>
      <c r="D2290" s="9"/>
      <c r="E2290" s="9"/>
      <c r="F2290" s="9"/>
      <c r="G2290" s="56"/>
      <c r="H2290" s="8" t="s">
        <v>41</v>
      </c>
      <c r="I2290" s="8"/>
      <c r="J2290" s="57"/>
      <c r="K2290" s="10"/>
      <c r="L2290" s="8"/>
      <c r="M2290" s="13"/>
      <c r="N2290" s="1"/>
      <c r="O2290" s="1"/>
      <c r="P2290" s="8"/>
      <c r="Q2290" s="3"/>
      <c r="R2290" s="4"/>
      <c r="S2290" s="3"/>
      <c r="T2290" s="3"/>
      <c r="U2290" s="1"/>
      <c r="V2290" s="1"/>
      <c r="W2290" s="4"/>
      <c r="X2290" s="3"/>
      <c r="Y2290" s="11"/>
      <c r="Z2290" s="10"/>
      <c r="AA2290" s="11"/>
      <c r="AB2290" s="14"/>
    </row>
    <row r="2291" spans="1:29" x14ac:dyDescent="0.35">
      <c r="A2291" s="8"/>
      <c r="B2291" s="8"/>
      <c r="C2291" s="8"/>
      <c r="D2291" s="9"/>
      <c r="E2291" s="9"/>
      <c r="F2291" s="9"/>
      <c r="G2291" s="56"/>
      <c r="H2291" s="8" t="s">
        <v>42</v>
      </c>
      <c r="I2291" s="58"/>
      <c r="J2291" s="59"/>
      <c r="K2291" s="12"/>
      <c r="L2291" s="58"/>
      <c r="M2291" s="60"/>
      <c r="N2291" s="1"/>
      <c r="O2291" s="1"/>
      <c r="P2291" s="8"/>
      <c r="Q2291" s="3"/>
      <c r="R2291" s="4"/>
      <c r="S2291" s="3"/>
      <c r="T2291" s="3"/>
      <c r="U2291" s="1"/>
      <c r="V2291" s="1"/>
      <c r="W2291" s="4"/>
      <c r="X2291" s="3"/>
      <c r="Y2291" s="11"/>
      <c r="Z2291" s="10"/>
      <c r="AA2291" s="11"/>
      <c r="AB2291" s="14"/>
    </row>
    <row r="2292" spans="1:29" x14ac:dyDescent="0.35">
      <c r="A2292" s="58"/>
      <c r="B2292" s="58"/>
      <c r="C2292" s="58"/>
      <c r="D2292" s="61"/>
      <c r="E2292" s="61"/>
      <c r="F2292" s="61"/>
      <c r="G2292" s="58"/>
      <c r="H2292" s="58" t="s">
        <v>43</v>
      </c>
      <c r="I2292" s="58"/>
      <c r="J2292" s="59"/>
      <c r="K2292" s="12"/>
      <c r="L2292" s="58"/>
      <c r="M2292" s="60"/>
    </row>
    <row r="2293" spans="1:29" x14ac:dyDescent="0.35">
      <c r="A2293" s="1"/>
      <c r="B2293" s="1"/>
      <c r="C2293" s="1"/>
      <c r="D2293" s="2"/>
      <c r="E2293" s="2"/>
      <c r="F2293" s="2"/>
      <c r="G2293" s="1"/>
      <c r="H2293" s="1"/>
      <c r="I2293" s="1"/>
      <c r="J2293" s="3"/>
      <c r="K2293" s="4"/>
      <c r="M2293" s="6"/>
      <c r="N2293" s="1"/>
      <c r="O2293" s="1"/>
      <c r="P2293" s="1"/>
      <c r="Q2293" s="3"/>
      <c r="R2293" s="4"/>
      <c r="S2293" s="3"/>
      <c r="T2293" s="3"/>
      <c r="U2293" s="1"/>
      <c r="V2293" s="1"/>
      <c r="W2293" s="4"/>
      <c r="X2293" s="3"/>
      <c r="Y2293" s="4"/>
      <c r="Z2293" s="3"/>
      <c r="AA2293" s="314" t="s">
        <v>0</v>
      </c>
      <c r="AB2293" s="314"/>
    </row>
    <row r="2294" spans="1:29" x14ac:dyDescent="0.35">
      <c r="A2294" s="315" t="s">
        <v>1</v>
      </c>
      <c r="B2294" s="315"/>
      <c r="C2294" s="315"/>
      <c r="D2294" s="315"/>
      <c r="E2294" s="315"/>
      <c r="F2294" s="315"/>
      <c r="G2294" s="315"/>
      <c r="H2294" s="315"/>
      <c r="I2294" s="315"/>
      <c r="J2294" s="315"/>
      <c r="K2294" s="315"/>
      <c r="L2294" s="315"/>
      <c r="M2294" s="315"/>
      <c r="N2294" s="315"/>
      <c r="O2294" s="315"/>
      <c r="P2294" s="315"/>
      <c r="Q2294" s="315"/>
      <c r="R2294" s="315"/>
      <c r="S2294" s="315"/>
      <c r="T2294" s="315"/>
      <c r="U2294" s="315"/>
      <c r="V2294" s="315"/>
      <c r="W2294" s="315"/>
      <c r="X2294" s="315"/>
      <c r="Y2294" s="315"/>
      <c r="Z2294" s="315"/>
      <c r="AA2294" s="315"/>
      <c r="AB2294" s="315"/>
    </row>
    <row r="2295" spans="1:29" x14ac:dyDescent="0.35">
      <c r="A2295" s="315" t="str">
        <f>A2277</f>
        <v>เทศบาลตำบลนาบอน</v>
      </c>
      <c r="B2295" s="315"/>
      <c r="C2295" s="315"/>
      <c r="D2295" s="315"/>
      <c r="E2295" s="315"/>
      <c r="F2295" s="315"/>
      <c r="G2295" s="315"/>
      <c r="H2295" s="315"/>
      <c r="I2295" s="315"/>
      <c r="J2295" s="315"/>
      <c r="K2295" s="315"/>
      <c r="L2295" s="315"/>
      <c r="M2295" s="315"/>
      <c r="N2295" s="315"/>
      <c r="O2295" s="315"/>
      <c r="P2295" s="315"/>
      <c r="Q2295" s="315"/>
      <c r="R2295" s="315"/>
      <c r="S2295" s="315"/>
      <c r="T2295" s="315"/>
      <c r="U2295" s="315"/>
      <c r="V2295" s="315"/>
      <c r="W2295" s="315"/>
      <c r="X2295" s="315"/>
      <c r="Y2295" s="315"/>
      <c r="Z2295" s="315"/>
      <c r="AA2295" s="315"/>
      <c r="AB2295" s="315"/>
    </row>
    <row r="2296" spans="1:29" x14ac:dyDescent="0.35">
      <c r="A2296" s="8" t="s">
        <v>225</v>
      </c>
      <c r="B2296" s="8"/>
      <c r="C2296" s="8"/>
      <c r="D2296" s="9"/>
      <c r="E2296" s="9"/>
      <c r="F2296" s="9"/>
      <c r="G2296" s="8"/>
      <c r="H2296" s="8"/>
      <c r="I2296" s="8"/>
      <c r="J2296" s="10"/>
      <c r="K2296" s="11"/>
      <c r="L2296" s="12"/>
      <c r="M2296" s="13"/>
      <c r="N2296" s="8"/>
      <c r="O2296" s="8"/>
      <c r="P2296" s="8"/>
      <c r="Q2296" s="10"/>
      <c r="R2296" s="11"/>
      <c r="S2296" s="10"/>
      <c r="T2296" s="10"/>
      <c r="U2296" s="8"/>
      <c r="V2296" s="8"/>
      <c r="W2296" s="11"/>
      <c r="X2296" s="10"/>
      <c r="Y2296" s="11"/>
      <c r="Z2296" s="10"/>
      <c r="AA2296" s="11"/>
      <c r="AB2296" s="14"/>
    </row>
    <row r="2297" spans="1:29" x14ac:dyDescent="0.35">
      <c r="A2297" s="288" t="s">
        <v>4</v>
      </c>
      <c r="B2297" s="316"/>
      <c r="C2297" s="316"/>
      <c r="D2297" s="316"/>
      <c r="E2297" s="316"/>
      <c r="F2297" s="316"/>
      <c r="G2297" s="316"/>
      <c r="H2297" s="316"/>
      <c r="I2297" s="316"/>
      <c r="J2297" s="316"/>
      <c r="K2297" s="316"/>
      <c r="L2297" s="289"/>
      <c r="M2297" s="288" t="s">
        <v>5</v>
      </c>
      <c r="N2297" s="316"/>
      <c r="O2297" s="316"/>
      <c r="P2297" s="316"/>
      <c r="Q2297" s="316"/>
      <c r="R2297" s="316"/>
      <c r="S2297" s="316"/>
      <c r="T2297" s="316"/>
      <c r="U2297" s="316"/>
      <c r="V2297" s="316"/>
      <c r="W2297" s="289"/>
      <c r="X2297" s="290" t="s">
        <v>6</v>
      </c>
      <c r="Y2297" s="290" t="s">
        <v>7</v>
      </c>
      <c r="Z2297" s="290" t="s">
        <v>8</v>
      </c>
      <c r="AA2297" s="290" t="s">
        <v>9</v>
      </c>
      <c r="AB2297" s="317" t="s">
        <v>10</v>
      </c>
    </row>
    <row r="2298" spans="1:29" x14ac:dyDescent="0.35">
      <c r="A2298" s="299" t="s">
        <v>11</v>
      </c>
      <c r="B2298" s="293" t="s">
        <v>12</v>
      </c>
      <c r="C2298" s="293" t="s">
        <v>13</v>
      </c>
      <c r="D2298" s="311" t="s">
        <v>14</v>
      </c>
      <c r="E2298" s="311" t="s">
        <v>15</v>
      </c>
      <c r="F2298" s="312" t="s">
        <v>16</v>
      </c>
      <c r="G2298" s="302" t="s">
        <v>17</v>
      </c>
      <c r="H2298" s="303"/>
      <c r="I2298" s="304"/>
      <c r="J2298" s="290" t="s">
        <v>18</v>
      </c>
      <c r="K2298" s="290" t="s">
        <v>19</v>
      </c>
      <c r="L2298" s="308" t="s">
        <v>20</v>
      </c>
      <c r="M2298" s="299" t="s">
        <v>11</v>
      </c>
      <c r="N2298" s="293" t="s">
        <v>21</v>
      </c>
      <c r="O2298" s="293" t="s">
        <v>22</v>
      </c>
      <c r="P2298" s="293" t="s">
        <v>16</v>
      </c>
      <c r="Q2298" s="290" t="s">
        <v>23</v>
      </c>
      <c r="R2298" s="290" t="s">
        <v>24</v>
      </c>
      <c r="S2298" s="290" t="s">
        <v>25</v>
      </c>
      <c r="T2298" s="290" t="s">
        <v>26</v>
      </c>
      <c r="U2298" s="288" t="s">
        <v>27</v>
      </c>
      <c r="V2298" s="289"/>
      <c r="W2298" s="290" t="s">
        <v>28</v>
      </c>
      <c r="X2298" s="291"/>
      <c r="Y2298" s="291"/>
      <c r="Z2298" s="291"/>
      <c r="AA2298" s="291"/>
      <c r="AB2298" s="318"/>
    </row>
    <row r="2299" spans="1:29" x14ac:dyDescent="0.35">
      <c r="A2299" s="300"/>
      <c r="B2299" s="294"/>
      <c r="C2299" s="294"/>
      <c r="D2299" s="312"/>
      <c r="E2299" s="312"/>
      <c r="F2299" s="312"/>
      <c r="G2299" s="305"/>
      <c r="H2299" s="306"/>
      <c r="I2299" s="307"/>
      <c r="J2299" s="291"/>
      <c r="K2299" s="291"/>
      <c r="L2299" s="309"/>
      <c r="M2299" s="300"/>
      <c r="N2299" s="294"/>
      <c r="O2299" s="294"/>
      <c r="P2299" s="294"/>
      <c r="Q2299" s="291"/>
      <c r="R2299" s="291"/>
      <c r="S2299" s="291"/>
      <c r="T2299" s="291"/>
      <c r="U2299" s="293" t="s">
        <v>29</v>
      </c>
      <c r="V2299" s="296" t="s">
        <v>30</v>
      </c>
      <c r="W2299" s="291"/>
      <c r="X2299" s="291"/>
      <c r="Y2299" s="291"/>
      <c r="Z2299" s="291"/>
      <c r="AA2299" s="291"/>
      <c r="AB2299" s="318"/>
    </row>
    <row r="2300" spans="1:29" x14ac:dyDescent="0.35">
      <c r="A2300" s="300"/>
      <c r="B2300" s="294"/>
      <c r="C2300" s="294"/>
      <c r="D2300" s="312"/>
      <c r="E2300" s="312"/>
      <c r="F2300" s="312"/>
      <c r="G2300" s="299" t="s">
        <v>31</v>
      </c>
      <c r="H2300" s="299" t="s">
        <v>32</v>
      </c>
      <c r="I2300" s="299" t="s">
        <v>33</v>
      </c>
      <c r="J2300" s="291"/>
      <c r="K2300" s="291"/>
      <c r="L2300" s="309"/>
      <c r="M2300" s="300"/>
      <c r="N2300" s="294"/>
      <c r="O2300" s="294"/>
      <c r="P2300" s="294"/>
      <c r="Q2300" s="291"/>
      <c r="R2300" s="291"/>
      <c r="S2300" s="291"/>
      <c r="T2300" s="291"/>
      <c r="U2300" s="294"/>
      <c r="V2300" s="297"/>
      <c r="W2300" s="291"/>
      <c r="X2300" s="291"/>
      <c r="Y2300" s="291"/>
      <c r="Z2300" s="291"/>
      <c r="AA2300" s="291"/>
      <c r="AB2300" s="318"/>
    </row>
    <row r="2301" spans="1:29" x14ac:dyDescent="0.35">
      <c r="A2301" s="300"/>
      <c r="B2301" s="294"/>
      <c r="C2301" s="294"/>
      <c r="D2301" s="312"/>
      <c r="E2301" s="312"/>
      <c r="F2301" s="312"/>
      <c r="G2301" s="300"/>
      <c r="H2301" s="300"/>
      <c r="I2301" s="300"/>
      <c r="J2301" s="291"/>
      <c r="K2301" s="291"/>
      <c r="L2301" s="309"/>
      <c r="M2301" s="300"/>
      <c r="N2301" s="294"/>
      <c r="O2301" s="294"/>
      <c r="P2301" s="294"/>
      <c r="Q2301" s="291"/>
      <c r="R2301" s="291"/>
      <c r="S2301" s="291"/>
      <c r="T2301" s="291"/>
      <c r="U2301" s="294"/>
      <c r="V2301" s="297"/>
      <c r="W2301" s="291"/>
      <c r="X2301" s="291"/>
      <c r="Y2301" s="291"/>
      <c r="Z2301" s="291"/>
      <c r="AA2301" s="291"/>
      <c r="AB2301" s="318"/>
    </row>
    <row r="2302" spans="1:29" x14ac:dyDescent="0.35">
      <c r="A2302" s="301"/>
      <c r="B2302" s="295"/>
      <c r="C2302" s="295"/>
      <c r="D2302" s="313"/>
      <c r="E2302" s="313"/>
      <c r="F2302" s="313"/>
      <c r="G2302" s="301"/>
      <c r="H2302" s="301"/>
      <c r="I2302" s="301"/>
      <c r="J2302" s="292"/>
      <c r="K2302" s="292"/>
      <c r="L2302" s="310"/>
      <c r="M2302" s="301"/>
      <c r="N2302" s="295"/>
      <c r="O2302" s="295"/>
      <c r="P2302" s="295"/>
      <c r="Q2302" s="292"/>
      <c r="R2302" s="292"/>
      <c r="S2302" s="292"/>
      <c r="T2302" s="292"/>
      <c r="U2302" s="295"/>
      <c r="V2302" s="298"/>
      <c r="W2302" s="292"/>
      <c r="X2302" s="292"/>
      <c r="Y2302" s="292"/>
      <c r="Z2302" s="292"/>
      <c r="AA2302" s="292"/>
      <c r="AB2302" s="319"/>
    </row>
    <row r="2303" spans="1:29" x14ac:dyDescent="0.35">
      <c r="A2303" s="15">
        <v>1</v>
      </c>
      <c r="B2303" s="16" t="str">
        <f>[1]ภดส3!B4094</f>
        <v>โฉนด</v>
      </c>
      <c r="C2303" s="16">
        <f>[1]ภดส3!E4094</f>
        <v>4858</v>
      </c>
      <c r="D2303" s="17">
        <f>[1]ภดส3!C4094</f>
        <v>10560</v>
      </c>
      <c r="E2303" s="17" t="str">
        <f>[1]ภดส3!F4094</f>
        <v>ม.11 ต.นาบอน</v>
      </c>
      <c r="F2303" s="18" t="s">
        <v>47</v>
      </c>
      <c r="G2303" s="16">
        <f>[1]ภดส3!G4094</f>
        <v>0</v>
      </c>
      <c r="H2303" s="16">
        <f>[1]ภดส3!H4094</f>
        <v>0</v>
      </c>
      <c r="I2303" s="16">
        <f>[1]ภดส3!I4094</f>
        <v>23.9</v>
      </c>
      <c r="J2303" s="19">
        <f>[1]ภดส3!J4094</f>
        <v>23.9</v>
      </c>
      <c r="K2303" s="20">
        <v>3050</v>
      </c>
      <c r="L2303" s="19">
        <f>J2303*K2303</f>
        <v>72895</v>
      </c>
      <c r="M2303" s="21"/>
      <c r="N2303" s="21"/>
      <c r="O2303" s="21"/>
      <c r="P2303" s="21"/>
      <c r="Q2303" s="22"/>
      <c r="R2303" s="23"/>
      <c r="S2303" s="22"/>
      <c r="T2303" s="22"/>
      <c r="U2303" s="21"/>
      <c r="V2303" s="21"/>
      <c r="W2303" s="23"/>
      <c r="X2303" s="22">
        <f>L2303</f>
        <v>72895</v>
      </c>
      <c r="Y2303" s="23">
        <f>X2303*100/100</f>
        <v>72895</v>
      </c>
      <c r="Z2303" s="22">
        <v>0</v>
      </c>
      <c r="AA2303" s="24">
        <f>Y2303-Z2303</f>
        <v>72895</v>
      </c>
      <c r="AB2303" s="25">
        <v>0.3</v>
      </c>
      <c r="AC2303" s="26">
        <f>AA2303*AB2303/100</f>
        <v>218.685</v>
      </c>
    </row>
    <row r="2304" spans="1:29" x14ac:dyDescent="0.35">
      <c r="A2304" s="15"/>
      <c r="B2304" s="16"/>
      <c r="C2304" s="16"/>
      <c r="D2304" s="17"/>
      <c r="E2304" s="17"/>
      <c r="F2304" s="28"/>
      <c r="G2304" s="16"/>
      <c r="H2304" s="16"/>
      <c r="I2304" s="16"/>
      <c r="J2304" s="45"/>
      <c r="K2304" s="29"/>
      <c r="L2304" s="19"/>
      <c r="M2304" s="30"/>
      <c r="N2304" s="30"/>
      <c r="O2304" s="30"/>
      <c r="P2304" s="30"/>
      <c r="Q2304" s="42"/>
      <c r="R2304" s="23"/>
      <c r="S2304" s="42"/>
      <c r="T2304" s="22"/>
      <c r="U2304" s="30"/>
      <c r="V2304" s="30"/>
      <c r="W2304" s="23"/>
      <c r="X2304" s="22"/>
      <c r="Y2304" s="23"/>
      <c r="Z2304" s="22"/>
      <c r="AA2304" s="24"/>
      <c r="AB2304" s="25"/>
      <c r="AC2304" s="26"/>
    </row>
    <row r="2305" spans="1:29" x14ac:dyDescent="0.35">
      <c r="A2305" s="201"/>
      <c r="B2305" s="202"/>
      <c r="C2305" s="202"/>
      <c r="D2305" s="77"/>
      <c r="E2305" s="77"/>
      <c r="F2305" s="130"/>
      <c r="G2305" s="202"/>
      <c r="H2305" s="202"/>
      <c r="I2305" s="202"/>
      <c r="J2305" s="196"/>
      <c r="K2305" s="197"/>
      <c r="L2305" s="203"/>
      <c r="M2305" s="132"/>
      <c r="N2305" s="204"/>
      <c r="O2305" s="204"/>
      <c r="P2305" s="204"/>
      <c r="Q2305" s="183"/>
      <c r="R2305" s="206"/>
      <c r="S2305" s="183"/>
      <c r="T2305" s="207"/>
      <c r="U2305" s="204"/>
      <c r="V2305" s="204"/>
      <c r="W2305" s="206"/>
      <c r="X2305" s="207"/>
      <c r="Y2305" s="206"/>
      <c r="Z2305" s="207"/>
      <c r="AA2305" s="208"/>
      <c r="AB2305" s="198"/>
      <c r="AC2305" s="188">
        <f>SUM(AC2303:AC2304)</f>
        <v>218.685</v>
      </c>
    </row>
    <row r="2306" spans="1:29" x14ac:dyDescent="0.35">
      <c r="A2306" s="1"/>
      <c r="B2306" s="1"/>
      <c r="C2306" s="1"/>
      <c r="D2306" s="2"/>
      <c r="E2306" s="2"/>
      <c r="F2306" s="2"/>
      <c r="G2306" s="1"/>
      <c r="H2306" s="1"/>
      <c r="I2306" s="1"/>
      <c r="J2306" s="3"/>
      <c r="K2306" s="4"/>
      <c r="M2306" s="6"/>
      <c r="N2306" s="1"/>
      <c r="O2306" s="1"/>
      <c r="P2306" s="1"/>
      <c r="Q2306" s="3"/>
      <c r="R2306" s="4"/>
      <c r="S2306" s="3"/>
      <c r="T2306" s="3"/>
      <c r="U2306" s="1"/>
      <c r="V2306" s="1"/>
      <c r="W2306" s="4"/>
      <c r="X2306" s="3"/>
      <c r="Y2306" s="4"/>
      <c r="Z2306" s="3"/>
      <c r="AA2306" s="4"/>
      <c r="AB2306" s="55"/>
    </row>
    <row r="2307" spans="1:29" x14ac:dyDescent="0.35">
      <c r="A2307" s="8"/>
      <c r="B2307" s="8" t="s">
        <v>37</v>
      </c>
      <c r="C2307" s="8"/>
      <c r="D2307" s="9" t="s">
        <v>38</v>
      </c>
      <c r="E2307" s="9"/>
      <c r="F2307" s="9"/>
      <c r="G2307" s="56"/>
      <c r="H2307" s="8" t="s">
        <v>39</v>
      </c>
      <c r="I2307" s="8"/>
      <c r="J2307" s="57"/>
      <c r="K2307" s="10"/>
      <c r="L2307" s="8"/>
      <c r="M2307" s="13"/>
      <c r="N2307" s="1"/>
      <c r="O2307" s="1"/>
      <c r="P2307" s="1"/>
      <c r="Q2307" s="3"/>
      <c r="R2307" s="4"/>
      <c r="S2307" s="3"/>
      <c r="T2307" s="3"/>
      <c r="U2307" s="1"/>
      <c r="V2307" s="1"/>
      <c r="W2307" s="4"/>
      <c r="X2307" s="3"/>
      <c r="Y2307" s="4"/>
      <c r="Z2307" s="3"/>
      <c r="AA2307" s="4"/>
      <c r="AB2307" s="55"/>
    </row>
    <row r="2308" spans="1:29" x14ac:dyDescent="0.35">
      <c r="A2308" s="8"/>
      <c r="B2308" s="8"/>
      <c r="C2308" s="8"/>
      <c r="D2308" s="9"/>
      <c r="E2308" s="9"/>
      <c r="F2308" s="9"/>
      <c r="G2308" s="56"/>
      <c r="H2308" s="8" t="s">
        <v>40</v>
      </c>
      <c r="I2308" s="8"/>
      <c r="J2308" s="57"/>
      <c r="K2308" s="10"/>
      <c r="L2308" s="8"/>
      <c r="M2308" s="13"/>
      <c r="N2308" s="1"/>
      <c r="O2308" s="1"/>
      <c r="P2308" s="1"/>
      <c r="Q2308" s="3"/>
      <c r="R2308" s="4"/>
      <c r="S2308" s="3"/>
      <c r="T2308" s="3"/>
      <c r="U2308" s="1"/>
      <c r="V2308" s="1"/>
      <c r="W2308" s="4"/>
      <c r="X2308" s="3"/>
      <c r="Y2308" s="4"/>
      <c r="Z2308" s="3"/>
      <c r="AA2308" s="4"/>
      <c r="AB2308" s="55"/>
    </row>
    <row r="2309" spans="1:29" x14ac:dyDescent="0.35">
      <c r="A2309" s="8"/>
      <c r="B2309" s="8"/>
      <c r="C2309" s="8"/>
      <c r="D2309" s="9"/>
      <c r="E2309" s="9"/>
      <c r="F2309" s="9"/>
      <c r="G2309" s="56"/>
      <c r="H2309" s="8" t="s">
        <v>41</v>
      </c>
      <c r="I2309" s="8"/>
      <c r="J2309" s="57"/>
      <c r="K2309" s="10"/>
      <c r="L2309" s="8"/>
      <c r="M2309" s="13"/>
      <c r="N2309" s="1"/>
      <c r="O2309" s="1"/>
      <c r="P2309" s="8"/>
      <c r="Q2309" s="3"/>
      <c r="R2309" s="4"/>
      <c r="S2309" s="3"/>
      <c r="T2309" s="3"/>
      <c r="U2309" s="1"/>
      <c r="V2309" s="1"/>
      <c r="W2309" s="4"/>
      <c r="X2309" s="3"/>
      <c r="Y2309" s="11"/>
      <c r="Z2309" s="10"/>
      <c r="AA2309" s="11"/>
      <c r="AB2309" s="14"/>
    </row>
    <row r="2310" spans="1:29" x14ac:dyDescent="0.35">
      <c r="A2310" s="8"/>
      <c r="B2310" s="8"/>
      <c r="C2310" s="8"/>
      <c r="D2310" s="9"/>
      <c r="E2310" s="9"/>
      <c r="F2310" s="9"/>
      <c r="G2310" s="56"/>
      <c r="H2310" s="8" t="s">
        <v>42</v>
      </c>
      <c r="I2310" s="58"/>
      <c r="J2310" s="59"/>
      <c r="K2310" s="12"/>
      <c r="L2310" s="58"/>
      <c r="M2310" s="60"/>
      <c r="N2310" s="1"/>
      <c r="O2310" s="1"/>
      <c r="P2310" s="8"/>
      <c r="Q2310" s="3"/>
      <c r="R2310" s="4"/>
      <c r="S2310" s="3"/>
      <c r="T2310" s="3"/>
      <c r="U2310" s="1"/>
      <c r="V2310" s="1"/>
      <c r="W2310" s="4"/>
      <c r="X2310" s="3"/>
      <c r="Y2310" s="11"/>
      <c r="Z2310" s="10"/>
      <c r="AA2310" s="11"/>
      <c r="AB2310" s="14"/>
    </row>
    <row r="2311" spans="1:29" x14ac:dyDescent="0.35">
      <c r="A2311" s="58"/>
      <c r="B2311" s="58"/>
      <c r="C2311" s="58"/>
      <c r="D2311" s="61"/>
      <c r="E2311" s="61"/>
      <c r="F2311" s="61"/>
      <c r="G2311" s="58"/>
      <c r="H2311" s="58" t="s">
        <v>43</v>
      </c>
      <c r="I2311" s="58"/>
      <c r="J2311" s="59"/>
      <c r="K2311" s="12"/>
      <c r="L2311" s="58"/>
      <c r="M2311" s="60"/>
    </row>
    <row r="2312" spans="1:29" x14ac:dyDescent="0.35">
      <c r="A2312" s="1"/>
      <c r="B2312" s="1"/>
      <c r="C2312" s="1"/>
      <c r="D2312" s="2"/>
      <c r="E2312" s="2"/>
      <c r="F2312" s="2"/>
      <c r="G2312" s="1"/>
      <c r="H2312" s="1"/>
      <c r="I2312" s="1"/>
      <c r="J2312" s="3"/>
      <c r="K2312" s="4"/>
      <c r="M2312" s="6"/>
      <c r="N2312" s="1"/>
      <c r="O2312" s="1"/>
      <c r="P2312" s="1"/>
      <c r="Q2312" s="3"/>
      <c r="R2312" s="4"/>
      <c r="S2312" s="3"/>
      <c r="T2312" s="3"/>
      <c r="U2312" s="1"/>
      <c r="V2312" s="1"/>
      <c r="W2312" s="4"/>
      <c r="X2312" s="3"/>
      <c r="Y2312" s="4"/>
      <c r="Z2312" s="3"/>
      <c r="AA2312" s="314" t="s">
        <v>0</v>
      </c>
      <c r="AB2312" s="314"/>
    </row>
    <row r="2313" spans="1:29" x14ac:dyDescent="0.35">
      <c r="A2313" s="315" t="s">
        <v>1</v>
      </c>
      <c r="B2313" s="315"/>
      <c r="C2313" s="315"/>
      <c r="D2313" s="315"/>
      <c r="E2313" s="315"/>
      <c r="F2313" s="315"/>
      <c r="G2313" s="315"/>
      <c r="H2313" s="315"/>
      <c r="I2313" s="315"/>
      <c r="J2313" s="315"/>
      <c r="K2313" s="315"/>
      <c r="L2313" s="315"/>
      <c r="M2313" s="315"/>
      <c r="N2313" s="315"/>
      <c r="O2313" s="315"/>
      <c r="P2313" s="315"/>
      <c r="Q2313" s="315"/>
      <c r="R2313" s="315"/>
      <c r="S2313" s="315"/>
      <c r="T2313" s="315"/>
      <c r="U2313" s="315"/>
      <c r="V2313" s="315"/>
      <c r="W2313" s="315"/>
      <c r="X2313" s="315"/>
      <c r="Y2313" s="315"/>
      <c r="Z2313" s="315"/>
      <c r="AA2313" s="315"/>
      <c r="AB2313" s="315"/>
    </row>
    <row r="2314" spans="1:29" x14ac:dyDescent="0.35">
      <c r="A2314" s="315" t="str">
        <f>A2295</f>
        <v>เทศบาลตำบลนาบอน</v>
      </c>
      <c r="B2314" s="315"/>
      <c r="C2314" s="315"/>
      <c r="D2314" s="315"/>
      <c r="E2314" s="315"/>
      <c r="F2314" s="315"/>
      <c r="G2314" s="315"/>
      <c r="H2314" s="315"/>
      <c r="I2314" s="315"/>
      <c r="J2314" s="315"/>
      <c r="K2314" s="315"/>
      <c r="L2314" s="315"/>
      <c r="M2314" s="315"/>
      <c r="N2314" s="315"/>
      <c r="O2314" s="315"/>
      <c r="P2314" s="315"/>
      <c r="Q2314" s="315"/>
      <c r="R2314" s="315"/>
      <c r="S2314" s="315"/>
      <c r="T2314" s="315"/>
      <c r="U2314" s="315"/>
      <c r="V2314" s="315"/>
      <c r="W2314" s="315"/>
      <c r="X2314" s="315"/>
      <c r="Y2314" s="315"/>
      <c r="Z2314" s="315"/>
      <c r="AA2314" s="315"/>
      <c r="AB2314" s="315"/>
    </row>
    <row r="2315" spans="1:29" x14ac:dyDescent="0.35">
      <c r="A2315" s="8" t="s">
        <v>226</v>
      </c>
      <c r="B2315" s="8"/>
      <c r="C2315" s="8"/>
      <c r="D2315" s="9"/>
      <c r="E2315" s="9"/>
      <c r="F2315" s="9"/>
      <c r="G2315" s="8"/>
      <c r="H2315" s="8"/>
      <c r="I2315" s="8"/>
      <c r="J2315" s="10"/>
      <c r="K2315" s="11"/>
      <c r="L2315" s="12"/>
      <c r="M2315" s="13"/>
      <c r="N2315" s="8"/>
      <c r="O2315" s="8"/>
      <c r="P2315" s="8"/>
      <c r="Q2315" s="10"/>
      <c r="R2315" s="11"/>
      <c r="S2315" s="10"/>
      <c r="T2315" s="10"/>
      <c r="U2315" s="8"/>
      <c r="V2315" s="8"/>
      <c r="W2315" s="11"/>
      <c r="X2315" s="10"/>
      <c r="Y2315" s="11"/>
      <c r="Z2315" s="10"/>
      <c r="AA2315" s="11"/>
      <c r="AB2315" s="14"/>
    </row>
    <row r="2316" spans="1:29" x14ac:dyDescent="0.35">
      <c r="A2316" s="288" t="s">
        <v>4</v>
      </c>
      <c r="B2316" s="316"/>
      <c r="C2316" s="316"/>
      <c r="D2316" s="316"/>
      <c r="E2316" s="316"/>
      <c r="F2316" s="316"/>
      <c r="G2316" s="316"/>
      <c r="H2316" s="316"/>
      <c r="I2316" s="316"/>
      <c r="J2316" s="316"/>
      <c r="K2316" s="316"/>
      <c r="L2316" s="289"/>
      <c r="M2316" s="288" t="s">
        <v>5</v>
      </c>
      <c r="N2316" s="316"/>
      <c r="O2316" s="316"/>
      <c r="P2316" s="316"/>
      <c r="Q2316" s="316"/>
      <c r="R2316" s="316"/>
      <c r="S2316" s="316"/>
      <c r="T2316" s="316"/>
      <c r="U2316" s="316"/>
      <c r="V2316" s="316"/>
      <c r="W2316" s="289"/>
      <c r="X2316" s="290" t="s">
        <v>6</v>
      </c>
      <c r="Y2316" s="290" t="s">
        <v>7</v>
      </c>
      <c r="Z2316" s="290" t="s">
        <v>8</v>
      </c>
      <c r="AA2316" s="290" t="s">
        <v>9</v>
      </c>
      <c r="AB2316" s="317" t="s">
        <v>10</v>
      </c>
    </row>
    <row r="2317" spans="1:29" x14ac:dyDescent="0.35">
      <c r="A2317" s="299" t="s">
        <v>11</v>
      </c>
      <c r="B2317" s="293" t="s">
        <v>12</v>
      </c>
      <c r="C2317" s="293" t="s">
        <v>13</v>
      </c>
      <c r="D2317" s="311" t="s">
        <v>14</v>
      </c>
      <c r="E2317" s="311" t="s">
        <v>15</v>
      </c>
      <c r="F2317" s="312" t="s">
        <v>16</v>
      </c>
      <c r="G2317" s="302" t="s">
        <v>17</v>
      </c>
      <c r="H2317" s="303"/>
      <c r="I2317" s="304"/>
      <c r="J2317" s="290" t="s">
        <v>18</v>
      </c>
      <c r="K2317" s="290" t="s">
        <v>19</v>
      </c>
      <c r="L2317" s="308" t="s">
        <v>20</v>
      </c>
      <c r="M2317" s="299" t="s">
        <v>11</v>
      </c>
      <c r="N2317" s="293" t="s">
        <v>21</v>
      </c>
      <c r="O2317" s="293" t="s">
        <v>22</v>
      </c>
      <c r="P2317" s="293" t="s">
        <v>16</v>
      </c>
      <c r="Q2317" s="290" t="s">
        <v>23</v>
      </c>
      <c r="R2317" s="290" t="s">
        <v>24</v>
      </c>
      <c r="S2317" s="290" t="s">
        <v>25</v>
      </c>
      <c r="T2317" s="290" t="s">
        <v>26</v>
      </c>
      <c r="U2317" s="288" t="s">
        <v>27</v>
      </c>
      <c r="V2317" s="289"/>
      <c r="W2317" s="290" t="s">
        <v>28</v>
      </c>
      <c r="X2317" s="291"/>
      <c r="Y2317" s="291"/>
      <c r="Z2317" s="291"/>
      <c r="AA2317" s="291"/>
      <c r="AB2317" s="318"/>
    </row>
    <row r="2318" spans="1:29" x14ac:dyDescent="0.35">
      <c r="A2318" s="300"/>
      <c r="B2318" s="294"/>
      <c r="C2318" s="294"/>
      <c r="D2318" s="312"/>
      <c r="E2318" s="312"/>
      <c r="F2318" s="312"/>
      <c r="G2318" s="305"/>
      <c r="H2318" s="306"/>
      <c r="I2318" s="307"/>
      <c r="J2318" s="291"/>
      <c r="K2318" s="291"/>
      <c r="L2318" s="309"/>
      <c r="M2318" s="300"/>
      <c r="N2318" s="294"/>
      <c r="O2318" s="294"/>
      <c r="P2318" s="294"/>
      <c r="Q2318" s="291"/>
      <c r="R2318" s="291"/>
      <c r="S2318" s="291"/>
      <c r="T2318" s="291"/>
      <c r="U2318" s="293" t="s">
        <v>29</v>
      </c>
      <c r="V2318" s="296" t="s">
        <v>30</v>
      </c>
      <c r="W2318" s="291"/>
      <c r="X2318" s="291"/>
      <c r="Y2318" s="291"/>
      <c r="Z2318" s="291"/>
      <c r="AA2318" s="291"/>
      <c r="AB2318" s="318"/>
    </row>
    <row r="2319" spans="1:29" x14ac:dyDescent="0.35">
      <c r="A2319" s="300"/>
      <c r="B2319" s="294"/>
      <c r="C2319" s="294"/>
      <c r="D2319" s="312"/>
      <c r="E2319" s="312"/>
      <c r="F2319" s="312"/>
      <c r="G2319" s="299" t="s">
        <v>31</v>
      </c>
      <c r="H2319" s="299" t="s">
        <v>32</v>
      </c>
      <c r="I2319" s="299" t="s">
        <v>33</v>
      </c>
      <c r="J2319" s="291"/>
      <c r="K2319" s="291"/>
      <c r="L2319" s="309"/>
      <c r="M2319" s="300"/>
      <c r="N2319" s="294"/>
      <c r="O2319" s="294"/>
      <c r="P2319" s="294"/>
      <c r="Q2319" s="291"/>
      <c r="R2319" s="291"/>
      <c r="S2319" s="291"/>
      <c r="T2319" s="291"/>
      <c r="U2319" s="294"/>
      <c r="V2319" s="297"/>
      <c r="W2319" s="291"/>
      <c r="X2319" s="291"/>
      <c r="Y2319" s="291"/>
      <c r="Z2319" s="291"/>
      <c r="AA2319" s="291"/>
      <c r="AB2319" s="318"/>
    </row>
    <row r="2320" spans="1:29" x14ac:dyDescent="0.35">
      <c r="A2320" s="300"/>
      <c r="B2320" s="294"/>
      <c r="C2320" s="294"/>
      <c r="D2320" s="312"/>
      <c r="E2320" s="312"/>
      <c r="F2320" s="312"/>
      <c r="G2320" s="300"/>
      <c r="H2320" s="300"/>
      <c r="I2320" s="300"/>
      <c r="J2320" s="291"/>
      <c r="K2320" s="291"/>
      <c r="L2320" s="309"/>
      <c r="M2320" s="300"/>
      <c r="N2320" s="294"/>
      <c r="O2320" s="294"/>
      <c r="P2320" s="294"/>
      <c r="Q2320" s="291"/>
      <c r="R2320" s="291"/>
      <c r="S2320" s="291"/>
      <c r="T2320" s="291"/>
      <c r="U2320" s="294"/>
      <c r="V2320" s="297"/>
      <c r="W2320" s="291"/>
      <c r="X2320" s="291"/>
      <c r="Y2320" s="291"/>
      <c r="Z2320" s="291"/>
      <c r="AA2320" s="291"/>
      <c r="AB2320" s="318"/>
    </row>
    <row r="2321" spans="1:29" x14ac:dyDescent="0.35">
      <c r="A2321" s="301"/>
      <c r="B2321" s="295"/>
      <c r="C2321" s="295"/>
      <c r="D2321" s="313"/>
      <c r="E2321" s="313"/>
      <c r="F2321" s="313"/>
      <c r="G2321" s="301"/>
      <c r="H2321" s="301"/>
      <c r="I2321" s="301"/>
      <c r="J2321" s="292"/>
      <c r="K2321" s="292"/>
      <c r="L2321" s="310"/>
      <c r="M2321" s="301"/>
      <c r="N2321" s="295"/>
      <c r="O2321" s="295"/>
      <c r="P2321" s="295"/>
      <c r="Q2321" s="292"/>
      <c r="R2321" s="292"/>
      <c r="S2321" s="292"/>
      <c r="T2321" s="292"/>
      <c r="U2321" s="295"/>
      <c r="V2321" s="298"/>
      <c r="W2321" s="292"/>
      <c r="X2321" s="292"/>
      <c r="Y2321" s="292"/>
      <c r="Z2321" s="292"/>
      <c r="AA2321" s="292"/>
      <c r="AB2321" s="319"/>
    </row>
    <row r="2322" spans="1:29" x14ac:dyDescent="0.35">
      <c r="A2322" s="15">
        <v>1</v>
      </c>
      <c r="B2322" s="16" t="str">
        <f>[1]ภดส3!B4148</f>
        <v>โฉนด</v>
      </c>
      <c r="C2322" s="16">
        <f>[1]ภดส3!E4148</f>
        <v>2982</v>
      </c>
      <c r="D2322" s="17">
        <f>[1]ภดส3!C4148</f>
        <v>6326</v>
      </c>
      <c r="E2322" s="17" t="str">
        <f>[1]ภดส3!F4148</f>
        <v>ม.2 ต.นาบอน</v>
      </c>
      <c r="F2322" s="18" t="s">
        <v>45</v>
      </c>
      <c r="G2322" s="16">
        <f>[1]ภดส3!G4148</f>
        <v>0</v>
      </c>
      <c r="H2322" s="16">
        <f>[1]ภดส3!H4148</f>
        <v>0</v>
      </c>
      <c r="I2322" s="16">
        <f>[1]ภดส3!I4148</f>
        <v>25</v>
      </c>
      <c r="J2322" s="19">
        <f>[1]ภดส3!J4148</f>
        <v>25</v>
      </c>
      <c r="K2322" s="20">
        <v>3050</v>
      </c>
      <c r="L2322" s="19">
        <f>J2322*K2322</f>
        <v>76250</v>
      </c>
      <c r="M2322" s="21"/>
      <c r="N2322" s="21"/>
      <c r="O2322" s="21"/>
      <c r="P2322" s="21"/>
      <c r="Q2322" s="22"/>
      <c r="R2322" s="23"/>
      <c r="S2322" s="22"/>
      <c r="T2322" s="22"/>
      <c r="U2322" s="21"/>
      <c r="V2322" s="21"/>
      <c r="W2322" s="23"/>
      <c r="X2322" s="22">
        <f>L2322</f>
        <v>76250</v>
      </c>
      <c r="Y2322" s="23">
        <f>X2322*100/100</f>
        <v>76250</v>
      </c>
      <c r="Z2322" s="22">
        <v>0</v>
      </c>
      <c r="AA2322" s="24">
        <f>Y2322-Z2322</f>
        <v>76250</v>
      </c>
      <c r="AB2322" s="25">
        <v>0.3</v>
      </c>
      <c r="AC2322" s="26">
        <f>AA2322*AB2322/100</f>
        <v>228.75</v>
      </c>
    </row>
    <row r="2323" spans="1:29" x14ac:dyDescent="0.35">
      <c r="A2323" s="201"/>
      <c r="B2323" s="202"/>
      <c r="C2323" s="202"/>
      <c r="D2323" s="77"/>
      <c r="E2323" s="77"/>
      <c r="F2323" s="130"/>
      <c r="G2323" s="202"/>
      <c r="H2323" s="202"/>
      <c r="I2323" s="202"/>
      <c r="J2323" s="196"/>
      <c r="K2323" s="197"/>
      <c r="L2323" s="203"/>
      <c r="M2323" s="132"/>
      <c r="N2323" s="132"/>
      <c r="O2323" s="132"/>
      <c r="P2323" s="132"/>
      <c r="Q2323" s="185"/>
      <c r="R2323" s="206"/>
      <c r="S2323" s="185"/>
      <c r="T2323" s="207"/>
      <c r="U2323" s="132"/>
      <c r="V2323" s="132"/>
      <c r="W2323" s="206"/>
      <c r="X2323" s="207"/>
      <c r="Y2323" s="206"/>
      <c r="Z2323" s="207"/>
      <c r="AA2323" s="208"/>
      <c r="AB2323" s="198"/>
      <c r="AC2323" s="188">
        <f>SUM(AC2322)</f>
        <v>228.75</v>
      </c>
    </row>
    <row r="2324" spans="1:29" x14ac:dyDescent="0.35">
      <c r="A2324" s="1"/>
      <c r="B2324" s="1"/>
      <c r="C2324" s="1"/>
      <c r="D2324" s="2"/>
      <c r="E2324" s="2"/>
      <c r="F2324" s="2"/>
      <c r="G2324" s="1"/>
      <c r="H2324" s="1"/>
      <c r="I2324" s="1"/>
      <c r="J2324" s="3"/>
      <c r="K2324" s="4"/>
      <c r="M2324" s="6"/>
      <c r="N2324" s="1"/>
      <c r="O2324" s="1"/>
      <c r="P2324" s="1"/>
      <c r="Q2324" s="3"/>
      <c r="R2324" s="4"/>
      <c r="S2324" s="3"/>
      <c r="T2324" s="3"/>
      <c r="U2324" s="1"/>
      <c r="V2324" s="1"/>
      <c r="W2324" s="4"/>
      <c r="X2324" s="3"/>
      <c r="Y2324" s="4"/>
      <c r="Z2324" s="3"/>
      <c r="AA2324" s="4"/>
      <c r="AB2324" s="55"/>
    </row>
    <row r="2325" spans="1:29" x14ac:dyDescent="0.35">
      <c r="A2325" s="8"/>
      <c r="B2325" s="8" t="s">
        <v>37</v>
      </c>
      <c r="C2325" s="8"/>
      <c r="D2325" s="9" t="s">
        <v>38</v>
      </c>
      <c r="E2325" s="9"/>
      <c r="F2325" s="9"/>
      <c r="G2325" s="56"/>
      <c r="H2325" s="8" t="s">
        <v>39</v>
      </c>
      <c r="I2325" s="8"/>
      <c r="J2325" s="57"/>
      <c r="K2325" s="10"/>
      <c r="L2325" s="8"/>
      <c r="M2325" s="13"/>
      <c r="N2325" s="1"/>
      <c r="O2325" s="1"/>
      <c r="P2325" s="1"/>
      <c r="Q2325" s="3"/>
      <c r="R2325" s="4"/>
      <c r="S2325" s="3"/>
      <c r="T2325" s="3"/>
      <c r="U2325" s="1"/>
      <c r="V2325" s="1"/>
      <c r="W2325" s="4"/>
      <c r="X2325" s="3"/>
      <c r="Y2325" s="4"/>
      <c r="Z2325" s="3"/>
      <c r="AA2325" s="4"/>
      <c r="AB2325" s="55"/>
    </row>
    <row r="2326" spans="1:29" x14ac:dyDescent="0.35">
      <c r="A2326" s="8"/>
      <c r="B2326" s="8"/>
      <c r="C2326" s="8"/>
      <c r="D2326" s="9"/>
      <c r="E2326" s="9"/>
      <c r="F2326" s="9"/>
      <c r="G2326" s="56"/>
      <c r="H2326" s="8" t="s">
        <v>40</v>
      </c>
      <c r="I2326" s="8"/>
      <c r="J2326" s="57"/>
      <c r="K2326" s="10"/>
      <c r="L2326" s="8"/>
      <c r="M2326" s="13"/>
      <c r="N2326" s="1"/>
      <c r="O2326" s="1"/>
      <c r="P2326" s="1"/>
      <c r="Q2326" s="3"/>
      <c r="R2326" s="4"/>
      <c r="S2326" s="3"/>
      <c r="T2326" s="3"/>
      <c r="U2326" s="1"/>
      <c r="V2326" s="1"/>
      <c r="W2326" s="4"/>
      <c r="X2326" s="3"/>
      <c r="Y2326" s="4"/>
      <c r="Z2326" s="3"/>
      <c r="AA2326" s="4"/>
      <c r="AB2326" s="55"/>
    </row>
    <row r="2327" spans="1:29" x14ac:dyDescent="0.35">
      <c r="A2327" s="8"/>
      <c r="B2327" s="8"/>
      <c r="C2327" s="8"/>
      <c r="D2327" s="9"/>
      <c r="E2327" s="9"/>
      <c r="F2327" s="9"/>
      <c r="G2327" s="56"/>
      <c r="H2327" s="8" t="s">
        <v>41</v>
      </c>
      <c r="I2327" s="8"/>
      <c r="J2327" s="57"/>
      <c r="K2327" s="10"/>
      <c r="L2327" s="8"/>
      <c r="M2327" s="13"/>
      <c r="N2327" s="1"/>
      <c r="O2327" s="1"/>
      <c r="P2327" s="8"/>
      <c r="Q2327" s="3"/>
      <c r="R2327" s="4"/>
      <c r="S2327" s="3"/>
      <c r="T2327" s="3"/>
      <c r="U2327" s="1"/>
      <c r="V2327" s="1"/>
      <c r="W2327" s="4"/>
      <c r="X2327" s="3"/>
      <c r="Y2327" s="11"/>
      <c r="Z2327" s="10"/>
      <c r="AA2327" s="11"/>
      <c r="AB2327" s="14"/>
    </row>
    <row r="2328" spans="1:29" x14ac:dyDescent="0.35">
      <c r="A2328" s="8"/>
      <c r="B2328" s="8"/>
      <c r="C2328" s="8"/>
      <c r="D2328" s="9"/>
      <c r="E2328" s="9"/>
      <c r="F2328" s="9"/>
      <c r="G2328" s="56"/>
      <c r="H2328" s="8" t="s">
        <v>42</v>
      </c>
      <c r="I2328" s="58"/>
      <c r="J2328" s="59"/>
      <c r="K2328" s="12"/>
      <c r="L2328" s="58"/>
      <c r="M2328" s="60"/>
      <c r="N2328" s="1"/>
      <c r="O2328" s="1"/>
      <c r="P2328" s="8"/>
      <c r="Q2328" s="3"/>
      <c r="R2328" s="4"/>
      <c r="S2328" s="3"/>
      <c r="T2328" s="3"/>
      <c r="U2328" s="1"/>
      <c r="V2328" s="1"/>
      <c r="W2328" s="4"/>
      <c r="X2328" s="3"/>
      <c r="Y2328" s="11"/>
      <c r="Z2328" s="10"/>
      <c r="AA2328" s="11"/>
      <c r="AB2328" s="14"/>
    </row>
    <row r="2329" spans="1:29" x14ac:dyDescent="0.35">
      <c r="A2329" s="58"/>
      <c r="B2329" s="58"/>
      <c r="C2329" s="58"/>
      <c r="D2329" s="61"/>
      <c r="E2329" s="61"/>
      <c r="F2329" s="61"/>
      <c r="G2329" s="58"/>
      <c r="H2329" s="58" t="s">
        <v>43</v>
      </c>
      <c r="I2329" s="58"/>
      <c r="J2329" s="59"/>
      <c r="K2329" s="12"/>
      <c r="L2329" s="58"/>
      <c r="M2329" s="60"/>
    </row>
    <row r="2330" spans="1:29" x14ac:dyDescent="0.35">
      <c r="A2330" s="1"/>
      <c r="B2330" s="1"/>
      <c r="C2330" s="1"/>
      <c r="D2330" s="2"/>
      <c r="E2330" s="2"/>
      <c r="F2330" s="2"/>
      <c r="G2330" s="1"/>
      <c r="H2330" s="1"/>
      <c r="I2330" s="1"/>
      <c r="J2330" s="3"/>
      <c r="K2330" s="4"/>
      <c r="M2330" s="6"/>
      <c r="N2330" s="1"/>
      <c r="O2330" s="1"/>
      <c r="P2330" s="1"/>
      <c r="Q2330" s="3"/>
      <c r="R2330" s="4"/>
      <c r="S2330" s="3"/>
      <c r="T2330" s="3"/>
      <c r="U2330" s="1"/>
      <c r="V2330" s="1"/>
      <c r="W2330" s="4"/>
      <c r="X2330" s="3"/>
      <c r="Y2330" s="4"/>
      <c r="Z2330" s="3"/>
      <c r="AA2330" s="314" t="s">
        <v>0</v>
      </c>
      <c r="AB2330" s="314"/>
    </row>
    <row r="2331" spans="1:29" x14ac:dyDescent="0.35">
      <c r="A2331" s="315" t="s">
        <v>1</v>
      </c>
      <c r="B2331" s="315"/>
      <c r="C2331" s="315"/>
      <c r="D2331" s="315"/>
      <c r="E2331" s="315"/>
      <c r="F2331" s="315"/>
      <c r="G2331" s="315"/>
      <c r="H2331" s="315"/>
      <c r="I2331" s="315"/>
      <c r="J2331" s="315"/>
      <c r="K2331" s="315"/>
      <c r="L2331" s="315"/>
      <c r="M2331" s="315"/>
      <c r="N2331" s="315"/>
      <c r="O2331" s="315"/>
      <c r="P2331" s="315"/>
      <c r="Q2331" s="315"/>
      <c r="R2331" s="315"/>
      <c r="S2331" s="315"/>
      <c r="T2331" s="315"/>
      <c r="U2331" s="315"/>
      <c r="V2331" s="315"/>
      <c r="W2331" s="315"/>
      <c r="X2331" s="315"/>
      <c r="Y2331" s="315"/>
      <c r="Z2331" s="315"/>
      <c r="AA2331" s="315"/>
      <c r="AB2331" s="315"/>
    </row>
    <row r="2332" spans="1:29" x14ac:dyDescent="0.35">
      <c r="A2332" s="315" t="str">
        <f>A2314</f>
        <v>เทศบาลตำบลนาบอน</v>
      </c>
      <c r="B2332" s="315"/>
      <c r="C2332" s="315"/>
      <c r="D2332" s="315"/>
      <c r="E2332" s="315"/>
      <c r="F2332" s="315"/>
      <c r="G2332" s="315"/>
      <c r="H2332" s="315"/>
      <c r="I2332" s="315"/>
      <c r="J2332" s="315"/>
      <c r="K2332" s="315"/>
      <c r="L2332" s="315"/>
      <c r="M2332" s="315"/>
      <c r="N2332" s="315"/>
      <c r="O2332" s="315"/>
      <c r="P2332" s="315"/>
      <c r="Q2332" s="315"/>
      <c r="R2332" s="315"/>
      <c r="S2332" s="315"/>
      <c r="T2332" s="315"/>
      <c r="U2332" s="315"/>
      <c r="V2332" s="315"/>
      <c r="W2332" s="315"/>
      <c r="X2332" s="315"/>
      <c r="Y2332" s="315"/>
      <c r="Z2332" s="315"/>
      <c r="AA2332" s="315"/>
      <c r="AB2332" s="315"/>
    </row>
    <row r="2333" spans="1:29" x14ac:dyDescent="0.35">
      <c r="A2333" s="8" t="s">
        <v>227</v>
      </c>
      <c r="B2333" s="8"/>
      <c r="C2333" s="8"/>
      <c r="D2333" s="9"/>
      <c r="E2333" s="9"/>
      <c r="F2333" s="9"/>
      <c r="G2333" s="8"/>
      <c r="H2333" s="8"/>
      <c r="I2333" s="8"/>
      <c r="J2333" s="10"/>
      <c r="K2333" s="11"/>
      <c r="L2333" s="12"/>
      <c r="M2333" s="13"/>
      <c r="N2333" s="8"/>
      <c r="O2333" s="8"/>
      <c r="P2333" s="8"/>
      <c r="Q2333" s="10"/>
      <c r="R2333" s="11"/>
      <c r="S2333" s="10"/>
      <c r="T2333" s="10"/>
      <c r="U2333" s="8"/>
      <c r="V2333" s="8"/>
      <c r="W2333" s="11"/>
      <c r="X2333" s="10"/>
      <c r="Y2333" s="11"/>
      <c r="Z2333" s="10"/>
      <c r="AA2333" s="11"/>
      <c r="AB2333" s="14"/>
    </row>
    <row r="2334" spans="1:29" x14ac:dyDescent="0.35">
      <c r="A2334" s="288" t="s">
        <v>4</v>
      </c>
      <c r="B2334" s="316"/>
      <c r="C2334" s="316"/>
      <c r="D2334" s="316"/>
      <c r="E2334" s="316"/>
      <c r="F2334" s="316"/>
      <c r="G2334" s="316"/>
      <c r="H2334" s="316"/>
      <c r="I2334" s="316"/>
      <c r="J2334" s="316"/>
      <c r="K2334" s="316"/>
      <c r="L2334" s="289"/>
      <c r="M2334" s="288" t="s">
        <v>5</v>
      </c>
      <c r="N2334" s="316"/>
      <c r="O2334" s="316"/>
      <c r="P2334" s="316"/>
      <c r="Q2334" s="316"/>
      <c r="R2334" s="316"/>
      <c r="S2334" s="316"/>
      <c r="T2334" s="316"/>
      <c r="U2334" s="316"/>
      <c r="V2334" s="316"/>
      <c r="W2334" s="289"/>
      <c r="X2334" s="290" t="s">
        <v>6</v>
      </c>
      <c r="Y2334" s="290" t="s">
        <v>7</v>
      </c>
      <c r="Z2334" s="290" t="s">
        <v>8</v>
      </c>
      <c r="AA2334" s="290" t="s">
        <v>9</v>
      </c>
      <c r="AB2334" s="317" t="s">
        <v>10</v>
      </c>
    </row>
    <row r="2335" spans="1:29" x14ac:dyDescent="0.35">
      <c r="A2335" s="299" t="s">
        <v>11</v>
      </c>
      <c r="B2335" s="293" t="s">
        <v>12</v>
      </c>
      <c r="C2335" s="293" t="s">
        <v>13</v>
      </c>
      <c r="D2335" s="311" t="s">
        <v>14</v>
      </c>
      <c r="E2335" s="311" t="s">
        <v>15</v>
      </c>
      <c r="F2335" s="312" t="s">
        <v>16</v>
      </c>
      <c r="G2335" s="302" t="s">
        <v>17</v>
      </c>
      <c r="H2335" s="303"/>
      <c r="I2335" s="304"/>
      <c r="J2335" s="290" t="s">
        <v>18</v>
      </c>
      <c r="K2335" s="290" t="s">
        <v>19</v>
      </c>
      <c r="L2335" s="308" t="s">
        <v>20</v>
      </c>
      <c r="M2335" s="299" t="s">
        <v>11</v>
      </c>
      <c r="N2335" s="293" t="s">
        <v>21</v>
      </c>
      <c r="O2335" s="293" t="s">
        <v>22</v>
      </c>
      <c r="P2335" s="293" t="s">
        <v>16</v>
      </c>
      <c r="Q2335" s="290" t="s">
        <v>23</v>
      </c>
      <c r="R2335" s="290" t="s">
        <v>24</v>
      </c>
      <c r="S2335" s="290" t="s">
        <v>25</v>
      </c>
      <c r="T2335" s="290" t="s">
        <v>26</v>
      </c>
      <c r="U2335" s="288" t="s">
        <v>27</v>
      </c>
      <c r="V2335" s="289"/>
      <c r="W2335" s="290" t="s">
        <v>28</v>
      </c>
      <c r="X2335" s="291"/>
      <c r="Y2335" s="291"/>
      <c r="Z2335" s="291"/>
      <c r="AA2335" s="291"/>
      <c r="AB2335" s="318"/>
    </row>
    <row r="2336" spans="1:29" x14ac:dyDescent="0.35">
      <c r="A2336" s="300"/>
      <c r="B2336" s="294"/>
      <c r="C2336" s="294"/>
      <c r="D2336" s="312"/>
      <c r="E2336" s="312"/>
      <c r="F2336" s="312"/>
      <c r="G2336" s="305"/>
      <c r="H2336" s="306"/>
      <c r="I2336" s="307"/>
      <c r="J2336" s="291"/>
      <c r="K2336" s="291"/>
      <c r="L2336" s="309"/>
      <c r="M2336" s="300"/>
      <c r="N2336" s="294"/>
      <c r="O2336" s="294"/>
      <c r="P2336" s="294"/>
      <c r="Q2336" s="291"/>
      <c r="R2336" s="291"/>
      <c r="S2336" s="291"/>
      <c r="T2336" s="291"/>
      <c r="U2336" s="293" t="s">
        <v>29</v>
      </c>
      <c r="V2336" s="296" t="s">
        <v>30</v>
      </c>
      <c r="W2336" s="291"/>
      <c r="X2336" s="291"/>
      <c r="Y2336" s="291"/>
      <c r="Z2336" s="291"/>
      <c r="AA2336" s="291"/>
      <c r="AB2336" s="318"/>
    </row>
    <row r="2337" spans="1:29" x14ac:dyDescent="0.35">
      <c r="A2337" s="300"/>
      <c r="B2337" s="294"/>
      <c r="C2337" s="294"/>
      <c r="D2337" s="312"/>
      <c r="E2337" s="312"/>
      <c r="F2337" s="312"/>
      <c r="G2337" s="299" t="s">
        <v>31</v>
      </c>
      <c r="H2337" s="299" t="s">
        <v>32</v>
      </c>
      <c r="I2337" s="299" t="s">
        <v>33</v>
      </c>
      <c r="J2337" s="291"/>
      <c r="K2337" s="291"/>
      <c r="L2337" s="309"/>
      <c r="M2337" s="300"/>
      <c r="N2337" s="294"/>
      <c r="O2337" s="294"/>
      <c r="P2337" s="294"/>
      <c r="Q2337" s="291"/>
      <c r="R2337" s="291"/>
      <c r="S2337" s="291"/>
      <c r="T2337" s="291"/>
      <c r="U2337" s="294"/>
      <c r="V2337" s="297"/>
      <c r="W2337" s="291"/>
      <c r="X2337" s="291"/>
      <c r="Y2337" s="291"/>
      <c r="Z2337" s="291"/>
      <c r="AA2337" s="291"/>
      <c r="AB2337" s="318"/>
    </row>
    <row r="2338" spans="1:29" x14ac:dyDescent="0.35">
      <c r="A2338" s="300"/>
      <c r="B2338" s="294"/>
      <c r="C2338" s="294"/>
      <c r="D2338" s="312"/>
      <c r="E2338" s="312"/>
      <c r="F2338" s="312"/>
      <c r="G2338" s="300"/>
      <c r="H2338" s="300"/>
      <c r="I2338" s="300"/>
      <c r="J2338" s="291"/>
      <c r="K2338" s="291"/>
      <c r="L2338" s="309"/>
      <c r="M2338" s="300"/>
      <c r="N2338" s="294"/>
      <c r="O2338" s="294"/>
      <c r="P2338" s="294"/>
      <c r="Q2338" s="291"/>
      <c r="R2338" s="291"/>
      <c r="S2338" s="291"/>
      <c r="T2338" s="291"/>
      <c r="U2338" s="294"/>
      <c r="V2338" s="297"/>
      <c r="W2338" s="291"/>
      <c r="X2338" s="291"/>
      <c r="Y2338" s="291"/>
      <c r="Z2338" s="291"/>
      <c r="AA2338" s="291"/>
      <c r="AB2338" s="318"/>
    </row>
    <row r="2339" spans="1:29" x14ac:dyDescent="0.35">
      <c r="A2339" s="301"/>
      <c r="B2339" s="295"/>
      <c r="C2339" s="295"/>
      <c r="D2339" s="313"/>
      <c r="E2339" s="313"/>
      <c r="F2339" s="313"/>
      <c r="G2339" s="301"/>
      <c r="H2339" s="301"/>
      <c r="I2339" s="301"/>
      <c r="J2339" s="292"/>
      <c r="K2339" s="292"/>
      <c r="L2339" s="310"/>
      <c r="M2339" s="301"/>
      <c r="N2339" s="295"/>
      <c r="O2339" s="295"/>
      <c r="P2339" s="295"/>
      <c r="Q2339" s="292"/>
      <c r="R2339" s="292"/>
      <c r="S2339" s="292"/>
      <c r="T2339" s="292"/>
      <c r="U2339" s="295"/>
      <c r="V2339" s="298"/>
      <c r="W2339" s="292"/>
      <c r="X2339" s="292"/>
      <c r="Y2339" s="292"/>
      <c r="Z2339" s="292"/>
      <c r="AA2339" s="292"/>
      <c r="AB2339" s="319"/>
    </row>
    <row r="2340" spans="1:29" x14ac:dyDescent="0.35">
      <c r="A2340" s="15">
        <v>1</v>
      </c>
      <c r="B2340" s="16" t="str">
        <f>[1]ภดส3!B4175</f>
        <v>โฉนด</v>
      </c>
      <c r="C2340" s="16">
        <f>[1]ภดส3!E4175</f>
        <v>3820</v>
      </c>
      <c r="D2340" s="17">
        <f>[1]ภดส3!C4175</f>
        <v>8060</v>
      </c>
      <c r="E2340" s="17" t="str">
        <f>[1]ภดส3!F4175</f>
        <v>ม.2 ต.นาบอน</v>
      </c>
      <c r="F2340" s="18" t="s">
        <v>34</v>
      </c>
      <c r="G2340" s="16">
        <f>[1]ภดส3!G4175</f>
        <v>0</v>
      </c>
      <c r="H2340" s="16">
        <f>[1]ภดส3!H4175</f>
        <v>0</v>
      </c>
      <c r="I2340" s="16">
        <f>[1]ภดส3!I4175</f>
        <v>21</v>
      </c>
      <c r="J2340" s="19">
        <f>[1]ภดส3!J4175</f>
        <v>21</v>
      </c>
      <c r="K2340" s="20">
        <v>300</v>
      </c>
      <c r="L2340" s="19">
        <f>J2340*K2340</f>
        <v>6300</v>
      </c>
      <c r="M2340" s="21">
        <v>1</v>
      </c>
      <c r="N2340" s="21" t="s">
        <v>79</v>
      </c>
      <c r="O2340" s="21" t="s">
        <v>49</v>
      </c>
      <c r="P2340" s="21">
        <v>2</v>
      </c>
      <c r="Q2340" s="22">
        <v>80</v>
      </c>
      <c r="R2340" s="23">
        <v>100</v>
      </c>
      <c r="S2340" s="22">
        <v>6750</v>
      </c>
      <c r="T2340" s="22">
        <f>Q2340*S2340</f>
        <v>540000</v>
      </c>
      <c r="U2340" s="21">
        <v>10</v>
      </c>
      <c r="V2340" s="21">
        <v>10</v>
      </c>
      <c r="W2340" s="23">
        <f>T2340-T2340*10/100</f>
        <v>486000</v>
      </c>
      <c r="X2340" s="22">
        <f>L2340+W2340</f>
        <v>492300</v>
      </c>
      <c r="Y2340" s="23">
        <f>X2340*R2340/100</f>
        <v>492300</v>
      </c>
      <c r="Z2340" s="22">
        <v>50000000</v>
      </c>
      <c r="AA2340" s="24">
        <v>0</v>
      </c>
      <c r="AB2340" s="25">
        <v>0.02</v>
      </c>
      <c r="AC2340" s="26">
        <f>AA2340*AB2340/100</f>
        <v>0</v>
      </c>
    </row>
    <row r="2341" spans="1:29" x14ac:dyDescent="0.35">
      <c r="A2341" s="15">
        <v>2</v>
      </c>
      <c r="B2341" s="16" t="str">
        <f>[1]ภดส3!B4176</f>
        <v>โฉนด</v>
      </c>
      <c r="C2341" s="16">
        <f>[1]ภดส3!E4176</f>
        <v>3821</v>
      </c>
      <c r="D2341" s="17">
        <f>[1]ภดส3!C4176</f>
        <v>8061</v>
      </c>
      <c r="E2341" s="17" t="str">
        <f>[1]ภดส3!F4176</f>
        <v>ม.2 ต.นาบอน</v>
      </c>
      <c r="F2341" s="28" t="s">
        <v>34</v>
      </c>
      <c r="G2341" s="16">
        <f>[1]ภดส3!G4176</f>
        <v>0</v>
      </c>
      <c r="H2341" s="16">
        <f>[1]ภดส3!H4176</f>
        <v>0</v>
      </c>
      <c r="I2341" s="16">
        <f>[1]ภดส3!I4176</f>
        <v>21</v>
      </c>
      <c r="J2341" s="45">
        <f>[1]ภดส3!J4176</f>
        <v>21</v>
      </c>
      <c r="K2341" s="29">
        <v>300</v>
      </c>
      <c r="L2341" s="19">
        <f>J2341*K2341</f>
        <v>6300</v>
      </c>
      <c r="M2341" s="30"/>
      <c r="N2341" s="30" t="s">
        <v>79</v>
      </c>
      <c r="O2341" s="31" t="s">
        <v>49</v>
      </c>
      <c r="P2341" s="31">
        <v>2</v>
      </c>
      <c r="Q2341" s="32">
        <v>80</v>
      </c>
      <c r="R2341" s="23">
        <v>100</v>
      </c>
      <c r="S2341" s="32">
        <v>6750</v>
      </c>
      <c r="T2341" s="22">
        <f>Q2341*S2341</f>
        <v>540000</v>
      </c>
      <c r="U2341" s="31">
        <v>10</v>
      </c>
      <c r="V2341" s="31">
        <v>10</v>
      </c>
      <c r="W2341" s="23">
        <f>T2341-T2341*10/100</f>
        <v>486000</v>
      </c>
      <c r="X2341" s="22">
        <f>L2341+W2341</f>
        <v>492300</v>
      </c>
      <c r="Y2341" s="23">
        <f>X2341*R2341/100</f>
        <v>492300</v>
      </c>
      <c r="Z2341" s="22">
        <v>0</v>
      </c>
      <c r="AA2341" s="24">
        <v>0</v>
      </c>
      <c r="AB2341" s="25">
        <v>0.02</v>
      </c>
      <c r="AC2341" s="26">
        <f t="shared" ref="AC2341:AC2342" si="127">AA2341*AB2341/100</f>
        <v>0</v>
      </c>
    </row>
    <row r="2342" spans="1:29" x14ac:dyDescent="0.35">
      <c r="A2342" s="15">
        <v>3</v>
      </c>
      <c r="B2342" s="16" t="str">
        <f>[1]ภดส3!B4177</f>
        <v>โฉนด</v>
      </c>
      <c r="C2342" s="16">
        <f>[1]ภดส3!E4177</f>
        <v>5881</v>
      </c>
      <c r="D2342" s="17">
        <f>[1]ภดส3!C4177</f>
        <v>13815</v>
      </c>
      <c r="E2342" s="17" t="str">
        <f>[1]ภดส3!F4177</f>
        <v>ม.2 ต.นาบอน</v>
      </c>
      <c r="F2342" s="28" t="s">
        <v>45</v>
      </c>
      <c r="G2342" s="16">
        <f>[1]ภดส3!G4177</f>
        <v>0</v>
      </c>
      <c r="H2342" s="16">
        <f>[1]ภดส3!H4177</f>
        <v>0</v>
      </c>
      <c r="I2342" s="16">
        <f>[1]ภดส3!I4177</f>
        <v>48</v>
      </c>
      <c r="J2342" s="45">
        <f>[1]ภดส3!J4177</f>
        <v>48</v>
      </c>
      <c r="K2342" s="29">
        <v>300</v>
      </c>
      <c r="L2342" s="19">
        <f>J2342*K2342</f>
        <v>14400</v>
      </c>
      <c r="M2342" s="30"/>
      <c r="N2342" s="33"/>
      <c r="O2342" s="33"/>
      <c r="P2342" s="33"/>
      <c r="Q2342" s="35"/>
      <c r="R2342" s="23"/>
      <c r="S2342" s="35"/>
      <c r="T2342" s="22"/>
      <c r="U2342" s="33"/>
      <c r="V2342" s="33"/>
      <c r="W2342" s="23"/>
      <c r="X2342" s="22">
        <f>L2342</f>
        <v>14400</v>
      </c>
      <c r="Y2342" s="23">
        <f>X2342*100/100</f>
        <v>14400</v>
      </c>
      <c r="Z2342" s="22">
        <v>0</v>
      </c>
      <c r="AA2342" s="24">
        <f>Y2342-Z2342</f>
        <v>14400</v>
      </c>
      <c r="AB2342" s="25">
        <v>0.3</v>
      </c>
      <c r="AC2342" s="26">
        <f t="shared" si="127"/>
        <v>43.2</v>
      </c>
    </row>
    <row r="2343" spans="1:29" x14ac:dyDescent="0.35">
      <c r="A2343" s="179"/>
      <c r="B2343" s="132"/>
      <c r="C2343" s="132"/>
      <c r="D2343" s="180"/>
      <c r="E2343" s="180"/>
      <c r="F2343" s="180"/>
      <c r="G2343" s="181"/>
      <c r="H2343" s="181"/>
      <c r="I2343" s="181"/>
      <c r="J2343" s="51"/>
      <c r="K2343" s="208"/>
      <c r="L2343" s="183"/>
      <c r="M2343" s="132"/>
      <c r="N2343" s="204"/>
      <c r="O2343" s="132"/>
      <c r="P2343" s="132"/>
      <c r="Q2343" s="185"/>
      <c r="R2343" s="186"/>
      <c r="S2343" s="51"/>
      <c r="T2343" s="185"/>
      <c r="U2343" s="154"/>
      <c r="V2343" s="154"/>
      <c r="W2343" s="133"/>
      <c r="X2343" s="51"/>
      <c r="Y2343" s="133"/>
      <c r="Z2343" s="51"/>
      <c r="AA2343" s="133"/>
      <c r="AB2343" s="187"/>
      <c r="AC2343" s="188">
        <f>SUM(AC2340:AC2342)</f>
        <v>43.2</v>
      </c>
    </row>
    <row r="2344" spans="1:29" x14ac:dyDescent="0.35">
      <c r="A2344" s="1"/>
      <c r="B2344" s="1"/>
      <c r="C2344" s="1"/>
      <c r="D2344" s="2"/>
      <c r="E2344" s="2"/>
      <c r="F2344" s="2"/>
      <c r="G2344" s="1"/>
      <c r="H2344" s="1"/>
      <c r="I2344" s="1"/>
      <c r="J2344" s="3"/>
      <c r="K2344" s="4"/>
      <c r="M2344" s="6"/>
      <c r="N2344" s="1"/>
      <c r="O2344" s="1"/>
      <c r="P2344" s="1"/>
      <c r="Q2344" s="3"/>
      <c r="R2344" s="4"/>
      <c r="S2344" s="3"/>
      <c r="T2344" s="3"/>
      <c r="U2344" s="1"/>
      <c r="V2344" s="1"/>
      <c r="W2344" s="4"/>
      <c r="X2344" s="3"/>
      <c r="Y2344" s="4"/>
      <c r="Z2344" s="3"/>
      <c r="AA2344" s="4"/>
      <c r="AB2344" s="55"/>
    </row>
    <row r="2345" spans="1:29" x14ac:dyDescent="0.35">
      <c r="A2345" s="8"/>
      <c r="B2345" s="8" t="s">
        <v>37</v>
      </c>
      <c r="C2345" s="8"/>
      <c r="D2345" s="9" t="s">
        <v>38</v>
      </c>
      <c r="E2345" s="9"/>
      <c r="F2345" s="9"/>
      <c r="G2345" s="56"/>
      <c r="H2345" s="8" t="s">
        <v>39</v>
      </c>
      <c r="I2345" s="8"/>
      <c r="J2345" s="57"/>
      <c r="K2345" s="10"/>
      <c r="L2345" s="8"/>
      <c r="M2345" s="13"/>
      <c r="N2345" s="1"/>
      <c r="O2345" s="1"/>
      <c r="P2345" s="1"/>
      <c r="Q2345" s="3"/>
      <c r="R2345" s="4"/>
      <c r="S2345" s="3"/>
      <c r="T2345" s="3"/>
      <c r="U2345" s="1"/>
      <c r="V2345" s="1"/>
      <c r="W2345" s="4"/>
      <c r="X2345" s="3"/>
      <c r="Y2345" s="4"/>
      <c r="Z2345" s="3"/>
      <c r="AA2345" s="4"/>
      <c r="AB2345" s="55"/>
    </row>
    <row r="2346" spans="1:29" x14ac:dyDescent="0.35">
      <c r="A2346" s="8"/>
      <c r="B2346" s="8"/>
      <c r="C2346" s="8"/>
      <c r="D2346" s="9"/>
      <c r="E2346" s="9"/>
      <c r="F2346" s="9"/>
      <c r="G2346" s="56"/>
      <c r="H2346" s="8" t="s">
        <v>40</v>
      </c>
      <c r="I2346" s="8"/>
      <c r="J2346" s="57"/>
      <c r="K2346" s="10"/>
      <c r="L2346" s="8"/>
      <c r="M2346" s="13"/>
      <c r="N2346" s="1"/>
      <c r="O2346" s="1"/>
      <c r="P2346" s="1"/>
      <c r="Q2346" s="3"/>
      <c r="R2346" s="4"/>
      <c r="S2346" s="3"/>
      <c r="T2346" s="3"/>
      <c r="U2346" s="1"/>
      <c r="V2346" s="1"/>
      <c r="W2346" s="4"/>
      <c r="X2346" s="3"/>
      <c r="Y2346" s="4"/>
      <c r="Z2346" s="3"/>
      <c r="AA2346" s="4"/>
      <c r="AB2346" s="55"/>
    </row>
    <row r="2347" spans="1:29" x14ac:dyDescent="0.35">
      <c r="A2347" s="8"/>
      <c r="B2347" s="8"/>
      <c r="C2347" s="8"/>
      <c r="D2347" s="9"/>
      <c r="E2347" s="9"/>
      <c r="F2347" s="9"/>
      <c r="G2347" s="56"/>
      <c r="H2347" s="8" t="s">
        <v>41</v>
      </c>
      <c r="I2347" s="8"/>
      <c r="J2347" s="57"/>
      <c r="K2347" s="10"/>
      <c r="L2347" s="8"/>
      <c r="M2347" s="13"/>
      <c r="N2347" s="1"/>
      <c r="O2347" s="1"/>
      <c r="P2347" s="8"/>
      <c r="Q2347" s="3"/>
      <c r="R2347" s="4"/>
      <c r="S2347" s="3"/>
      <c r="T2347" s="3"/>
      <c r="U2347" s="1"/>
      <c r="V2347" s="1"/>
      <c r="W2347" s="4"/>
      <c r="X2347" s="3"/>
      <c r="Y2347" s="11"/>
      <c r="Z2347" s="10"/>
      <c r="AA2347" s="11"/>
      <c r="AB2347" s="14"/>
    </row>
    <row r="2348" spans="1:29" x14ac:dyDescent="0.35">
      <c r="A2348" s="8"/>
      <c r="B2348" s="8"/>
      <c r="C2348" s="8"/>
      <c r="D2348" s="9"/>
      <c r="E2348" s="9"/>
      <c r="F2348" s="9"/>
      <c r="G2348" s="56"/>
      <c r="H2348" s="8" t="s">
        <v>42</v>
      </c>
      <c r="I2348" s="58"/>
      <c r="J2348" s="59"/>
      <c r="K2348" s="12"/>
      <c r="L2348" s="58"/>
      <c r="M2348" s="60"/>
      <c r="N2348" s="1"/>
      <c r="O2348" s="1"/>
      <c r="P2348" s="8"/>
      <c r="Q2348" s="3"/>
      <c r="R2348" s="4"/>
      <c r="S2348" s="3"/>
      <c r="T2348" s="3"/>
      <c r="U2348" s="1"/>
      <c r="V2348" s="1"/>
      <c r="W2348" s="4"/>
      <c r="X2348" s="3"/>
      <c r="Y2348" s="11"/>
      <c r="Z2348" s="10"/>
      <c r="AA2348" s="11"/>
      <c r="AB2348" s="14"/>
    </row>
    <row r="2349" spans="1:29" x14ac:dyDescent="0.35">
      <c r="A2349" s="58"/>
      <c r="B2349" s="58"/>
      <c r="C2349" s="58"/>
      <c r="D2349" s="61"/>
      <c r="E2349" s="61"/>
      <c r="F2349" s="61"/>
      <c r="G2349" s="58"/>
      <c r="H2349" s="58" t="s">
        <v>43</v>
      </c>
      <c r="I2349" s="58"/>
      <c r="J2349" s="59"/>
      <c r="K2349" s="12"/>
      <c r="L2349" s="58"/>
      <c r="M2349" s="60"/>
    </row>
    <row r="2350" spans="1:29" x14ac:dyDescent="0.35">
      <c r="A2350" s="1"/>
      <c r="B2350" s="1"/>
      <c r="C2350" s="1"/>
      <c r="D2350" s="2"/>
      <c r="E2350" s="2"/>
      <c r="F2350" s="2"/>
      <c r="G2350" s="1"/>
      <c r="H2350" s="1"/>
      <c r="I2350" s="1"/>
      <c r="J2350" s="3"/>
      <c r="K2350" s="4"/>
      <c r="M2350" s="6"/>
      <c r="N2350" s="1"/>
      <c r="O2350" s="1"/>
      <c r="P2350" s="1"/>
      <c r="Q2350" s="3"/>
      <c r="R2350" s="4"/>
      <c r="S2350" s="3"/>
      <c r="T2350" s="3"/>
      <c r="U2350" s="1"/>
      <c r="V2350" s="1"/>
      <c r="W2350" s="4"/>
      <c r="X2350" s="3"/>
      <c r="Y2350" s="4"/>
      <c r="Z2350" s="3"/>
      <c r="AA2350" s="314" t="s">
        <v>0</v>
      </c>
      <c r="AB2350" s="314"/>
    </row>
    <row r="2351" spans="1:29" x14ac:dyDescent="0.35">
      <c r="A2351" s="315" t="s">
        <v>1</v>
      </c>
      <c r="B2351" s="315"/>
      <c r="C2351" s="315"/>
      <c r="D2351" s="315"/>
      <c r="E2351" s="315"/>
      <c r="F2351" s="315"/>
      <c r="G2351" s="315"/>
      <c r="H2351" s="315"/>
      <c r="I2351" s="315"/>
      <c r="J2351" s="315"/>
      <c r="K2351" s="315"/>
      <c r="L2351" s="315"/>
      <c r="M2351" s="315"/>
      <c r="N2351" s="315"/>
      <c r="O2351" s="315"/>
      <c r="P2351" s="315"/>
      <c r="Q2351" s="315"/>
      <c r="R2351" s="315"/>
      <c r="S2351" s="315"/>
      <c r="T2351" s="315"/>
      <c r="U2351" s="315"/>
      <c r="V2351" s="315"/>
      <c r="W2351" s="315"/>
      <c r="X2351" s="315"/>
      <c r="Y2351" s="315"/>
      <c r="Z2351" s="315"/>
      <c r="AA2351" s="315"/>
      <c r="AB2351" s="315"/>
    </row>
    <row r="2352" spans="1:29" x14ac:dyDescent="0.35">
      <c r="A2352" s="315" t="str">
        <f>A2332</f>
        <v>เทศบาลตำบลนาบอน</v>
      </c>
      <c r="B2352" s="315"/>
      <c r="C2352" s="315"/>
      <c r="D2352" s="315"/>
      <c r="E2352" s="315"/>
      <c r="F2352" s="315"/>
      <c r="G2352" s="315"/>
      <c r="H2352" s="315"/>
      <c r="I2352" s="315"/>
      <c r="J2352" s="315"/>
      <c r="K2352" s="315"/>
      <c r="L2352" s="315"/>
      <c r="M2352" s="315"/>
      <c r="N2352" s="315"/>
      <c r="O2352" s="315"/>
      <c r="P2352" s="315"/>
      <c r="Q2352" s="315"/>
      <c r="R2352" s="315"/>
      <c r="S2352" s="315"/>
      <c r="T2352" s="315"/>
      <c r="U2352" s="315"/>
      <c r="V2352" s="315"/>
      <c r="W2352" s="315"/>
      <c r="X2352" s="315"/>
      <c r="Y2352" s="315"/>
      <c r="Z2352" s="315"/>
      <c r="AA2352" s="315"/>
      <c r="AB2352" s="315"/>
    </row>
    <row r="2353" spans="1:29" x14ac:dyDescent="0.35">
      <c r="A2353" s="8" t="s">
        <v>228</v>
      </c>
      <c r="B2353" s="8"/>
      <c r="C2353" s="8"/>
      <c r="D2353" s="9"/>
      <c r="E2353" s="9"/>
      <c r="F2353" s="9"/>
      <c r="G2353" s="8"/>
      <c r="H2353" s="8"/>
      <c r="I2353" s="8"/>
      <c r="J2353" s="10"/>
      <c r="K2353" s="11"/>
      <c r="L2353" s="12"/>
      <c r="M2353" s="13"/>
      <c r="N2353" s="8"/>
      <c r="O2353" s="8"/>
      <c r="P2353" s="8"/>
      <c r="Q2353" s="10"/>
      <c r="R2353" s="11"/>
      <c r="S2353" s="10"/>
      <c r="T2353" s="10"/>
      <c r="U2353" s="8"/>
      <c r="V2353" s="8"/>
      <c r="W2353" s="11"/>
      <c r="X2353" s="10"/>
      <c r="Y2353" s="11"/>
      <c r="Z2353" s="10"/>
      <c r="AA2353" s="11"/>
      <c r="AB2353" s="14"/>
    </row>
    <row r="2354" spans="1:29" x14ac:dyDescent="0.35">
      <c r="A2354" s="288" t="s">
        <v>4</v>
      </c>
      <c r="B2354" s="316"/>
      <c r="C2354" s="316"/>
      <c r="D2354" s="316"/>
      <c r="E2354" s="316"/>
      <c r="F2354" s="316"/>
      <c r="G2354" s="316"/>
      <c r="H2354" s="316"/>
      <c r="I2354" s="316"/>
      <c r="J2354" s="316"/>
      <c r="K2354" s="316"/>
      <c r="L2354" s="289"/>
      <c r="M2354" s="288" t="s">
        <v>5</v>
      </c>
      <c r="N2354" s="316"/>
      <c r="O2354" s="316"/>
      <c r="P2354" s="316"/>
      <c r="Q2354" s="316"/>
      <c r="R2354" s="316"/>
      <c r="S2354" s="316"/>
      <c r="T2354" s="316"/>
      <c r="U2354" s="316"/>
      <c r="V2354" s="316"/>
      <c r="W2354" s="289"/>
      <c r="X2354" s="290" t="s">
        <v>6</v>
      </c>
      <c r="Y2354" s="290" t="s">
        <v>7</v>
      </c>
      <c r="Z2354" s="290" t="s">
        <v>8</v>
      </c>
      <c r="AA2354" s="290" t="s">
        <v>9</v>
      </c>
      <c r="AB2354" s="317" t="s">
        <v>10</v>
      </c>
    </row>
    <row r="2355" spans="1:29" x14ac:dyDescent="0.35">
      <c r="A2355" s="299" t="s">
        <v>11</v>
      </c>
      <c r="B2355" s="293" t="s">
        <v>12</v>
      </c>
      <c r="C2355" s="293" t="s">
        <v>13</v>
      </c>
      <c r="D2355" s="311" t="s">
        <v>14</v>
      </c>
      <c r="E2355" s="311" t="s">
        <v>15</v>
      </c>
      <c r="F2355" s="312" t="s">
        <v>16</v>
      </c>
      <c r="G2355" s="302" t="s">
        <v>17</v>
      </c>
      <c r="H2355" s="303"/>
      <c r="I2355" s="304"/>
      <c r="J2355" s="290" t="s">
        <v>18</v>
      </c>
      <c r="K2355" s="290" t="s">
        <v>19</v>
      </c>
      <c r="L2355" s="308" t="s">
        <v>20</v>
      </c>
      <c r="M2355" s="299" t="s">
        <v>11</v>
      </c>
      <c r="N2355" s="293" t="s">
        <v>21</v>
      </c>
      <c r="O2355" s="293" t="s">
        <v>22</v>
      </c>
      <c r="P2355" s="293" t="s">
        <v>16</v>
      </c>
      <c r="Q2355" s="290" t="s">
        <v>23</v>
      </c>
      <c r="R2355" s="290" t="s">
        <v>24</v>
      </c>
      <c r="S2355" s="290" t="s">
        <v>25</v>
      </c>
      <c r="T2355" s="290" t="s">
        <v>26</v>
      </c>
      <c r="U2355" s="288" t="s">
        <v>27</v>
      </c>
      <c r="V2355" s="289"/>
      <c r="W2355" s="290" t="s">
        <v>28</v>
      </c>
      <c r="X2355" s="291"/>
      <c r="Y2355" s="291"/>
      <c r="Z2355" s="291"/>
      <c r="AA2355" s="291"/>
      <c r="AB2355" s="318"/>
    </row>
    <row r="2356" spans="1:29" x14ac:dyDescent="0.35">
      <c r="A2356" s="300"/>
      <c r="B2356" s="294"/>
      <c r="C2356" s="294"/>
      <c r="D2356" s="312"/>
      <c r="E2356" s="312"/>
      <c r="F2356" s="312"/>
      <c r="G2356" s="305"/>
      <c r="H2356" s="306"/>
      <c r="I2356" s="307"/>
      <c r="J2356" s="291"/>
      <c r="K2356" s="291"/>
      <c r="L2356" s="309"/>
      <c r="M2356" s="300"/>
      <c r="N2356" s="294"/>
      <c r="O2356" s="294"/>
      <c r="P2356" s="294"/>
      <c r="Q2356" s="291"/>
      <c r="R2356" s="291"/>
      <c r="S2356" s="291"/>
      <c r="T2356" s="291"/>
      <c r="U2356" s="293" t="s">
        <v>29</v>
      </c>
      <c r="V2356" s="296" t="s">
        <v>30</v>
      </c>
      <c r="W2356" s="291"/>
      <c r="X2356" s="291"/>
      <c r="Y2356" s="291"/>
      <c r="Z2356" s="291"/>
      <c r="AA2356" s="291"/>
      <c r="AB2356" s="318"/>
    </row>
    <row r="2357" spans="1:29" x14ac:dyDescent="0.35">
      <c r="A2357" s="300"/>
      <c r="B2357" s="294"/>
      <c r="C2357" s="294"/>
      <c r="D2357" s="312"/>
      <c r="E2357" s="312"/>
      <c r="F2357" s="312"/>
      <c r="G2357" s="299" t="s">
        <v>31</v>
      </c>
      <c r="H2357" s="299" t="s">
        <v>32</v>
      </c>
      <c r="I2357" s="299" t="s">
        <v>33</v>
      </c>
      <c r="J2357" s="291"/>
      <c r="K2357" s="291"/>
      <c r="L2357" s="309"/>
      <c r="M2357" s="300"/>
      <c r="N2357" s="294"/>
      <c r="O2357" s="294"/>
      <c r="P2357" s="294"/>
      <c r="Q2357" s="291"/>
      <c r="R2357" s="291"/>
      <c r="S2357" s="291"/>
      <c r="T2357" s="291"/>
      <c r="U2357" s="294"/>
      <c r="V2357" s="297"/>
      <c r="W2357" s="291"/>
      <c r="X2357" s="291"/>
      <c r="Y2357" s="291"/>
      <c r="Z2357" s="291"/>
      <c r="AA2357" s="291"/>
      <c r="AB2357" s="318"/>
    </row>
    <row r="2358" spans="1:29" x14ac:dyDescent="0.35">
      <c r="A2358" s="300"/>
      <c r="B2358" s="294"/>
      <c r="C2358" s="294"/>
      <c r="D2358" s="312"/>
      <c r="E2358" s="312"/>
      <c r="F2358" s="312"/>
      <c r="G2358" s="300"/>
      <c r="H2358" s="300"/>
      <c r="I2358" s="300"/>
      <c r="J2358" s="291"/>
      <c r="K2358" s="291"/>
      <c r="L2358" s="309"/>
      <c r="M2358" s="300"/>
      <c r="N2358" s="294"/>
      <c r="O2358" s="294"/>
      <c r="P2358" s="294"/>
      <c r="Q2358" s="291"/>
      <c r="R2358" s="291"/>
      <c r="S2358" s="291"/>
      <c r="T2358" s="291"/>
      <c r="U2358" s="294"/>
      <c r="V2358" s="297"/>
      <c r="W2358" s="291"/>
      <c r="X2358" s="291"/>
      <c r="Y2358" s="291"/>
      <c r="Z2358" s="291"/>
      <c r="AA2358" s="291"/>
      <c r="AB2358" s="318"/>
    </row>
    <row r="2359" spans="1:29" x14ac:dyDescent="0.35">
      <c r="A2359" s="301"/>
      <c r="B2359" s="295"/>
      <c r="C2359" s="295"/>
      <c r="D2359" s="313"/>
      <c r="E2359" s="313"/>
      <c r="F2359" s="313"/>
      <c r="G2359" s="301"/>
      <c r="H2359" s="301"/>
      <c r="I2359" s="301"/>
      <c r="J2359" s="292"/>
      <c r="K2359" s="292"/>
      <c r="L2359" s="310"/>
      <c r="M2359" s="301"/>
      <c r="N2359" s="295"/>
      <c r="O2359" s="295"/>
      <c r="P2359" s="295"/>
      <c r="Q2359" s="292"/>
      <c r="R2359" s="292"/>
      <c r="S2359" s="292"/>
      <c r="T2359" s="292"/>
      <c r="U2359" s="295"/>
      <c r="V2359" s="298"/>
      <c r="W2359" s="292"/>
      <c r="X2359" s="292"/>
      <c r="Y2359" s="292"/>
      <c r="Z2359" s="292"/>
      <c r="AA2359" s="292"/>
      <c r="AB2359" s="319"/>
    </row>
    <row r="2360" spans="1:29" x14ac:dyDescent="0.35">
      <c r="A2360" s="15">
        <v>1</v>
      </c>
      <c r="B2360" s="16" t="str">
        <f>[1]ภดส3!B4202</f>
        <v>โฉนด</v>
      </c>
      <c r="C2360" s="16">
        <f>[1]ภดส3!E4202</f>
        <v>3014</v>
      </c>
      <c r="D2360" s="17">
        <f>[1]ภดส3!C4202</f>
        <v>6358</v>
      </c>
      <c r="E2360" s="17" t="str">
        <f>[1]ภดส3!F4202</f>
        <v>ม.2 ต.นาบอน</v>
      </c>
      <c r="F2360" s="18" t="s">
        <v>45</v>
      </c>
      <c r="G2360" s="16">
        <f>[1]ภดส3!G4202</f>
        <v>0</v>
      </c>
      <c r="H2360" s="16">
        <f>[1]ภดส3!H4202</f>
        <v>0</v>
      </c>
      <c r="I2360" s="16">
        <f>[1]ภดส3!I4202</f>
        <v>24</v>
      </c>
      <c r="J2360" s="19">
        <f>[1]ภดส3!J4202</f>
        <v>24</v>
      </c>
      <c r="K2360" s="20">
        <v>3050</v>
      </c>
      <c r="L2360" s="19">
        <f>J2360*K2360</f>
        <v>73200</v>
      </c>
      <c r="M2360" s="21"/>
      <c r="N2360" s="21"/>
      <c r="O2360" s="21"/>
      <c r="P2360" s="21"/>
      <c r="Q2360" s="22"/>
      <c r="R2360" s="23"/>
      <c r="S2360" s="22"/>
      <c r="T2360" s="22"/>
      <c r="U2360" s="21"/>
      <c r="V2360" s="21"/>
      <c r="W2360" s="23"/>
      <c r="X2360" s="22">
        <f>L2360</f>
        <v>73200</v>
      </c>
      <c r="Y2360" s="23">
        <f>X2360*100/100</f>
        <v>73200</v>
      </c>
      <c r="Z2360" s="22">
        <v>0</v>
      </c>
      <c r="AA2360" s="24">
        <f>Y2360-Z2360</f>
        <v>73200</v>
      </c>
      <c r="AB2360" s="25">
        <v>0.3</v>
      </c>
      <c r="AC2360" s="26">
        <f>AA2360*AB2360/100</f>
        <v>219.6</v>
      </c>
    </row>
    <row r="2361" spans="1:29" x14ac:dyDescent="0.35">
      <c r="A2361" s="15">
        <v>2</v>
      </c>
      <c r="B2361" s="16" t="str">
        <f>[1]ภดส3!B4203</f>
        <v>โฉนด</v>
      </c>
      <c r="C2361" s="16">
        <f>[1]ภดส3!E4203</f>
        <v>3015</v>
      </c>
      <c r="D2361" s="17">
        <f>[1]ภดส3!C4203</f>
        <v>6359</v>
      </c>
      <c r="E2361" s="17" t="str">
        <f>[1]ภดส3!F4203</f>
        <v>ม.2 ต.นาบอน</v>
      </c>
      <c r="F2361" s="28" t="s">
        <v>45</v>
      </c>
      <c r="G2361" s="16">
        <f>[1]ภดส3!G4203</f>
        <v>0</v>
      </c>
      <c r="H2361" s="16">
        <f>[1]ภดส3!H4203</f>
        <v>0</v>
      </c>
      <c r="I2361" s="16">
        <f>[1]ภดส3!I4203</f>
        <v>24</v>
      </c>
      <c r="J2361" s="45">
        <f>[1]ภดส3!J4203</f>
        <v>24</v>
      </c>
      <c r="K2361" s="29">
        <v>3050</v>
      </c>
      <c r="L2361" s="19">
        <f>J2361*K2361</f>
        <v>73200</v>
      </c>
      <c r="M2361" s="30"/>
      <c r="N2361" s="30"/>
      <c r="O2361" s="30"/>
      <c r="P2361" s="30"/>
      <c r="Q2361" s="42"/>
      <c r="R2361" s="23"/>
      <c r="S2361" s="42"/>
      <c r="T2361" s="22"/>
      <c r="U2361" s="30"/>
      <c r="V2361" s="30"/>
      <c r="W2361" s="23"/>
      <c r="X2361" s="22">
        <f>L2361</f>
        <v>73200</v>
      </c>
      <c r="Y2361" s="23">
        <f>X2361*100/100</f>
        <v>73200</v>
      </c>
      <c r="Z2361" s="22">
        <v>0</v>
      </c>
      <c r="AA2361" s="24">
        <f>Y2361-Z2361</f>
        <v>73200</v>
      </c>
      <c r="AB2361" s="25">
        <v>0.3</v>
      </c>
      <c r="AC2361" s="26">
        <f t="shared" ref="AC2361:AC2363" si="128">AA2361*AB2361/100</f>
        <v>219.6</v>
      </c>
    </row>
    <row r="2362" spans="1:29" x14ac:dyDescent="0.35">
      <c r="A2362" s="15">
        <v>3</v>
      </c>
      <c r="B2362" s="16" t="str">
        <f>[1]ภดส3!B4204</f>
        <v>โฉนด</v>
      </c>
      <c r="C2362" s="16">
        <f>[1]ภดส3!E4204</f>
        <v>3016</v>
      </c>
      <c r="D2362" s="17">
        <f>[1]ภดส3!C4204</f>
        <v>6360</v>
      </c>
      <c r="E2362" s="17" t="str">
        <f>[1]ภดส3!F4204</f>
        <v>ม.2 ต.นาบอน</v>
      </c>
      <c r="F2362" s="28" t="s">
        <v>45</v>
      </c>
      <c r="G2362" s="16">
        <f>[1]ภดส3!G4204</f>
        <v>0</v>
      </c>
      <c r="H2362" s="16">
        <f>[1]ภดส3!H4204</f>
        <v>0</v>
      </c>
      <c r="I2362" s="16">
        <f>[1]ภดส3!I4204</f>
        <v>24</v>
      </c>
      <c r="J2362" s="45">
        <f>[1]ภดส3!J4204</f>
        <v>24</v>
      </c>
      <c r="K2362" s="29">
        <v>3050</v>
      </c>
      <c r="L2362" s="19">
        <f t="shared" ref="L2362:L2363" si="129">J2362*K2362</f>
        <v>73200</v>
      </c>
      <c r="M2362" s="30"/>
      <c r="N2362" s="33"/>
      <c r="O2362" s="33"/>
      <c r="P2362" s="33"/>
      <c r="Q2362" s="35"/>
      <c r="R2362" s="23"/>
      <c r="S2362" s="35"/>
      <c r="T2362" s="22"/>
      <c r="U2362" s="33"/>
      <c r="V2362" s="33"/>
      <c r="W2362" s="23"/>
      <c r="X2362" s="22">
        <f t="shared" ref="X2362:X2363" si="130">L2362</f>
        <v>73200</v>
      </c>
      <c r="Y2362" s="23">
        <f t="shared" ref="Y2362:Y2363" si="131">X2362*100/100</f>
        <v>73200</v>
      </c>
      <c r="Z2362" s="22">
        <v>0</v>
      </c>
      <c r="AA2362" s="24">
        <f t="shared" ref="AA2362:AA2363" si="132">Y2362-Z2362</f>
        <v>73200</v>
      </c>
      <c r="AB2362" s="25">
        <v>0.3</v>
      </c>
      <c r="AC2362" s="26">
        <f t="shared" si="128"/>
        <v>219.6</v>
      </c>
    </row>
    <row r="2363" spans="1:29" x14ac:dyDescent="0.35">
      <c r="A2363" s="68">
        <v>4</v>
      </c>
      <c r="B2363" s="30" t="str">
        <f>[1]ภดส3!B4205</f>
        <v>โฉนด</v>
      </c>
      <c r="C2363" s="30">
        <f>[1]ภดส3!E4205</f>
        <v>3017</v>
      </c>
      <c r="D2363" s="28" t="s">
        <v>229</v>
      </c>
      <c r="E2363" s="37" t="s">
        <v>230</v>
      </c>
      <c r="F2363" s="28" t="s">
        <v>45</v>
      </c>
      <c r="G2363" s="16">
        <f>[1]ภดส3!G4205</f>
        <v>0</v>
      </c>
      <c r="H2363" s="16">
        <f>[1]ภดส3!H4205</f>
        <v>0</v>
      </c>
      <c r="I2363" s="16">
        <f>[1]ภดส3!I4205</f>
        <v>25</v>
      </c>
      <c r="J2363" s="45">
        <f>[1]ภดส3!J4205</f>
        <v>25</v>
      </c>
      <c r="K2363" s="24">
        <v>3050</v>
      </c>
      <c r="L2363" s="19">
        <f t="shared" si="129"/>
        <v>76250</v>
      </c>
      <c r="M2363" s="30"/>
      <c r="N2363" s="33"/>
      <c r="O2363" s="40"/>
      <c r="P2363" s="30"/>
      <c r="Q2363" s="42"/>
      <c r="R2363" s="118"/>
      <c r="S2363" s="39"/>
      <c r="T2363" s="42"/>
      <c r="U2363" s="43"/>
      <c r="V2363" s="43"/>
      <c r="W2363" s="44"/>
      <c r="X2363" s="22">
        <f t="shared" si="130"/>
        <v>76250</v>
      </c>
      <c r="Y2363" s="23">
        <f t="shared" si="131"/>
        <v>76250</v>
      </c>
      <c r="Z2363" s="22">
        <v>0</v>
      </c>
      <c r="AA2363" s="24">
        <f t="shared" si="132"/>
        <v>76250</v>
      </c>
      <c r="AB2363" s="25">
        <v>0.3</v>
      </c>
      <c r="AC2363" s="26">
        <f t="shared" si="128"/>
        <v>228.75</v>
      </c>
    </row>
    <row r="2364" spans="1:29" x14ac:dyDescent="0.35">
      <c r="A2364" s="47"/>
      <c r="B2364" s="47"/>
      <c r="C2364" s="47"/>
      <c r="D2364" s="48"/>
      <c r="E2364" s="48"/>
      <c r="F2364" s="48"/>
      <c r="G2364" s="47"/>
      <c r="H2364" s="47"/>
      <c r="I2364" s="47"/>
      <c r="J2364" s="49"/>
      <c r="K2364" s="50"/>
      <c r="L2364" s="51"/>
      <c r="M2364" s="52"/>
      <c r="N2364" s="52"/>
      <c r="O2364" s="52"/>
      <c r="P2364" s="52"/>
      <c r="Q2364" s="49"/>
      <c r="R2364" s="50"/>
      <c r="S2364" s="49"/>
      <c r="T2364" s="49"/>
      <c r="U2364" s="52"/>
      <c r="V2364" s="52"/>
      <c r="W2364" s="50"/>
      <c r="X2364" s="49"/>
      <c r="Y2364" s="50"/>
      <c r="Z2364" s="49"/>
      <c r="AA2364" s="50"/>
      <c r="AB2364" s="53"/>
      <c r="AC2364" s="5">
        <f>SUM(AC2360:AC2363)</f>
        <v>887.55</v>
      </c>
    </row>
    <row r="2365" spans="1:29" x14ac:dyDescent="0.35">
      <c r="A2365" s="1"/>
      <c r="B2365" s="1"/>
      <c r="C2365" s="1"/>
      <c r="D2365" s="2"/>
      <c r="E2365" s="2"/>
      <c r="F2365" s="2"/>
      <c r="G2365" s="1"/>
      <c r="H2365" s="1"/>
      <c r="I2365" s="1"/>
      <c r="J2365" s="3"/>
      <c r="K2365" s="4"/>
      <c r="M2365" s="6"/>
      <c r="N2365" s="1"/>
      <c r="O2365" s="1"/>
      <c r="P2365" s="1"/>
      <c r="Q2365" s="3"/>
      <c r="R2365" s="4"/>
      <c r="S2365" s="3"/>
      <c r="T2365" s="3"/>
      <c r="U2365" s="1"/>
      <c r="V2365" s="1"/>
      <c r="W2365" s="4"/>
      <c r="X2365" s="3"/>
      <c r="Y2365" s="4"/>
      <c r="Z2365" s="3"/>
      <c r="AA2365" s="4"/>
      <c r="AB2365" s="55"/>
    </row>
    <row r="2366" spans="1:29" x14ac:dyDescent="0.35">
      <c r="A2366" s="8"/>
      <c r="B2366" s="8" t="s">
        <v>37</v>
      </c>
      <c r="C2366" s="8"/>
      <c r="D2366" s="9" t="s">
        <v>38</v>
      </c>
      <c r="E2366" s="9"/>
      <c r="F2366" s="9"/>
      <c r="G2366" s="56"/>
      <c r="H2366" s="8" t="s">
        <v>39</v>
      </c>
      <c r="I2366" s="8"/>
      <c r="J2366" s="57"/>
      <c r="K2366" s="10"/>
      <c r="L2366" s="8"/>
      <c r="M2366" s="13"/>
      <c r="N2366" s="1"/>
      <c r="O2366" s="1"/>
      <c r="P2366" s="1"/>
      <c r="Q2366" s="3"/>
      <c r="R2366" s="4"/>
      <c r="S2366" s="3"/>
      <c r="T2366" s="3"/>
      <c r="U2366" s="1"/>
      <c r="V2366" s="1"/>
      <c r="W2366" s="4"/>
      <c r="X2366" s="3"/>
      <c r="Y2366" s="4"/>
      <c r="Z2366" s="3"/>
      <c r="AA2366" s="4"/>
      <c r="AB2366" s="55"/>
    </row>
    <row r="2367" spans="1:29" x14ac:dyDescent="0.35">
      <c r="A2367" s="8"/>
      <c r="B2367" s="8"/>
      <c r="C2367" s="8"/>
      <c r="D2367" s="9"/>
      <c r="E2367" s="9"/>
      <c r="F2367" s="9"/>
      <c r="G2367" s="56"/>
      <c r="H2367" s="8" t="s">
        <v>40</v>
      </c>
      <c r="I2367" s="8"/>
      <c r="J2367" s="57"/>
      <c r="K2367" s="10"/>
      <c r="L2367" s="8"/>
      <c r="M2367" s="13"/>
      <c r="N2367" s="1"/>
      <c r="O2367" s="1"/>
      <c r="P2367" s="1"/>
      <c r="Q2367" s="3"/>
      <c r="R2367" s="4"/>
      <c r="S2367" s="3"/>
      <c r="T2367" s="3"/>
      <c r="U2367" s="1"/>
      <c r="V2367" s="1"/>
      <c r="W2367" s="4"/>
      <c r="X2367" s="3"/>
      <c r="Y2367" s="4"/>
      <c r="Z2367" s="3"/>
      <c r="AA2367" s="4"/>
      <c r="AB2367" s="55"/>
    </row>
    <row r="2368" spans="1:29" x14ac:dyDescent="0.35">
      <c r="A2368" s="8"/>
      <c r="B2368" s="8"/>
      <c r="C2368" s="8"/>
      <c r="D2368" s="9"/>
      <c r="E2368" s="9"/>
      <c r="F2368" s="9"/>
      <c r="G2368" s="56"/>
      <c r="H2368" s="8" t="s">
        <v>41</v>
      </c>
      <c r="I2368" s="8"/>
      <c r="J2368" s="57"/>
      <c r="K2368" s="10"/>
      <c r="L2368" s="8"/>
      <c r="M2368" s="13"/>
      <c r="N2368" s="1"/>
      <c r="O2368" s="1"/>
      <c r="P2368" s="8"/>
      <c r="Q2368" s="3"/>
      <c r="R2368" s="4"/>
      <c r="S2368" s="3"/>
      <c r="T2368" s="3"/>
      <c r="U2368" s="1"/>
      <c r="V2368" s="1"/>
      <c r="W2368" s="4"/>
      <c r="X2368" s="3"/>
      <c r="Y2368" s="11"/>
      <c r="Z2368" s="10"/>
      <c r="AA2368" s="11"/>
      <c r="AB2368" s="14"/>
    </row>
    <row r="2369" spans="1:29" x14ac:dyDescent="0.35">
      <c r="A2369" s="8"/>
      <c r="B2369" s="8"/>
      <c r="C2369" s="8"/>
      <c r="D2369" s="9"/>
      <c r="E2369" s="9"/>
      <c r="F2369" s="9"/>
      <c r="G2369" s="56"/>
      <c r="H2369" s="8" t="s">
        <v>42</v>
      </c>
      <c r="I2369" s="58"/>
      <c r="J2369" s="59"/>
      <c r="K2369" s="12"/>
      <c r="L2369" s="58"/>
      <c r="M2369" s="60"/>
      <c r="N2369" s="1"/>
      <c r="O2369" s="1"/>
      <c r="P2369" s="8"/>
      <c r="Q2369" s="3"/>
      <c r="R2369" s="4"/>
      <c r="S2369" s="3"/>
      <c r="T2369" s="3"/>
      <c r="U2369" s="1"/>
      <c r="V2369" s="1"/>
      <c r="W2369" s="4"/>
      <c r="X2369" s="3"/>
      <c r="Y2369" s="11"/>
      <c r="Z2369" s="10"/>
      <c r="AA2369" s="11"/>
      <c r="AB2369" s="14"/>
    </row>
    <row r="2370" spans="1:29" x14ac:dyDescent="0.35">
      <c r="A2370" s="58"/>
      <c r="B2370" s="58"/>
      <c r="C2370" s="58"/>
      <c r="D2370" s="61"/>
      <c r="E2370" s="61"/>
      <c r="F2370" s="61"/>
      <c r="G2370" s="58"/>
      <c r="H2370" s="58" t="s">
        <v>43</v>
      </c>
      <c r="I2370" s="58"/>
      <c r="J2370" s="59"/>
      <c r="K2370" s="12"/>
      <c r="L2370" s="58"/>
      <c r="M2370" s="60"/>
    </row>
    <row r="2371" spans="1:29" x14ac:dyDescent="0.35">
      <c r="A2371" s="1"/>
      <c r="B2371" s="1"/>
      <c r="C2371" s="1"/>
      <c r="D2371" s="2"/>
      <c r="E2371" s="2"/>
      <c r="F2371" s="2"/>
      <c r="G2371" s="1"/>
      <c r="H2371" s="1"/>
      <c r="I2371" s="1"/>
      <c r="J2371" s="3"/>
      <c r="K2371" s="4"/>
      <c r="M2371" s="6"/>
      <c r="N2371" s="1"/>
      <c r="O2371" s="1"/>
      <c r="P2371" s="1"/>
      <c r="Q2371" s="3"/>
      <c r="R2371" s="4"/>
      <c r="S2371" s="3"/>
      <c r="T2371" s="3"/>
      <c r="U2371" s="1"/>
      <c r="V2371" s="1"/>
      <c r="W2371" s="4"/>
      <c r="X2371" s="3"/>
      <c r="Y2371" s="4"/>
      <c r="Z2371" s="3"/>
      <c r="AA2371" s="314" t="s">
        <v>0</v>
      </c>
      <c r="AB2371" s="314"/>
    </row>
    <row r="2372" spans="1:29" x14ac:dyDescent="0.35">
      <c r="A2372" s="315" t="s">
        <v>1</v>
      </c>
      <c r="B2372" s="315"/>
      <c r="C2372" s="315"/>
      <c r="D2372" s="315"/>
      <c r="E2372" s="315"/>
      <c r="F2372" s="315"/>
      <c r="G2372" s="315"/>
      <c r="H2372" s="315"/>
      <c r="I2372" s="315"/>
      <c r="J2372" s="315"/>
      <c r="K2372" s="315"/>
      <c r="L2372" s="315"/>
      <c r="M2372" s="315"/>
      <c r="N2372" s="315"/>
      <c r="O2372" s="315"/>
      <c r="P2372" s="315"/>
      <c r="Q2372" s="315"/>
      <c r="R2372" s="315"/>
      <c r="S2372" s="315"/>
      <c r="T2372" s="315"/>
      <c r="U2372" s="315"/>
      <c r="V2372" s="315"/>
      <c r="W2372" s="315"/>
      <c r="X2372" s="315"/>
      <c r="Y2372" s="315"/>
      <c r="Z2372" s="315"/>
      <c r="AA2372" s="315"/>
      <c r="AB2372" s="315"/>
    </row>
    <row r="2373" spans="1:29" x14ac:dyDescent="0.35">
      <c r="A2373" s="315" t="str">
        <f>A2352</f>
        <v>เทศบาลตำบลนาบอน</v>
      </c>
      <c r="B2373" s="315"/>
      <c r="C2373" s="315"/>
      <c r="D2373" s="315"/>
      <c r="E2373" s="315"/>
      <c r="F2373" s="315"/>
      <c r="G2373" s="315"/>
      <c r="H2373" s="315"/>
      <c r="I2373" s="315"/>
      <c r="J2373" s="315"/>
      <c r="K2373" s="315"/>
      <c r="L2373" s="315"/>
      <c r="M2373" s="315"/>
      <c r="N2373" s="315"/>
      <c r="O2373" s="315"/>
      <c r="P2373" s="315"/>
      <c r="Q2373" s="315"/>
      <c r="R2373" s="315"/>
      <c r="S2373" s="315"/>
      <c r="T2373" s="315"/>
      <c r="U2373" s="315"/>
      <c r="V2373" s="315"/>
      <c r="W2373" s="315"/>
      <c r="X2373" s="315"/>
      <c r="Y2373" s="315"/>
      <c r="Z2373" s="315"/>
      <c r="AA2373" s="315"/>
      <c r="AB2373" s="315"/>
    </row>
    <row r="2374" spans="1:29" x14ac:dyDescent="0.35">
      <c r="A2374" s="8" t="s">
        <v>231</v>
      </c>
      <c r="B2374" s="8"/>
      <c r="C2374" s="8"/>
      <c r="D2374" s="9"/>
      <c r="E2374" s="9"/>
      <c r="F2374" s="9"/>
      <c r="G2374" s="8"/>
      <c r="H2374" s="8"/>
      <c r="I2374" s="8"/>
      <c r="J2374" s="10"/>
      <c r="K2374" s="11"/>
      <c r="L2374" s="12"/>
      <c r="M2374" s="13"/>
      <c r="N2374" s="8"/>
      <c r="O2374" s="8"/>
      <c r="P2374" s="8"/>
      <c r="Q2374" s="10"/>
      <c r="R2374" s="11"/>
      <c r="S2374" s="10"/>
      <c r="T2374" s="10"/>
      <c r="U2374" s="8"/>
      <c r="V2374" s="8"/>
      <c r="W2374" s="11"/>
      <c r="X2374" s="10"/>
      <c r="Y2374" s="11"/>
      <c r="Z2374" s="10"/>
      <c r="AA2374" s="11"/>
      <c r="AB2374" s="14"/>
    </row>
    <row r="2375" spans="1:29" x14ac:dyDescent="0.35">
      <c r="A2375" s="288" t="s">
        <v>4</v>
      </c>
      <c r="B2375" s="316"/>
      <c r="C2375" s="316"/>
      <c r="D2375" s="316"/>
      <c r="E2375" s="316"/>
      <c r="F2375" s="316"/>
      <c r="G2375" s="316"/>
      <c r="H2375" s="316"/>
      <c r="I2375" s="316"/>
      <c r="J2375" s="316"/>
      <c r="K2375" s="316"/>
      <c r="L2375" s="289"/>
      <c r="M2375" s="288" t="s">
        <v>5</v>
      </c>
      <c r="N2375" s="316"/>
      <c r="O2375" s="316"/>
      <c r="P2375" s="316"/>
      <c r="Q2375" s="316"/>
      <c r="R2375" s="316"/>
      <c r="S2375" s="316"/>
      <c r="T2375" s="316"/>
      <c r="U2375" s="316"/>
      <c r="V2375" s="316"/>
      <c r="W2375" s="289"/>
      <c r="X2375" s="290" t="s">
        <v>6</v>
      </c>
      <c r="Y2375" s="290" t="s">
        <v>7</v>
      </c>
      <c r="Z2375" s="290" t="s">
        <v>8</v>
      </c>
      <c r="AA2375" s="290" t="s">
        <v>9</v>
      </c>
      <c r="AB2375" s="317" t="s">
        <v>10</v>
      </c>
    </row>
    <row r="2376" spans="1:29" x14ac:dyDescent="0.35">
      <c r="A2376" s="299" t="s">
        <v>11</v>
      </c>
      <c r="B2376" s="293" t="s">
        <v>12</v>
      </c>
      <c r="C2376" s="293" t="s">
        <v>13</v>
      </c>
      <c r="D2376" s="311" t="s">
        <v>14</v>
      </c>
      <c r="E2376" s="311" t="s">
        <v>15</v>
      </c>
      <c r="F2376" s="312" t="s">
        <v>16</v>
      </c>
      <c r="G2376" s="302" t="s">
        <v>17</v>
      </c>
      <c r="H2376" s="303"/>
      <c r="I2376" s="304"/>
      <c r="J2376" s="290" t="s">
        <v>18</v>
      </c>
      <c r="K2376" s="290" t="s">
        <v>19</v>
      </c>
      <c r="L2376" s="308" t="s">
        <v>20</v>
      </c>
      <c r="M2376" s="299" t="s">
        <v>11</v>
      </c>
      <c r="N2376" s="293" t="s">
        <v>21</v>
      </c>
      <c r="O2376" s="293" t="s">
        <v>22</v>
      </c>
      <c r="P2376" s="293" t="s">
        <v>16</v>
      </c>
      <c r="Q2376" s="290" t="s">
        <v>23</v>
      </c>
      <c r="R2376" s="290" t="s">
        <v>24</v>
      </c>
      <c r="S2376" s="290" t="s">
        <v>25</v>
      </c>
      <c r="T2376" s="290" t="s">
        <v>26</v>
      </c>
      <c r="U2376" s="288" t="s">
        <v>27</v>
      </c>
      <c r="V2376" s="289"/>
      <c r="W2376" s="290" t="s">
        <v>28</v>
      </c>
      <c r="X2376" s="291"/>
      <c r="Y2376" s="291"/>
      <c r="Z2376" s="291"/>
      <c r="AA2376" s="291"/>
      <c r="AB2376" s="318"/>
    </row>
    <row r="2377" spans="1:29" x14ac:dyDescent="0.35">
      <c r="A2377" s="300"/>
      <c r="B2377" s="294"/>
      <c r="C2377" s="294"/>
      <c r="D2377" s="312"/>
      <c r="E2377" s="312"/>
      <c r="F2377" s="312"/>
      <c r="G2377" s="305"/>
      <c r="H2377" s="306"/>
      <c r="I2377" s="307"/>
      <c r="J2377" s="291"/>
      <c r="K2377" s="291"/>
      <c r="L2377" s="309"/>
      <c r="M2377" s="300"/>
      <c r="N2377" s="294"/>
      <c r="O2377" s="294"/>
      <c r="P2377" s="294"/>
      <c r="Q2377" s="291"/>
      <c r="R2377" s="291"/>
      <c r="S2377" s="291"/>
      <c r="T2377" s="291"/>
      <c r="U2377" s="293" t="s">
        <v>29</v>
      </c>
      <c r="V2377" s="296" t="s">
        <v>30</v>
      </c>
      <c r="W2377" s="291"/>
      <c r="X2377" s="291"/>
      <c r="Y2377" s="291"/>
      <c r="Z2377" s="291"/>
      <c r="AA2377" s="291"/>
      <c r="AB2377" s="318"/>
    </row>
    <row r="2378" spans="1:29" x14ac:dyDescent="0.35">
      <c r="A2378" s="300"/>
      <c r="B2378" s="294"/>
      <c r="C2378" s="294"/>
      <c r="D2378" s="312"/>
      <c r="E2378" s="312"/>
      <c r="F2378" s="312"/>
      <c r="G2378" s="299" t="s">
        <v>31</v>
      </c>
      <c r="H2378" s="299" t="s">
        <v>32</v>
      </c>
      <c r="I2378" s="299" t="s">
        <v>33</v>
      </c>
      <c r="J2378" s="291"/>
      <c r="K2378" s="291"/>
      <c r="L2378" s="309"/>
      <c r="M2378" s="300"/>
      <c r="N2378" s="294"/>
      <c r="O2378" s="294"/>
      <c r="P2378" s="294"/>
      <c r="Q2378" s="291"/>
      <c r="R2378" s="291"/>
      <c r="S2378" s="291"/>
      <c r="T2378" s="291"/>
      <c r="U2378" s="294"/>
      <c r="V2378" s="297"/>
      <c r="W2378" s="291"/>
      <c r="X2378" s="291"/>
      <c r="Y2378" s="291"/>
      <c r="Z2378" s="291"/>
      <c r="AA2378" s="291"/>
      <c r="AB2378" s="318"/>
    </row>
    <row r="2379" spans="1:29" x14ac:dyDescent="0.35">
      <c r="A2379" s="300"/>
      <c r="B2379" s="294"/>
      <c r="C2379" s="294"/>
      <c r="D2379" s="312"/>
      <c r="E2379" s="312"/>
      <c r="F2379" s="312"/>
      <c r="G2379" s="300"/>
      <c r="H2379" s="300"/>
      <c r="I2379" s="300"/>
      <c r="J2379" s="291"/>
      <c r="K2379" s="291"/>
      <c r="L2379" s="309"/>
      <c r="M2379" s="300"/>
      <c r="N2379" s="294"/>
      <c r="O2379" s="294"/>
      <c r="P2379" s="294"/>
      <c r="Q2379" s="291"/>
      <c r="R2379" s="291"/>
      <c r="S2379" s="291"/>
      <c r="T2379" s="291"/>
      <c r="U2379" s="294"/>
      <c r="V2379" s="297"/>
      <c r="W2379" s="291"/>
      <c r="X2379" s="291"/>
      <c r="Y2379" s="291"/>
      <c r="Z2379" s="291"/>
      <c r="AA2379" s="291"/>
      <c r="AB2379" s="318"/>
    </row>
    <row r="2380" spans="1:29" x14ac:dyDescent="0.35">
      <c r="A2380" s="301"/>
      <c r="B2380" s="295"/>
      <c r="C2380" s="295"/>
      <c r="D2380" s="313"/>
      <c r="E2380" s="313"/>
      <c r="F2380" s="313"/>
      <c r="G2380" s="301"/>
      <c r="H2380" s="301"/>
      <c r="I2380" s="301"/>
      <c r="J2380" s="292"/>
      <c r="K2380" s="292"/>
      <c r="L2380" s="310"/>
      <c r="M2380" s="301"/>
      <c r="N2380" s="295"/>
      <c r="O2380" s="295"/>
      <c r="P2380" s="295"/>
      <c r="Q2380" s="292"/>
      <c r="R2380" s="292"/>
      <c r="S2380" s="292"/>
      <c r="T2380" s="292"/>
      <c r="U2380" s="295"/>
      <c r="V2380" s="298"/>
      <c r="W2380" s="292"/>
      <c r="X2380" s="292"/>
      <c r="Y2380" s="292"/>
      <c r="Z2380" s="292"/>
      <c r="AA2380" s="292"/>
      <c r="AB2380" s="319"/>
    </row>
    <row r="2381" spans="1:29" x14ac:dyDescent="0.35">
      <c r="A2381" s="15">
        <v>1</v>
      </c>
      <c r="B2381" s="16" t="str">
        <f>[1]ภดส3!B4229</f>
        <v>โฉนด</v>
      </c>
      <c r="C2381" s="16">
        <f>[1]ภดส3!E4229</f>
        <v>3428</v>
      </c>
      <c r="D2381" s="17">
        <f>[1]ภดส3!C4229</f>
        <v>7372</v>
      </c>
      <c r="E2381" s="17" t="str">
        <f>[1]ภดส3!F4229</f>
        <v>ม.2 ต.นาบอน</v>
      </c>
      <c r="F2381" s="18" t="s">
        <v>45</v>
      </c>
      <c r="G2381" s="16">
        <f>[1]ภดส3!G4229</f>
        <v>0</v>
      </c>
      <c r="H2381" s="16">
        <f>[1]ภดส3!H4229</f>
        <v>0</v>
      </c>
      <c r="I2381" s="16">
        <f>[1]ภดส3!I4229</f>
        <v>25</v>
      </c>
      <c r="J2381" s="19">
        <f>[1]ภดส3!J4229</f>
        <v>25</v>
      </c>
      <c r="K2381" s="20">
        <v>3050</v>
      </c>
      <c r="L2381" s="19">
        <f>J2381*K2381</f>
        <v>76250</v>
      </c>
      <c r="M2381" s="21"/>
      <c r="N2381" s="21"/>
      <c r="O2381" s="21"/>
      <c r="P2381" s="21"/>
      <c r="Q2381" s="22"/>
      <c r="R2381" s="23"/>
      <c r="S2381" s="22"/>
      <c r="T2381" s="22"/>
      <c r="U2381" s="21"/>
      <c r="V2381" s="21"/>
      <c r="W2381" s="23"/>
      <c r="X2381" s="22">
        <f>L2381</f>
        <v>76250</v>
      </c>
      <c r="Y2381" s="23">
        <f>X2381*100/100</f>
        <v>76250</v>
      </c>
      <c r="Z2381" s="22">
        <v>0</v>
      </c>
      <c r="AA2381" s="24">
        <f>Y2381-Z2381</f>
        <v>76250</v>
      </c>
      <c r="AB2381" s="25">
        <v>0.3</v>
      </c>
      <c r="AC2381" s="26">
        <f>AA2381*AB2381/100</f>
        <v>228.75</v>
      </c>
    </row>
    <row r="2382" spans="1:29" x14ac:dyDescent="0.35">
      <c r="A2382" s="201"/>
      <c r="B2382" s="202"/>
      <c r="C2382" s="202"/>
      <c r="D2382" s="77"/>
      <c r="E2382" s="77"/>
      <c r="F2382" s="130"/>
      <c r="G2382" s="202"/>
      <c r="H2382" s="202"/>
      <c r="I2382" s="202"/>
      <c r="J2382" s="196"/>
      <c r="K2382" s="197"/>
      <c r="L2382" s="203"/>
      <c r="M2382" s="132"/>
      <c r="N2382" s="132"/>
      <c r="O2382" s="132"/>
      <c r="P2382" s="132"/>
      <c r="Q2382" s="185"/>
      <c r="R2382" s="206"/>
      <c r="S2382" s="185"/>
      <c r="T2382" s="207"/>
      <c r="U2382" s="132"/>
      <c r="V2382" s="132"/>
      <c r="W2382" s="206"/>
      <c r="X2382" s="207"/>
      <c r="Y2382" s="206"/>
      <c r="Z2382" s="207"/>
      <c r="AA2382" s="208"/>
      <c r="AB2382" s="198"/>
      <c r="AC2382" s="188">
        <f>SUM(AC2381)</f>
        <v>228.75</v>
      </c>
    </row>
    <row r="2383" spans="1:29" x14ac:dyDescent="0.35">
      <c r="A2383" s="1"/>
      <c r="B2383" s="1"/>
      <c r="C2383" s="1"/>
      <c r="D2383" s="2"/>
      <c r="E2383" s="2"/>
      <c r="F2383" s="2"/>
      <c r="G2383" s="1"/>
      <c r="H2383" s="1"/>
      <c r="I2383" s="1"/>
      <c r="J2383" s="3"/>
      <c r="K2383" s="4"/>
      <c r="M2383" s="6"/>
      <c r="N2383" s="1"/>
      <c r="O2383" s="1"/>
      <c r="P2383" s="1"/>
      <c r="Q2383" s="3"/>
      <c r="R2383" s="4"/>
      <c r="S2383" s="3"/>
      <c r="T2383" s="3"/>
      <c r="U2383" s="1"/>
      <c r="V2383" s="1"/>
      <c r="W2383" s="4"/>
      <c r="X2383" s="3"/>
      <c r="Y2383" s="4"/>
      <c r="Z2383" s="3"/>
      <c r="AA2383" s="4"/>
      <c r="AB2383" s="55"/>
    </row>
    <row r="2384" spans="1:29" x14ac:dyDescent="0.35">
      <c r="A2384" s="8"/>
      <c r="B2384" s="8" t="s">
        <v>37</v>
      </c>
      <c r="C2384" s="8"/>
      <c r="D2384" s="9" t="s">
        <v>38</v>
      </c>
      <c r="E2384" s="9"/>
      <c r="F2384" s="9"/>
      <c r="G2384" s="56"/>
      <c r="H2384" s="8" t="s">
        <v>39</v>
      </c>
      <c r="I2384" s="8"/>
      <c r="J2384" s="57"/>
      <c r="K2384" s="10"/>
      <c r="L2384" s="8"/>
      <c r="M2384" s="13"/>
      <c r="N2384" s="1"/>
      <c r="O2384" s="1"/>
      <c r="P2384" s="1"/>
      <c r="Q2384" s="3"/>
      <c r="R2384" s="4"/>
      <c r="S2384" s="3"/>
      <c r="T2384" s="3"/>
      <c r="U2384" s="1"/>
      <c r="V2384" s="1"/>
      <c r="W2384" s="4"/>
      <c r="X2384" s="3"/>
      <c r="Y2384" s="4"/>
      <c r="Z2384" s="3"/>
      <c r="AA2384" s="4"/>
      <c r="AB2384" s="55"/>
    </row>
    <row r="2385" spans="1:29" x14ac:dyDescent="0.35">
      <c r="A2385" s="8"/>
      <c r="B2385" s="8"/>
      <c r="C2385" s="8"/>
      <c r="D2385" s="9"/>
      <c r="E2385" s="9"/>
      <c r="F2385" s="9"/>
      <c r="G2385" s="56"/>
      <c r="H2385" s="8" t="s">
        <v>40</v>
      </c>
      <c r="I2385" s="8"/>
      <c r="J2385" s="57"/>
      <c r="K2385" s="10"/>
      <c r="L2385" s="8"/>
      <c r="M2385" s="13"/>
      <c r="N2385" s="1"/>
      <c r="O2385" s="1"/>
      <c r="P2385" s="1"/>
      <c r="Q2385" s="3"/>
      <c r="R2385" s="4"/>
      <c r="S2385" s="3"/>
      <c r="T2385" s="3"/>
      <c r="U2385" s="1"/>
      <c r="V2385" s="1"/>
      <c r="W2385" s="4"/>
      <c r="X2385" s="3"/>
      <c r="Y2385" s="4"/>
      <c r="Z2385" s="3"/>
      <c r="AA2385" s="4"/>
      <c r="AB2385" s="55"/>
    </row>
    <row r="2386" spans="1:29" x14ac:dyDescent="0.35">
      <c r="A2386" s="8"/>
      <c r="B2386" s="8"/>
      <c r="C2386" s="8"/>
      <c r="D2386" s="9"/>
      <c r="E2386" s="9"/>
      <c r="F2386" s="9"/>
      <c r="G2386" s="56"/>
      <c r="H2386" s="8" t="s">
        <v>41</v>
      </c>
      <c r="I2386" s="8"/>
      <c r="J2386" s="57"/>
      <c r="K2386" s="10"/>
      <c r="L2386" s="8"/>
      <c r="M2386" s="13"/>
      <c r="N2386" s="1"/>
      <c r="O2386" s="1"/>
      <c r="P2386" s="8"/>
      <c r="Q2386" s="3"/>
      <c r="R2386" s="4"/>
      <c r="S2386" s="3"/>
      <c r="T2386" s="3"/>
      <c r="U2386" s="1"/>
      <c r="V2386" s="1"/>
      <c r="W2386" s="4"/>
      <c r="X2386" s="3"/>
      <c r="Y2386" s="11"/>
      <c r="Z2386" s="10"/>
      <c r="AA2386" s="11"/>
      <c r="AB2386" s="14"/>
    </row>
    <row r="2387" spans="1:29" x14ac:dyDescent="0.35">
      <c r="A2387" s="8"/>
      <c r="B2387" s="8"/>
      <c r="C2387" s="8"/>
      <c r="D2387" s="9"/>
      <c r="E2387" s="9"/>
      <c r="F2387" s="9"/>
      <c r="G2387" s="56"/>
      <c r="H2387" s="8" t="s">
        <v>42</v>
      </c>
      <c r="I2387" s="58"/>
      <c r="J2387" s="59"/>
      <c r="K2387" s="12"/>
      <c r="L2387" s="58"/>
      <c r="M2387" s="60"/>
      <c r="N2387" s="1"/>
      <c r="O2387" s="1"/>
      <c r="P2387" s="8"/>
      <c r="Q2387" s="3"/>
      <c r="R2387" s="4"/>
      <c r="S2387" s="3"/>
      <c r="T2387" s="3"/>
      <c r="U2387" s="1"/>
      <c r="V2387" s="1"/>
      <c r="W2387" s="4"/>
      <c r="X2387" s="3"/>
      <c r="Y2387" s="11"/>
      <c r="Z2387" s="10"/>
      <c r="AA2387" s="11"/>
      <c r="AB2387" s="14"/>
    </row>
    <row r="2388" spans="1:29" x14ac:dyDescent="0.35">
      <c r="A2388" s="58"/>
      <c r="B2388" s="58"/>
      <c r="C2388" s="58"/>
      <c r="D2388" s="61"/>
      <c r="E2388" s="61"/>
      <c r="F2388" s="61"/>
      <c r="G2388" s="58"/>
      <c r="H2388" s="58" t="s">
        <v>43</v>
      </c>
      <c r="I2388" s="58"/>
      <c r="J2388" s="59"/>
      <c r="K2388" s="12"/>
      <c r="L2388" s="58"/>
      <c r="M2388" s="60"/>
    </row>
    <row r="2389" spans="1:29" x14ac:dyDescent="0.35">
      <c r="A2389" s="1"/>
      <c r="B2389" s="1"/>
      <c r="C2389" s="1"/>
      <c r="D2389" s="2"/>
      <c r="E2389" s="2"/>
      <c r="F2389" s="2"/>
      <c r="G2389" s="1"/>
      <c r="H2389" s="1"/>
      <c r="I2389" s="1"/>
      <c r="J2389" s="3"/>
      <c r="K2389" s="4"/>
      <c r="M2389" s="6"/>
      <c r="N2389" s="1"/>
      <c r="O2389" s="1"/>
      <c r="P2389" s="1"/>
      <c r="Q2389" s="3"/>
      <c r="R2389" s="4"/>
      <c r="S2389" s="3"/>
      <c r="T2389" s="3"/>
      <c r="U2389" s="1"/>
      <c r="V2389" s="1"/>
      <c r="W2389" s="4"/>
      <c r="X2389" s="3"/>
      <c r="Y2389" s="4"/>
      <c r="Z2389" s="3"/>
      <c r="AA2389" s="320" t="s">
        <v>0</v>
      </c>
      <c r="AB2389" s="320"/>
    </row>
    <row r="2390" spans="1:29" x14ac:dyDescent="0.35">
      <c r="A2390" s="315" t="s">
        <v>1</v>
      </c>
      <c r="B2390" s="315"/>
      <c r="C2390" s="315"/>
      <c r="D2390" s="315"/>
      <c r="E2390" s="315"/>
      <c r="F2390" s="315"/>
      <c r="G2390" s="315"/>
      <c r="H2390" s="315"/>
      <c r="I2390" s="315"/>
      <c r="J2390" s="315"/>
      <c r="K2390" s="315"/>
      <c r="L2390" s="315"/>
      <c r="M2390" s="315"/>
      <c r="N2390" s="315"/>
      <c r="O2390" s="315"/>
      <c r="P2390" s="315"/>
      <c r="Q2390" s="315"/>
      <c r="R2390" s="315"/>
      <c r="S2390" s="315"/>
      <c r="T2390" s="315"/>
      <c r="U2390" s="315"/>
      <c r="V2390" s="315"/>
      <c r="W2390" s="315"/>
      <c r="X2390" s="315"/>
      <c r="Y2390" s="315"/>
      <c r="Z2390" s="315"/>
      <c r="AA2390" s="315"/>
      <c r="AB2390" s="315"/>
    </row>
    <row r="2391" spans="1:29" x14ac:dyDescent="0.35">
      <c r="A2391" s="315" t="str">
        <f>A2373</f>
        <v>เทศบาลตำบลนาบอน</v>
      </c>
      <c r="B2391" s="315"/>
      <c r="C2391" s="315"/>
      <c r="D2391" s="315"/>
      <c r="E2391" s="315"/>
      <c r="F2391" s="315"/>
      <c r="G2391" s="315"/>
      <c r="H2391" s="315"/>
      <c r="I2391" s="315"/>
      <c r="J2391" s="315"/>
      <c r="K2391" s="315"/>
      <c r="L2391" s="315"/>
      <c r="M2391" s="315"/>
      <c r="N2391" s="315"/>
      <c r="O2391" s="315"/>
      <c r="P2391" s="315"/>
      <c r="Q2391" s="315"/>
      <c r="R2391" s="315"/>
      <c r="S2391" s="315"/>
      <c r="T2391" s="315"/>
      <c r="U2391" s="315"/>
      <c r="V2391" s="315"/>
      <c r="W2391" s="315"/>
      <c r="X2391" s="315"/>
      <c r="Y2391" s="315"/>
      <c r="Z2391" s="315"/>
      <c r="AA2391" s="315"/>
      <c r="AB2391" s="315"/>
    </row>
    <row r="2392" spans="1:29" x14ac:dyDescent="0.35">
      <c r="A2392" s="8" t="s">
        <v>232</v>
      </c>
      <c r="B2392" s="8"/>
      <c r="C2392" s="8"/>
      <c r="D2392" s="9"/>
      <c r="E2392" s="9"/>
      <c r="F2392" s="9"/>
      <c r="G2392" s="8"/>
      <c r="H2392" s="8"/>
      <c r="I2392" s="8"/>
      <c r="J2392" s="10"/>
      <c r="K2392" s="11"/>
      <c r="L2392" s="12"/>
      <c r="M2392" s="13"/>
      <c r="N2392" s="8"/>
      <c r="O2392" s="8"/>
      <c r="P2392" s="8"/>
      <c r="Q2392" s="10"/>
      <c r="R2392" s="11"/>
      <c r="S2392" s="10"/>
      <c r="T2392" s="10"/>
      <c r="U2392" s="8"/>
      <c r="V2392" s="8"/>
      <c r="W2392" s="11"/>
      <c r="X2392" s="10"/>
      <c r="Y2392" s="11"/>
      <c r="Z2392" s="10"/>
      <c r="AA2392" s="11"/>
      <c r="AB2392" s="14"/>
    </row>
    <row r="2393" spans="1:29" x14ac:dyDescent="0.35">
      <c r="A2393" s="288" t="s">
        <v>4</v>
      </c>
      <c r="B2393" s="316"/>
      <c r="C2393" s="316"/>
      <c r="D2393" s="316"/>
      <c r="E2393" s="316"/>
      <c r="F2393" s="316"/>
      <c r="G2393" s="316"/>
      <c r="H2393" s="316"/>
      <c r="I2393" s="316"/>
      <c r="J2393" s="316"/>
      <c r="K2393" s="316"/>
      <c r="L2393" s="289"/>
      <c r="M2393" s="288" t="s">
        <v>5</v>
      </c>
      <c r="N2393" s="316"/>
      <c r="O2393" s="316"/>
      <c r="P2393" s="316"/>
      <c r="Q2393" s="316"/>
      <c r="R2393" s="316"/>
      <c r="S2393" s="316"/>
      <c r="T2393" s="316"/>
      <c r="U2393" s="316"/>
      <c r="V2393" s="316"/>
      <c r="W2393" s="289"/>
      <c r="X2393" s="290" t="s">
        <v>6</v>
      </c>
      <c r="Y2393" s="290" t="s">
        <v>7</v>
      </c>
      <c r="Z2393" s="290" t="s">
        <v>8</v>
      </c>
      <c r="AA2393" s="290" t="s">
        <v>9</v>
      </c>
      <c r="AB2393" s="317" t="s">
        <v>10</v>
      </c>
    </row>
    <row r="2394" spans="1:29" x14ac:dyDescent="0.35">
      <c r="A2394" s="299" t="s">
        <v>11</v>
      </c>
      <c r="B2394" s="293" t="s">
        <v>12</v>
      </c>
      <c r="C2394" s="293" t="s">
        <v>13</v>
      </c>
      <c r="D2394" s="311" t="s">
        <v>14</v>
      </c>
      <c r="E2394" s="311" t="s">
        <v>15</v>
      </c>
      <c r="F2394" s="312" t="s">
        <v>16</v>
      </c>
      <c r="G2394" s="302" t="s">
        <v>17</v>
      </c>
      <c r="H2394" s="303"/>
      <c r="I2394" s="304"/>
      <c r="J2394" s="290" t="s">
        <v>18</v>
      </c>
      <c r="K2394" s="290" t="s">
        <v>19</v>
      </c>
      <c r="L2394" s="308" t="s">
        <v>20</v>
      </c>
      <c r="M2394" s="299" t="s">
        <v>11</v>
      </c>
      <c r="N2394" s="293" t="s">
        <v>21</v>
      </c>
      <c r="O2394" s="293" t="s">
        <v>22</v>
      </c>
      <c r="P2394" s="293" t="s">
        <v>16</v>
      </c>
      <c r="Q2394" s="290" t="s">
        <v>23</v>
      </c>
      <c r="R2394" s="290" t="s">
        <v>24</v>
      </c>
      <c r="S2394" s="290" t="s">
        <v>25</v>
      </c>
      <c r="T2394" s="290" t="s">
        <v>26</v>
      </c>
      <c r="U2394" s="288" t="s">
        <v>27</v>
      </c>
      <c r="V2394" s="289"/>
      <c r="W2394" s="290" t="s">
        <v>28</v>
      </c>
      <c r="X2394" s="291"/>
      <c r="Y2394" s="291"/>
      <c r="Z2394" s="291"/>
      <c r="AA2394" s="291"/>
      <c r="AB2394" s="318"/>
    </row>
    <row r="2395" spans="1:29" x14ac:dyDescent="0.35">
      <c r="A2395" s="300"/>
      <c r="B2395" s="294"/>
      <c r="C2395" s="294"/>
      <c r="D2395" s="312"/>
      <c r="E2395" s="312"/>
      <c r="F2395" s="312"/>
      <c r="G2395" s="305"/>
      <c r="H2395" s="306"/>
      <c r="I2395" s="307"/>
      <c r="J2395" s="291"/>
      <c r="K2395" s="291"/>
      <c r="L2395" s="309"/>
      <c r="M2395" s="300"/>
      <c r="N2395" s="294"/>
      <c r="O2395" s="294"/>
      <c r="P2395" s="294"/>
      <c r="Q2395" s="291"/>
      <c r="R2395" s="291"/>
      <c r="S2395" s="291"/>
      <c r="T2395" s="291"/>
      <c r="U2395" s="293" t="s">
        <v>29</v>
      </c>
      <c r="V2395" s="296" t="s">
        <v>30</v>
      </c>
      <c r="W2395" s="291"/>
      <c r="X2395" s="291"/>
      <c r="Y2395" s="291"/>
      <c r="Z2395" s="291"/>
      <c r="AA2395" s="291"/>
      <c r="AB2395" s="318"/>
    </row>
    <row r="2396" spans="1:29" x14ac:dyDescent="0.35">
      <c r="A2396" s="300"/>
      <c r="B2396" s="294"/>
      <c r="C2396" s="294"/>
      <c r="D2396" s="312"/>
      <c r="E2396" s="312"/>
      <c r="F2396" s="312"/>
      <c r="G2396" s="299" t="s">
        <v>31</v>
      </c>
      <c r="H2396" s="299" t="s">
        <v>32</v>
      </c>
      <c r="I2396" s="299" t="s">
        <v>33</v>
      </c>
      <c r="J2396" s="291"/>
      <c r="K2396" s="291"/>
      <c r="L2396" s="309"/>
      <c r="M2396" s="300"/>
      <c r="N2396" s="294"/>
      <c r="O2396" s="294"/>
      <c r="P2396" s="294"/>
      <c r="Q2396" s="291"/>
      <c r="R2396" s="291"/>
      <c r="S2396" s="291"/>
      <c r="T2396" s="291"/>
      <c r="U2396" s="294"/>
      <c r="V2396" s="297"/>
      <c r="W2396" s="291"/>
      <c r="X2396" s="291"/>
      <c r="Y2396" s="291"/>
      <c r="Z2396" s="291"/>
      <c r="AA2396" s="291"/>
      <c r="AB2396" s="318"/>
    </row>
    <row r="2397" spans="1:29" x14ac:dyDescent="0.35">
      <c r="A2397" s="300"/>
      <c r="B2397" s="294"/>
      <c r="C2397" s="294"/>
      <c r="D2397" s="312"/>
      <c r="E2397" s="312"/>
      <c r="F2397" s="312"/>
      <c r="G2397" s="300"/>
      <c r="H2397" s="300"/>
      <c r="I2397" s="300"/>
      <c r="J2397" s="291"/>
      <c r="K2397" s="291"/>
      <c r="L2397" s="309"/>
      <c r="M2397" s="300"/>
      <c r="N2397" s="294"/>
      <c r="O2397" s="294"/>
      <c r="P2397" s="294"/>
      <c r="Q2397" s="291"/>
      <c r="R2397" s="291"/>
      <c r="S2397" s="291"/>
      <c r="T2397" s="291"/>
      <c r="U2397" s="294"/>
      <c r="V2397" s="297"/>
      <c r="W2397" s="291"/>
      <c r="X2397" s="291"/>
      <c r="Y2397" s="291"/>
      <c r="Z2397" s="291"/>
      <c r="AA2397" s="291"/>
      <c r="AB2397" s="318"/>
    </row>
    <row r="2398" spans="1:29" x14ac:dyDescent="0.35">
      <c r="A2398" s="301"/>
      <c r="B2398" s="295"/>
      <c r="C2398" s="295"/>
      <c r="D2398" s="313"/>
      <c r="E2398" s="313"/>
      <c r="F2398" s="313"/>
      <c r="G2398" s="301"/>
      <c r="H2398" s="301"/>
      <c r="I2398" s="301"/>
      <c r="J2398" s="292"/>
      <c r="K2398" s="292"/>
      <c r="L2398" s="310"/>
      <c r="M2398" s="301"/>
      <c r="N2398" s="295"/>
      <c r="O2398" s="295"/>
      <c r="P2398" s="295"/>
      <c r="Q2398" s="292"/>
      <c r="R2398" s="292"/>
      <c r="S2398" s="292"/>
      <c r="T2398" s="292"/>
      <c r="U2398" s="295"/>
      <c r="V2398" s="298"/>
      <c r="W2398" s="292"/>
      <c r="X2398" s="292"/>
      <c r="Y2398" s="292"/>
      <c r="Z2398" s="292"/>
      <c r="AA2398" s="292"/>
      <c r="AB2398" s="319"/>
    </row>
    <row r="2399" spans="1:29" x14ac:dyDescent="0.35">
      <c r="A2399" s="15">
        <v>1</v>
      </c>
      <c r="B2399" s="16" t="str">
        <f>[1]ภดส3!B4256</f>
        <v>โฉนด</v>
      </c>
      <c r="C2399" s="16">
        <f>[1]ภดส3!E4256</f>
        <v>5953</v>
      </c>
      <c r="D2399" s="17">
        <f>[1]ภดส3!C4256</f>
        <v>14116</v>
      </c>
      <c r="E2399" s="17" t="str">
        <f>[1]ภดส3!F4256</f>
        <v>ม.2 ต.นาบอน</v>
      </c>
      <c r="F2399" s="18" t="s">
        <v>45</v>
      </c>
      <c r="G2399" s="16">
        <f>[1]ภดส3!G4256</f>
        <v>0</v>
      </c>
      <c r="H2399" s="16">
        <f>[1]ภดส3!H4256</f>
        <v>0</v>
      </c>
      <c r="I2399" s="16">
        <f>[1]ภดส3!I4256</f>
        <v>81.7</v>
      </c>
      <c r="J2399" s="19">
        <f>[1]ภดส3!J4256</f>
        <v>81.7</v>
      </c>
      <c r="K2399" s="20">
        <v>3050</v>
      </c>
      <c r="L2399" s="19">
        <f>J2399*K2399</f>
        <v>249185</v>
      </c>
      <c r="M2399" s="21"/>
      <c r="N2399" s="21"/>
      <c r="O2399" s="21"/>
      <c r="P2399" s="21"/>
      <c r="Q2399" s="22"/>
      <c r="R2399" s="23"/>
      <c r="S2399" s="22"/>
      <c r="T2399" s="22"/>
      <c r="U2399" s="21"/>
      <c r="V2399" s="21"/>
      <c r="W2399" s="23"/>
      <c r="X2399" s="22">
        <f>L2399</f>
        <v>249185</v>
      </c>
      <c r="Y2399" s="23">
        <f>X2399*100/100</f>
        <v>249185</v>
      </c>
      <c r="Z2399" s="22">
        <v>0</v>
      </c>
      <c r="AA2399" s="24">
        <f>Y2399-Z2399</f>
        <v>249185</v>
      </c>
      <c r="AB2399" s="25">
        <v>0.3</v>
      </c>
      <c r="AC2399" s="26">
        <f>AA2399*AB2399/100</f>
        <v>747.55499999999995</v>
      </c>
    </row>
    <row r="2400" spans="1:29" x14ac:dyDescent="0.35">
      <c r="A2400" s="15">
        <v>2</v>
      </c>
      <c r="B2400" s="16" t="str">
        <f>[1]ภดส3!B4257</f>
        <v>โฉนด</v>
      </c>
      <c r="C2400" s="16">
        <f>[1]ภดส3!E4257</f>
        <v>5954</v>
      </c>
      <c r="D2400" s="17">
        <f>[1]ภดส3!C4257</f>
        <v>14117</v>
      </c>
      <c r="E2400" s="17" t="str">
        <f>[1]ภดส3!F4257</f>
        <v>ม.2 ต.นาบอน</v>
      </c>
      <c r="F2400" s="28" t="s">
        <v>45</v>
      </c>
      <c r="G2400" s="16">
        <f>[1]ภดส3!G4257</f>
        <v>0</v>
      </c>
      <c r="H2400" s="16">
        <f>[1]ภดส3!H4257</f>
        <v>0</v>
      </c>
      <c r="I2400" s="16">
        <f>[1]ภดส3!I4257</f>
        <v>82.1</v>
      </c>
      <c r="J2400" s="45">
        <f>[1]ภดส3!J4257</f>
        <v>82.1</v>
      </c>
      <c r="K2400" s="29">
        <v>3050</v>
      </c>
      <c r="L2400" s="19">
        <f>J2400*K2400</f>
        <v>250404.99999999997</v>
      </c>
      <c r="M2400" s="30"/>
      <c r="N2400" s="30"/>
      <c r="O2400" s="30"/>
      <c r="P2400" s="30"/>
      <c r="Q2400" s="42"/>
      <c r="R2400" s="23"/>
      <c r="S2400" s="42"/>
      <c r="T2400" s="22"/>
      <c r="U2400" s="30"/>
      <c r="V2400" s="30"/>
      <c r="W2400" s="23"/>
      <c r="X2400" s="22">
        <f>L2400</f>
        <v>250404.99999999997</v>
      </c>
      <c r="Y2400" s="23">
        <f>X2400*100/100</f>
        <v>250404.99999999997</v>
      </c>
      <c r="Z2400" s="22">
        <v>0</v>
      </c>
      <c r="AA2400" s="24">
        <f>Y2400-Z2400</f>
        <v>250404.99999999997</v>
      </c>
      <c r="AB2400" s="25">
        <v>0.3</v>
      </c>
      <c r="AC2400" s="5">
        <f>AA2400*AB2400/100</f>
        <v>751.2149999999998</v>
      </c>
    </row>
    <row r="2401" spans="1:29" x14ac:dyDescent="0.35">
      <c r="A2401" s="201"/>
      <c r="B2401" s="202"/>
      <c r="C2401" s="202"/>
      <c r="D2401" s="77"/>
      <c r="E2401" s="77"/>
      <c r="F2401" s="130"/>
      <c r="G2401" s="202"/>
      <c r="H2401" s="202"/>
      <c r="I2401" s="202"/>
      <c r="J2401" s="196"/>
      <c r="K2401" s="197"/>
      <c r="L2401" s="203"/>
      <c r="M2401" s="132"/>
      <c r="N2401" s="204"/>
      <c r="O2401" s="204"/>
      <c r="P2401" s="204"/>
      <c r="Q2401" s="183"/>
      <c r="R2401" s="206"/>
      <c r="S2401" s="183"/>
      <c r="T2401" s="207"/>
      <c r="U2401" s="204"/>
      <c r="V2401" s="204"/>
      <c r="W2401" s="206"/>
      <c r="X2401" s="207"/>
      <c r="Y2401" s="206"/>
      <c r="Z2401" s="207"/>
      <c r="AA2401" s="208"/>
      <c r="AB2401" s="198"/>
      <c r="AC2401" s="188">
        <f>SUM(AC2399:AC2400)</f>
        <v>1498.7699999999998</v>
      </c>
    </row>
    <row r="2402" spans="1:29" x14ac:dyDescent="0.35">
      <c r="A2402" s="1"/>
      <c r="B2402" s="1"/>
      <c r="C2402" s="1"/>
      <c r="D2402" s="2"/>
      <c r="E2402" s="2"/>
      <c r="F2402" s="2"/>
      <c r="G2402" s="1"/>
      <c r="H2402" s="1"/>
      <c r="I2402" s="1"/>
      <c r="J2402" s="3"/>
      <c r="K2402" s="4"/>
      <c r="M2402" s="6"/>
      <c r="N2402" s="1"/>
      <c r="O2402" s="1"/>
      <c r="P2402" s="1"/>
      <c r="Q2402" s="3"/>
      <c r="R2402" s="4"/>
      <c r="S2402" s="3"/>
      <c r="T2402" s="3"/>
      <c r="U2402" s="1"/>
      <c r="V2402" s="1"/>
      <c r="W2402" s="4"/>
      <c r="X2402" s="3"/>
      <c r="Y2402" s="4"/>
      <c r="Z2402" s="3"/>
      <c r="AA2402" s="4"/>
      <c r="AB2402" s="55"/>
    </row>
    <row r="2403" spans="1:29" x14ac:dyDescent="0.35">
      <c r="A2403" s="8"/>
      <c r="B2403" s="8" t="s">
        <v>37</v>
      </c>
      <c r="C2403" s="8"/>
      <c r="D2403" s="9" t="s">
        <v>38</v>
      </c>
      <c r="E2403" s="9"/>
      <c r="F2403" s="9"/>
      <c r="G2403" s="56"/>
      <c r="H2403" s="8" t="s">
        <v>39</v>
      </c>
      <c r="I2403" s="8"/>
      <c r="J2403" s="57"/>
      <c r="K2403" s="10"/>
      <c r="L2403" s="8"/>
      <c r="M2403" s="13"/>
      <c r="N2403" s="1"/>
      <c r="O2403" s="1"/>
      <c r="P2403" s="1"/>
      <c r="Q2403" s="3"/>
      <c r="R2403" s="4"/>
      <c r="S2403" s="3"/>
      <c r="T2403" s="3"/>
      <c r="U2403" s="1"/>
      <c r="V2403" s="1"/>
      <c r="W2403" s="4"/>
      <c r="X2403" s="3"/>
      <c r="Y2403" s="4"/>
      <c r="Z2403" s="3"/>
      <c r="AA2403" s="4"/>
      <c r="AB2403" s="55"/>
    </row>
    <row r="2404" spans="1:29" x14ac:dyDescent="0.35">
      <c r="A2404" s="8"/>
      <c r="B2404" s="8"/>
      <c r="C2404" s="8"/>
      <c r="D2404" s="9"/>
      <c r="E2404" s="9"/>
      <c r="F2404" s="9"/>
      <c r="G2404" s="56"/>
      <c r="H2404" s="8" t="s">
        <v>40</v>
      </c>
      <c r="I2404" s="8"/>
      <c r="J2404" s="57"/>
      <c r="K2404" s="10"/>
      <c r="L2404" s="8"/>
      <c r="M2404" s="13"/>
      <c r="N2404" s="1"/>
      <c r="O2404" s="1"/>
      <c r="P2404" s="1"/>
      <c r="Q2404" s="3"/>
      <c r="R2404" s="4"/>
      <c r="S2404" s="3"/>
      <c r="T2404" s="3"/>
      <c r="U2404" s="1"/>
      <c r="V2404" s="1"/>
      <c r="W2404" s="4"/>
      <c r="X2404" s="3"/>
      <c r="Y2404" s="4"/>
      <c r="Z2404" s="3"/>
      <c r="AA2404" s="4"/>
      <c r="AB2404" s="55"/>
    </row>
    <row r="2405" spans="1:29" x14ac:dyDescent="0.35">
      <c r="A2405" s="8"/>
      <c r="B2405" s="8"/>
      <c r="C2405" s="8"/>
      <c r="D2405" s="9"/>
      <c r="E2405" s="9"/>
      <c r="F2405" s="9"/>
      <c r="G2405" s="56"/>
      <c r="H2405" s="8" t="s">
        <v>41</v>
      </c>
      <c r="I2405" s="8"/>
      <c r="J2405" s="57"/>
      <c r="K2405" s="10"/>
      <c r="L2405" s="8"/>
      <c r="M2405" s="13"/>
      <c r="N2405" s="1"/>
      <c r="O2405" s="1"/>
      <c r="P2405" s="8"/>
      <c r="Q2405" s="3"/>
      <c r="R2405" s="4"/>
      <c r="S2405" s="3"/>
      <c r="T2405" s="3"/>
      <c r="U2405" s="1"/>
      <c r="V2405" s="1"/>
      <c r="W2405" s="4"/>
      <c r="X2405" s="3"/>
      <c r="Y2405" s="11"/>
      <c r="Z2405" s="10"/>
      <c r="AA2405" s="11"/>
      <c r="AB2405" s="14"/>
    </row>
    <row r="2406" spans="1:29" x14ac:dyDescent="0.35">
      <c r="A2406" s="8"/>
      <c r="B2406" s="8"/>
      <c r="C2406" s="8"/>
      <c r="D2406" s="9"/>
      <c r="E2406" s="9"/>
      <c r="F2406" s="9"/>
      <c r="G2406" s="56"/>
      <c r="H2406" s="8" t="s">
        <v>42</v>
      </c>
      <c r="I2406" s="58"/>
      <c r="J2406" s="59"/>
      <c r="K2406" s="12"/>
      <c r="L2406" s="58"/>
      <c r="M2406" s="60"/>
      <c r="N2406" s="1"/>
      <c r="O2406" s="1"/>
      <c r="P2406" s="8"/>
      <c r="Q2406" s="3"/>
      <c r="R2406" s="4"/>
      <c r="S2406" s="3"/>
      <c r="T2406" s="3"/>
      <c r="U2406" s="1"/>
      <c r="V2406" s="1"/>
      <c r="W2406" s="4"/>
      <c r="X2406" s="3"/>
      <c r="Y2406" s="11"/>
      <c r="Z2406" s="10"/>
      <c r="AA2406" s="11"/>
      <c r="AB2406" s="14"/>
    </row>
    <row r="2407" spans="1:29" x14ac:dyDescent="0.35">
      <c r="A2407" s="58"/>
      <c r="B2407" s="58"/>
      <c r="C2407" s="58"/>
      <c r="D2407" s="61"/>
      <c r="E2407" s="61"/>
      <c r="F2407" s="61"/>
      <c r="G2407" s="58"/>
      <c r="H2407" s="58" t="s">
        <v>43</v>
      </c>
      <c r="I2407" s="58"/>
      <c r="J2407" s="59"/>
      <c r="K2407" s="12"/>
      <c r="L2407" s="58"/>
      <c r="M2407" s="60"/>
    </row>
    <row r="2408" spans="1:29" x14ac:dyDescent="0.35">
      <c r="A2408" s="1"/>
      <c r="B2408" s="1"/>
      <c r="C2408" s="1"/>
      <c r="D2408" s="2"/>
      <c r="E2408" s="2"/>
      <c r="F2408" s="2"/>
      <c r="G2408" s="1"/>
      <c r="H2408" s="1"/>
      <c r="I2408" s="1"/>
      <c r="J2408" s="3"/>
      <c r="K2408" s="4"/>
      <c r="M2408" s="6"/>
      <c r="N2408" s="1"/>
      <c r="O2408" s="1"/>
      <c r="P2408" s="1"/>
      <c r="Q2408" s="3"/>
      <c r="R2408" s="4"/>
      <c r="S2408" s="3"/>
      <c r="T2408" s="3"/>
      <c r="U2408" s="1"/>
      <c r="V2408" s="1"/>
      <c r="W2408" s="4"/>
      <c r="X2408" s="3"/>
      <c r="Y2408" s="4"/>
      <c r="Z2408" s="3"/>
      <c r="AA2408" s="320" t="s">
        <v>0</v>
      </c>
      <c r="AB2408" s="320"/>
    </row>
    <row r="2409" spans="1:29" x14ac:dyDescent="0.35">
      <c r="A2409" s="315" t="s">
        <v>1</v>
      </c>
      <c r="B2409" s="315"/>
      <c r="C2409" s="315"/>
      <c r="D2409" s="315"/>
      <c r="E2409" s="315"/>
      <c r="F2409" s="315"/>
      <c r="G2409" s="315"/>
      <c r="H2409" s="315"/>
      <c r="I2409" s="315"/>
      <c r="J2409" s="315"/>
      <c r="K2409" s="315"/>
      <c r="L2409" s="315"/>
      <c r="M2409" s="315"/>
      <c r="N2409" s="315"/>
      <c r="O2409" s="315"/>
      <c r="P2409" s="315"/>
      <c r="Q2409" s="315"/>
      <c r="R2409" s="315"/>
      <c r="S2409" s="315"/>
      <c r="T2409" s="315"/>
      <c r="U2409" s="315"/>
      <c r="V2409" s="315"/>
      <c r="W2409" s="315"/>
      <c r="X2409" s="315"/>
      <c r="Y2409" s="315"/>
      <c r="Z2409" s="315"/>
      <c r="AA2409" s="315"/>
      <c r="AB2409" s="315"/>
    </row>
    <row r="2410" spans="1:29" x14ac:dyDescent="0.35">
      <c r="A2410" s="315" t="str">
        <f>A2391</f>
        <v>เทศบาลตำบลนาบอน</v>
      </c>
      <c r="B2410" s="315"/>
      <c r="C2410" s="315"/>
      <c r="D2410" s="315"/>
      <c r="E2410" s="315"/>
      <c r="F2410" s="315"/>
      <c r="G2410" s="315"/>
      <c r="H2410" s="315"/>
      <c r="I2410" s="315"/>
      <c r="J2410" s="315"/>
      <c r="K2410" s="315"/>
      <c r="L2410" s="315"/>
      <c r="M2410" s="315"/>
      <c r="N2410" s="315"/>
      <c r="O2410" s="315"/>
      <c r="P2410" s="315"/>
      <c r="Q2410" s="315"/>
      <c r="R2410" s="315"/>
      <c r="S2410" s="315"/>
      <c r="T2410" s="315"/>
      <c r="U2410" s="315"/>
      <c r="V2410" s="315"/>
      <c r="W2410" s="315"/>
      <c r="X2410" s="315"/>
      <c r="Y2410" s="315"/>
      <c r="Z2410" s="315"/>
      <c r="AA2410" s="315"/>
      <c r="AB2410" s="315"/>
    </row>
    <row r="2411" spans="1:29" x14ac:dyDescent="0.35">
      <c r="A2411" s="8" t="s">
        <v>233</v>
      </c>
      <c r="B2411" s="8"/>
      <c r="C2411" s="8"/>
      <c r="D2411" s="9"/>
      <c r="E2411" s="9"/>
      <c r="F2411" s="9"/>
      <c r="G2411" s="8"/>
      <c r="H2411" s="8"/>
      <c r="I2411" s="8"/>
      <c r="J2411" s="10"/>
      <c r="K2411" s="11"/>
      <c r="L2411" s="12"/>
      <c r="M2411" s="13"/>
      <c r="N2411" s="8"/>
      <c r="O2411" s="8"/>
      <c r="P2411" s="8"/>
      <c r="Q2411" s="10"/>
      <c r="R2411" s="11"/>
      <c r="S2411" s="10"/>
      <c r="T2411" s="10"/>
      <c r="U2411" s="8"/>
      <c r="V2411" s="8"/>
      <c r="W2411" s="11"/>
      <c r="X2411" s="10"/>
      <c r="Y2411" s="11"/>
      <c r="Z2411" s="10"/>
      <c r="AA2411" s="11"/>
      <c r="AB2411" s="14"/>
    </row>
    <row r="2412" spans="1:29" x14ac:dyDescent="0.35">
      <c r="A2412" s="288" t="s">
        <v>4</v>
      </c>
      <c r="B2412" s="316"/>
      <c r="C2412" s="316"/>
      <c r="D2412" s="316"/>
      <c r="E2412" s="316"/>
      <c r="F2412" s="316"/>
      <c r="G2412" s="316"/>
      <c r="H2412" s="316"/>
      <c r="I2412" s="316"/>
      <c r="J2412" s="316"/>
      <c r="K2412" s="316"/>
      <c r="L2412" s="289"/>
      <c r="M2412" s="288" t="s">
        <v>5</v>
      </c>
      <c r="N2412" s="316"/>
      <c r="O2412" s="316"/>
      <c r="P2412" s="316"/>
      <c r="Q2412" s="316"/>
      <c r="R2412" s="316"/>
      <c r="S2412" s="316"/>
      <c r="T2412" s="316"/>
      <c r="U2412" s="316"/>
      <c r="V2412" s="316"/>
      <c r="W2412" s="289"/>
      <c r="X2412" s="290" t="s">
        <v>6</v>
      </c>
      <c r="Y2412" s="290" t="s">
        <v>7</v>
      </c>
      <c r="Z2412" s="290" t="s">
        <v>8</v>
      </c>
      <c r="AA2412" s="290" t="s">
        <v>9</v>
      </c>
      <c r="AB2412" s="317" t="s">
        <v>10</v>
      </c>
    </row>
    <row r="2413" spans="1:29" x14ac:dyDescent="0.35">
      <c r="A2413" s="299" t="s">
        <v>11</v>
      </c>
      <c r="B2413" s="293" t="s">
        <v>12</v>
      </c>
      <c r="C2413" s="293" t="s">
        <v>13</v>
      </c>
      <c r="D2413" s="311" t="s">
        <v>14</v>
      </c>
      <c r="E2413" s="311" t="s">
        <v>15</v>
      </c>
      <c r="F2413" s="312" t="s">
        <v>16</v>
      </c>
      <c r="G2413" s="302" t="s">
        <v>17</v>
      </c>
      <c r="H2413" s="303"/>
      <c r="I2413" s="304"/>
      <c r="J2413" s="290" t="s">
        <v>18</v>
      </c>
      <c r="K2413" s="290" t="s">
        <v>19</v>
      </c>
      <c r="L2413" s="308" t="s">
        <v>20</v>
      </c>
      <c r="M2413" s="299" t="s">
        <v>11</v>
      </c>
      <c r="N2413" s="293" t="s">
        <v>21</v>
      </c>
      <c r="O2413" s="293" t="s">
        <v>22</v>
      </c>
      <c r="P2413" s="293" t="s">
        <v>16</v>
      </c>
      <c r="Q2413" s="290" t="s">
        <v>23</v>
      </c>
      <c r="R2413" s="290" t="s">
        <v>24</v>
      </c>
      <c r="S2413" s="290" t="s">
        <v>25</v>
      </c>
      <c r="T2413" s="290" t="s">
        <v>26</v>
      </c>
      <c r="U2413" s="288" t="s">
        <v>27</v>
      </c>
      <c r="V2413" s="289"/>
      <c r="W2413" s="290" t="s">
        <v>28</v>
      </c>
      <c r="X2413" s="291"/>
      <c r="Y2413" s="291"/>
      <c r="Z2413" s="291"/>
      <c r="AA2413" s="291"/>
      <c r="AB2413" s="318"/>
    </row>
    <row r="2414" spans="1:29" x14ac:dyDescent="0.35">
      <c r="A2414" s="300"/>
      <c r="B2414" s="294"/>
      <c r="C2414" s="294"/>
      <c r="D2414" s="312"/>
      <c r="E2414" s="312"/>
      <c r="F2414" s="312"/>
      <c r="G2414" s="305"/>
      <c r="H2414" s="306"/>
      <c r="I2414" s="307"/>
      <c r="J2414" s="291"/>
      <c r="K2414" s="291"/>
      <c r="L2414" s="309"/>
      <c r="M2414" s="300"/>
      <c r="N2414" s="294"/>
      <c r="O2414" s="294"/>
      <c r="P2414" s="294"/>
      <c r="Q2414" s="291"/>
      <c r="R2414" s="291"/>
      <c r="S2414" s="291"/>
      <c r="T2414" s="291"/>
      <c r="U2414" s="293" t="s">
        <v>29</v>
      </c>
      <c r="V2414" s="296" t="s">
        <v>30</v>
      </c>
      <c r="W2414" s="291"/>
      <c r="X2414" s="291"/>
      <c r="Y2414" s="291"/>
      <c r="Z2414" s="291"/>
      <c r="AA2414" s="291"/>
      <c r="AB2414" s="318"/>
    </row>
    <row r="2415" spans="1:29" x14ac:dyDescent="0.35">
      <c r="A2415" s="300"/>
      <c r="B2415" s="294"/>
      <c r="C2415" s="294"/>
      <c r="D2415" s="312"/>
      <c r="E2415" s="312"/>
      <c r="F2415" s="312"/>
      <c r="G2415" s="299" t="s">
        <v>31</v>
      </c>
      <c r="H2415" s="299" t="s">
        <v>32</v>
      </c>
      <c r="I2415" s="299" t="s">
        <v>33</v>
      </c>
      <c r="J2415" s="291"/>
      <c r="K2415" s="291"/>
      <c r="L2415" s="309"/>
      <c r="M2415" s="300"/>
      <c r="N2415" s="294"/>
      <c r="O2415" s="294"/>
      <c r="P2415" s="294"/>
      <c r="Q2415" s="291"/>
      <c r="R2415" s="291"/>
      <c r="S2415" s="291"/>
      <c r="T2415" s="291"/>
      <c r="U2415" s="294"/>
      <c r="V2415" s="297"/>
      <c r="W2415" s="291"/>
      <c r="X2415" s="291"/>
      <c r="Y2415" s="291"/>
      <c r="Z2415" s="291"/>
      <c r="AA2415" s="291"/>
      <c r="AB2415" s="318"/>
    </row>
    <row r="2416" spans="1:29" x14ac:dyDescent="0.35">
      <c r="A2416" s="300"/>
      <c r="B2416" s="294"/>
      <c r="C2416" s="294"/>
      <c r="D2416" s="312"/>
      <c r="E2416" s="312"/>
      <c r="F2416" s="312"/>
      <c r="G2416" s="300"/>
      <c r="H2416" s="300"/>
      <c r="I2416" s="300"/>
      <c r="J2416" s="291"/>
      <c r="K2416" s="291"/>
      <c r="L2416" s="309"/>
      <c r="M2416" s="300"/>
      <c r="N2416" s="294"/>
      <c r="O2416" s="294"/>
      <c r="P2416" s="294"/>
      <c r="Q2416" s="291"/>
      <c r="R2416" s="291"/>
      <c r="S2416" s="291"/>
      <c r="T2416" s="291"/>
      <c r="U2416" s="294"/>
      <c r="V2416" s="297"/>
      <c r="W2416" s="291"/>
      <c r="X2416" s="291"/>
      <c r="Y2416" s="291"/>
      <c r="Z2416" s="291"/>
      <c r="AA2416" s="291"/>
      <c r="AB2416" s="318"/>
    </row>
    <row r="2417" spans="1:29" x14ac:dyDescent="0.35">
      <c r="A2417" s="301"/>
      <c r="B2417" s="295"/>
      <c r="C2417" s="295"/>
      <c r="D2417" s="313"/>
      <c r="E2417" s="313"/>
      <c r="F2417" s="313"/>
      <c r="G2417" s="301"/>
      <c r="H2417" s="301"/>
      <c r="I2417" s="301"/>
      <c r="J2417" s="292"/>
      <c r="K2417" s="292"/>
      <c r="L2417" s="310"/>
      <c r="M2417" s="301"/>
      <c r="N2417" s="295"/>
      <c r="O2417" s="295"/>
      <c r="P2417" s="295"/>
      <c r="Q2417" s="292"/>
      <c r="R2417" s="292"/>
      <c r="S2417" s="292"/>
      <c r="T2417" s="292"/>
      <c r="U2417" s="295"/>
      <c r="V2417" s="298"/>
      <c r="W2417" s="292"/>
      <c r="X2417" s="292"/>
      <c r="Y2417" s="292"/>
      <c r="Z2417" s="292"/>
      <c r="AA2417" s="292"/>
      <c r="AB2417" s="319"/>
    </row>
    <row r="2418" spans="1:29" x14ac:dyDescent="0.35">
      <c r="A2418" s="15">
        <v>1</v>
      </c>
      <c r="B2418" s="16" t="str">
        <f>[1]ภดส3!B4283</f>
        <v>โฉนด</v>
      </c>
      <c r="C2418" s="16">
        <f>[1]ภดส3!E4283</f>
        <v>1853</v>
      </c>
      <c r="D2418" s="17">
        <f>[1]ภดส3!C4283</f>
        <v>4267</v>
      </c>
      <c r="E2418" s="17" t="str">
        <f>[1]ภดส3!F4283</f>
        <v>ม.11 ต.นาบอน</v>
      </c>
      <c r="F2418" s="18" t="s">
        <v>61</v>
      </c>
      <c r="G2418" s="16">
        <f>[1]ภดส3!G4283</f>
        <v>1</v>
      </c>
      <c r="H2418" s="16">
        <f>[1]ภดส3!H4283</f>
        <v>3</v>
      </c>
      <c r="I2418" s="16">
        <f>[1]ภดส3!I4283</f>
        <v>25</v>
      </c>
      <c r="J2418" s="19">
        <f>[1]ภดส3!K4283</f>
        <v>725</v>
      </c>
      <c r="K2418" s="20">
        <v>150</v>
      </c>
      <c r="L2418" s="19">
        <f>J2418*K2418</f>
        <v>108750</v>
      </c>
      <c r="M2418" s="21"/>
      <c r="N2418" s="21"/>
      <c r="O2418" s="21"/>
      <c r="P2418" s="21"/>
      <c r="Q2418" s="22"/>
      <c r="R2418" s="23"/>
      <c r="S2418" s="22"/>
      <c r="T2418" s="22"/>
      <c r="U2418" s="21"/>
      <c r="V2418" s="21"/>
      <c r="W2418" s="23"/>
      <c r="X2418" s="22">
        <f>L2418</f>
        <v>108750</v>
      </c>
      <c r="Y2418" s="23">
        <f>X2418*100/100</f>
        <v>108750</v>
      </c>
      <c r="Z2418" s="22">
        <v>50000000</v>
      </c>
      <c r="AA2418" s="24">
        <v>0</v>
      </c>
      <c r="AB2418" s="25">
        <v>0</v>
      </c>
      <c r="AC2418" s="26">
        <f>AA2418*AB2418/100</f>
        <v>0</v>
      </c>
    </row>
    <row r="2419" spans="1:29" x14ac:dyDescent="0.35">
      <c r="A2419" s="15">
        <v>2</v>
      </c>
      <c r="B2419" s="16" t="str">
        <f>[1]ภดส3!B4284</f>
        <v>โฉนด</v>
      </c>
      <c r="C2419" s="16">
        <f>[1]ภดส3!E4284</f>
        <v>1852</v>
      </c>
      <c r="D2419" s="17">
        <f>[1]ภดส3!C4284</f>
        <v>4266</v>
      </c>
      <c r="E2419" s="17" t="str">
        <f>[1]ภดส3!F4284</f>
        <v>ม.11 ต.นาบอน</v>
      </c>
      <c r="F2419" s="18" t="s">
        <v>61</v>
      </c>
      <c r="G2419" s="16">
        <f>[1]ภดส3!G4284</f>
        <v>1</v>
      </c>
      <c r="H2419" s="16">
        <f>[1]ภดส3!H4284</f>
        <v>0</v>
      </c>
      <c r="I2419" s="16">
        <f>[1]ภดส3!I4284</f>
        <v>35</v>
      </c>
      <c r="J2419" s="19">
        <f>[1]ภดส3!K4284</f>
        <v>435</v>
      </c>
      <c r="K2419" s="20">
        <v>150</v>
      </c>
      <c r="L2419" s="19">
        <f>J2419*K2419</f>
        <v>65250</v>
      </c>
      <c r="M2419" s="21"/>
      <c r="N2419" s="21"/>
      <c r="O2419" s="21"/>
      <c r="P2419" s="21"/>
      <c r="Q2419" s="22"/>
      <c r="R2419" s="23"/>
      <c r="S2419" s="22"/>
      <c r="T2419" s="22"/>
      <c r="U2419" s="21"/>
      <c r="V2419" s="21"/>
      <c r="W2419" s="23"/>
      <c r="X2419" s="22">
        <f>L2419</f>
        <v>65250</v>
      </c>
      <c r="Y2419" s="23">
        <f>X2419*100/100</f>
        <v>65250</v>
      </c>
      <c r="Z2419" s="22">
        <v>0</v>
      </c>
      <c r="AA2419" s="24">
        <v>0</v>
      </c>
      <c r="AB2419" s="25">
        <v>0</v>
      </c>
      <c r="AC2419" s="26">
        <f t="shared" ref="AC2419:AC2430" si="133">AA2419*AB2419/100</f>
        <v>0</v>
      </c>
    </row>
    <row r="2420" spans="1:29" x14ac:dyDescent="0.35">
      <c r="A2420" s="15">
        <v>3</v>
      </c>
      <c r="B2420" s="16" t="str">
        <f>[1]ภดส3!B4285</f>
        <v>โฉนด</v>
      </c>
      <c r="C2420" s="16">
        <f>[1]ภดส3!E4285</f>
        <v>1854</v>
      </c>
      <c r="D2420" s="17">
        <f>[1]ภดส3!C4285</f>
        <v>4268</v>
      </c>
      <c r="E2420" s="17" t="str">
        <f>[1]ภดส3!F4285</f>
        <v>ม.11 ต.นาบอน</v>
      </c>
      <c r="F2420" s="18" t="s">
        <v>61</v>
      </c>
      <c r="G2420" s="16">
        <f>[1]ภดส3!G4285</f>
        <v>2</v>
      </c>
      <c r="H2420" s="16">
        <f>[1]ภดส3!H4285</f>
        <v>0</v>
      </c>
      <c r="I2420" s="16">
        <f>[1]ภดส3!I4285</f>
        <v>5</v>
      </c>
      <c r="J2420" s="19">
        <f>[1]ภดส3!K4285</f>
        <v>805</v>
      </c>
      <c r="K2420" s="20">
        <v>450</v>
      </c>
      <c r="L2420" s="19">
        <f t="shared" ref="L2420:L2430" si="134">J2420*K2420</f>
        <v>362250</v>
      </c>
      <c r="M2420" s="21"/>
      <c r="N2420" s="21"/>
      <c r="O2420" s="21"/>
      <c r="P2420" s="21"/>
      <c r="Q2420" s="22"/>
      <c r="R2420" s="23"/>
      <c r="S2420" s="22"/>
      <c r="T2420" s="22"/>
      <c r="U2420" s="21"/>
      <c r="V2420" s="21"/>
      <c r="W2420" s="23"/>
      <c r="X2420" s="22">
        <f t="shared" ref="X2420:X2429" si="135">L2420</f>
        <v>362250</v>
      </c>
      <c r="Y2420" s="23">
        <f t="shared" ref="Y2420:Y2429" si="136">X2420*100/100</f>
        <v>362250</v>
      </c>
      <c r="Z2420" s="22">
        <v>0</v>
      </c>
      <c r="AA2420" s="24">
        <v>0</v>
      </c>
      <c r="AB2420" s="25">
        <v>0</v>
      </c>
      <c r="AC2420" s="26">
        <f t="shared" si="133"/>
        <v>0</v>
      </c>
    </row>
    <row r="2421" spans="1:29" x14ac:dyDescent="0.35">
      <c r="A2421" s="15">
        <v>4</v>
      </c>
      <c r="B2421" s="16" t="str">
        <f>[1]ภดส3!B4286</f>
        <v>โฉนด</v>
      </c>
      <c r="C2421" s="16">
        <f>[1]ภดส3!E4286</f>
        <v>1850</v>
      </c>
      <c r="D2421" s="17">
        <f>[1]ภดส3!C4286</f>
        <v>4264</v>
      </c>
      <c r="E2421" s="17" t="str">
        <f>[1]ภดส3!F4286</f>
        <v>ม.11 ต.นาบอน</v>
      </c>
      <c r="F2421" s="18" t="s">
        <v>61</v>
      </c>
      <c r="G2421" s="16">
        <f>[1]ภดส3!G4286</f>
        <v>36</v>
      </c>
      <c r="H2421" s="16">
        <f>[1]ภดส3!H4286</f>
        <v>1</v>
      </c>
      <c r="I2421" s="16">
        <f>[1]ภดส3!I4286</f>
        <v>58</v>
      </c>
      <c r="J2421" s="19">
        <f>[1]ภดส3!K4286</f>
        <v>14558</v>
      </c>
      <c r="K2421" s="20">
        <v>1700</v>
      </c>
      <c r="L2421" s="19">
        <f t="shared" si="134"/>
        <v>24748600</v>
      </c>
      <c r="M2421" s="21"/>
      <c r="N2421" s="21"/>
      <c r="O2421" s="21"/>
      <c r="P2421" s="21"/>
      <c r="Q2421" s="22"/>
      <c r="R2421" s="23"/>
      <c r="S2421" s="22"/>
      <c r="T2421" s="22"/>
      <c r="U2421" s="21"/>
      <c r="V2421" s="21"/>
      <c r="W2421" s="23"/>
      <c r="X2421" s="22">
        <f t="shared" si="135"/>
        <v>24748600</v>
      </c>
      <c r="Y2421" s="23">
        <f>L2421-L2422</f>
        <v>24706100</v>
      </c>
      <c r="Z2421" s="22">
        <v>0</v>
      </c>
      <c r="AA2421" s="24">
        <v>0</v>
      </c>
      <c r="AB2421" s="25">
        <v>0</v>
      </c>
      <c r="AC2421" s="26">
        <f t="shared" si="133"/>
        <v>0</v>
      </c>
    </row>
    <row r="2422" spans="1:29" x14ac:dyDescent="0.35">
      <c r="A2422" s="15"/>
      <c r="B2422" s="16"/>
      <c r="C2422" s="16"/>
      <c r="D2422" s="17"/>
      <c r="E2422" s="17"/>
      <c r="F2422" s="18"/>
      <c r="G2422" s="16"/>
      <c r="H2422" s="16"/>
      <c r="I2422" s="16"/>
      <c r="J2422" s="19">
        <v>25</v>
      </c>
      <c r="K2422" s="20">
        <v>1700</v>
      </c>
      <c r="L2422" s="19">
        <f t="shared" si="134"/>
        <v>42500</v>
      </c>
      <c r="M2422" s="21"/>
      <c r="N2422" s="21" t="s">
        <v>234</v>
      </c>
      <c r="O2422" s="21"/>
      <c r="P2422" s="21"/>
      <c r="Q2422" s="22"/>
      <c r="R2422" s="23"/>
      <c r="S2422" s="22"/>
      <c r="T2422" s="22"/>
      <c r="U2422" s="21"/>
      <c r="V2422" s="21"/>
      <c r="W2422" s="23"/>
      <c r="X2422" s="22">
        <f>L2422</f>
        <v>42500</v>
      </c>
      <c r="Y2422" s="23">
        <f t="shared" si="136"/>
        <v>42500</v>
      </c>
      <c r="Z2422" s="22">
        <v>0</v>
      </c>
      <c r="AA2422" s="24">
        <f>Y2422-Z2422</f>
        <v>42500</v>
      </c>
      <c r="AB2422" s="25">
        <v>0.3</v>
      </c>
      <c r="AC2422" s="26">
        <f t="shared" si="133"/>
        <v>127.5</v>
      </c>
    </row>
    <row r="2423" spans="1:29" x14ac:dyDescent="0.35">
      <c r="A2423" s="15">
        <v>5</v>
      </c>
      <c r="B2423" s="16" t="str">
        <f>[1]ภดส3!B4287</f>
        <v>โฉนด</v>
      </c>
      <c r="C2423" s="16">
        <f>[1]ภดส3!E4287</f>
        <v>1851</v>
      </c>
      <c r="D2423" s="17">
        <f>[1]ภดส3!C4287</f>
        <v>4265</v>
      </c>
      <c r="E2423" s="17" t="str">
        <f>[1]ภดส3!F4287</f>
        <v>ม.11 ต.นาบอน</v>
      </c>
      <c r="F2423" s="18" t="s">
        <v>61</v>
      </c>
      <c r="G2423" s="16">
        <f>[1]ภดส3!G4287</f>
        <v>0</v>
      </c>
      <c r="H2423" s="16">
        <f>[1]ภดส3!H4287</f>
        <v>0</v>
      </c>
      <c r="I2423" s="16">
        <f>[1]ภดส3!I4287</f>
        <v>45</v>
      </c>
      <c r="J2423" s="19">
        <f>[1]ภดส3!K4287</f>
        <v>45</v>
      </c>
      <c r="K2423" s="20">
        <v>150</v>
      </c>
      <c r="L2423" s="19">
        <f t="shared" si="134"/>
        <v>6750</v>
      </c>
      <c r="M2423" s="21"/>
      <c r="N2423" s="21"/>
      <c r="O2423" s="21"/>
      <c r="P2423" s="21"/>
      <c r="Q2423" s="22"/>
      <c r="R2423" s="23"/>
      <c r="S2423" s="22"/>
      <c r="T2423" s="22"/>
      <c r="U2423" s="21"/>
      <c r="V2423" s="21"/>
      <c r="W2423" s="23"/>
      <c r="X2423" s="22">
        <f t="shared" si="135"/>
        <v>6750</v>
      </c>
      <c r="Y2423" s="23">
        <f t="shared" si="136"/>
        <v>6750</v>
      </c>
      <c r="Z2423" s="22">
        <v>0</v>
      </c>
      <c r="AA2423" s="24">
        <v>0</v>
      </c>
      <c r="AB2423" s="25">
        <v>0</v>
      </c>
      <c r="AC2423" s="26">
        <f t="shared" si="133"/>
        <v>0</v>
      </c>
    </row>
    <row r="2424" spans="1:29" x14ac:dyDescent="0.35">
      <c r="A2424" s="15">
        <v>6</v>
      </c>
      <c r="B2424" s="16" t="str">
        <f>[1]ภดส3!B4288</f>
        <v>โฉนด</v>
      </c>
      <c r="C2424" s="16">
        <f>[1]ภดส3!E4288</f>
        <v>3518</v>
      </c>
      <c r="D2424" s="17">
        <f>[1]ภดส3!C4288</f>
        <v>7462</v>
      </c>
      <c r="E2424" s="17" t="str">
        <f>[1]ภดส3!F4288</f>
        <v>ม.2 ต.นาบอน</v>
      </c>
      <c r="F2424" s="18" t="s">
        <v>61</v>
      </c>
      <c r="G2424" s="16">
        <f>[1]ภดส3!G4288</f>
        <v>1</v>
      </c>
      <c r="H2424" s="16">
        <f>[1]ภดส3!H4288</f>
        <v>2</v>
      </c>
      <c r="I2424" s="16">
        <f>[1]ภดส3!I4288</f>
        <v>69</v>
      </c>
      <c r="J2424" s="19">
        <f>[1]ภดส3!K4288</f>
        <v>669</v>
      </c>
      <c r="K2424" s="20">
        <v>1700</v>
      </c>
      <c r="L2424" s="19">
        <f t="shared" si="134"/>
        <v>1137300</v>
      </c>
      <c r="M2424" s="21"/>
      <c r="N2424" s="21"/>
      <c r="O2424" s="21"/>
      <c r="P2424" s="21"/>
      <c r="Q2424" s="22"/>
      <c r="R2424" s="23"/>
      <c r="S2424" s="22"/>
      <c r="T2424" s="22"/>
      <c r="U2424" s="21"/>
      <c r="V2424" s="21"/>
      <c r="W2424" s="23"/>
      <c r="X2424" s="22">
        <f t="shared" si="135"/>
        <v>1137300</v>
      </c>
      <c r="Y2424" s="23">
        <f t="shared" si="136"/>
        <v>1137300</v>
      </c>
      <c r="Z2424" s="22">
        <v>0</v>
      </c>
      <c r="AA2424" s="24">
        <v>0</v>
      </c>
      <c r="AB2424" s="25">
        <v>0</v>
      </c>
      <c r="AC2424" s="26">
        <f t="shared" si="133"/>
        <v>0</v>
      </c>
    </row>
    <row r="2425" spans="1:29" x14ac:dyDescent="0.35">
      <c r="A2425" s="15">
        <v>7</v>
      </c>
      <c r="B2425" s="16" t="str">
        <f>[1]ภดส3!B4289</f>
        <v>โฉนด</v>
      </c>
      <c r="C2425" s="16">
        <f>[1]ภดส3!E4289</f>
        <v>3514</v>
      </c>
      <c r="D2425" s="17">
        <f>[1]ภดส3!C4289</f>
        <v>7458</v>
      </c>
      <c r="E2425" s="17" t="str">
        <f>[1]ภดส3!F4289</f>
        <v>ม.2 ต.นาบอน</v>
      </c>
      <c r="F2425" s="18" t="s">
        <v>61</v>
      </c>
      <c r="G2425" s="16">
        <f>[1]ภดส3!G4289</f>
        <v>1</v>
      </c>
      <c r="H2425" s="16">
        <f>[1]ภดส3!H4289</f>
        <v>1</v>
      </c>
      <c r="I2425" s="16">
        <f>[1]ภดส3!I4289</f>
        <v>35</v>
      </c>
      <c r="J2425" s="19">
        <f>[1]ภดส3!K4289</f>
        <v>535</v>
      </c>
      <c r="K2425" s="20">
        <v>1700</v>
      </c>
      <c r="L2425" s="19">
        <f t="shared" si="134"/>
        <v>909500</v>
      </c>
      <c r="M2425" s="21"/>
      <c r="N2425" s="21"/>
      <c r="O2425" s="21"/>
      <c r="P2425" s="21"/>
      <c r="Q2425" s="22"/>
      <c r="R2425" s="23"/>
      <c r="S2425" s="22"/>
      <c r="T2425" s="22"/>
      <c r="U2425" s="21"/>
      <c r="V2425" s="21"/>
      <c r="W2425" s="23"/>
      <c r="X2425" s="22">
        <f t="shared" si="135"/>
        <v>909500</v>
      </c>
      <c r="Y2425" s="23">
        <f t="shared" si="136"/>
        <v>909500</v>
      </c>
      <c r="Z2425" s="22">
        <v>0</v>
      </c>
      <c r="AA2425" s="24">
        <f>Y2425-Z2425</f>
        <v>909500</v>
      </c>
      <c r="AB2425" s="25">
        <v>0.3</v>
      </c>
      <c r="AC2425" s="26">
        <f t="shared" si="133"/>
        <v>2728.5</v>
      </c>
    </row>
    <row r="2426" spans="1:29" x14ac:dyDescent="0.35">
      <c r="A2426" s="15">
        <v>8</v>
      </c>
      <c r="B2426" s="16" t="str">
        <f>[1]ภดส3!B4310</f>
        <v>โฉนด</v>
      </c>
      <c r="C2426" s="16">
        <f>[1]ภดส3!E4310</f>
        <v>5925</v>
      </c>
      <c r="D2426" s="17">
        <f>[1]ภดส3!C4310</f>
        <v>13935</v>
      </c>
      <c r="E2426" s="17" t="str">
        <f>[1]ภดส3!F4310</f>
        <v>ม.2 ต.นาบอน</v>
      </c>
      <c r="F2426" s="18" t="s">
        <v>45</v>
      </c>
      <c r="G2426" s="16">
        <f>[1]ภดส3!G4310</f>
        <v>0</v>
      </c>
      <c r="H2426" s="16">
        <f>[1]ภดส3!H4310</f>
        <v>0</v>
      </c>
      <c r="I2426" s="16">
        <f>[1]ภดส3!I4310</f>
        <v>79.599999999999994</v>
      </c>
      <c r="J2426" s="19">
        <f>[1]ภดส3!J4310</f>
        <v>79.599999999999994</v>
      </c>
      <c r="K2426" s="20">
        <v>1300</v>
      </c>
      <c r="L2426" s="19">
        <f t="shared" si="134"/>
        <v>103479.99999999999</v>
      </c>
      <c r="M2426" s="21"/>
      <c r="N2426" s="21"/>
      <c r="O2426" s="21"/>
      <c r="P2426" s="21"/>
      <c r="Q2426" s="22"/>
      <c r="R2426" s="23"/>
      <c r="S2426" s="22"/>
      <c r="T2426" s="22"/>
      <c r="U2426" s="21"/>
      <c r="V2426" s="21"/>
      <c r="W2426" s="23"/>
      <c r="X2426" s="22">
        <f t="shared" si="135"/>
        <v>103479.99999999999</v>
      </c>
      <c r="Y2426" s="23">
        <f t="shared" si="136"/>
        <v>103479.99999999999</v>
      </c>
      <c r="Z2426" s="22">
        <v>0</v>
      </c>
      <c r="AA2426" s="24">
        <f>Y2426-Z2426</f>
        <v>103479.99999999999</v>
      </c>
      <c r="AB2426" s="25">
        <v>0.3</v>
      </c>
      <c r="AC2426" s="26">
        <f>AA2426*AB2426/100</f>
        <v>310.43999999999994</v>
      </c>
    </row>
    <row r="2427" spans="1:29" x14ac:dyDescent="0.35">
      <c r="A2427" s="15">
        <v>9</v>
      </c>
      <c r="B2427" s="16" t="str">
        <f>[1]ภดส3!B4311</f>
        <v>โฉนด</v>
      </c>
      <c r="C2427" s="16">
        <f>[1]ภดส3!E4311</f>
        <v>5925</v>
      </c>
      <c r="D2427" s="17">
        <f>[1]ภดส3!C4311</f>
        <v>13933</v>
      </c>
      <c r="E2427" s="17" t="str">
        <f>[1]ภดส3!F4311</f>
        <v>ม.2 ต.นาบอน</v>
      </c>
      <c r="F2427" s="18" t="s">
        <v>45</v>
      </c>
      <c r="G2427" s="16">
        <f>[1]ภดส3!G4311</f>
        <v>0</v>
      </c>
      <c r="H2427" s="16">
        <f>[1]ภดส3!H4311</f>
        <v>1</v>
      </c>
      <c r="I2427" s="16">
        <f>[1]ภดส3!I4311</f>
        <v>36.9</v>
      </c>
      <c r="J2427" s="19">
        <f>[1]ภดส3!J4311</f>
        <v>136.9</v>
      </c>
      <c r="K2427" s="20">
        <v>3050</v>
      </c>
      <c r="L2427" s="19">
        <f t="shared" si="134"/>
        <v>417545</v>
      </c>
      <c r="M2427" s="21"/>
      <c r="N2427" s="21"/>
      <c r="O2427" s="21"/>
      <c r="P2427" s="21"/>
      <c r="Q2427" s="22"/>
      <c r="R2427" s="23"/>
      <c r="S2427" s="22"/>
      <c r="T2427" s="22"/>
      <c r="U2427" s="21"/>
      <c r="V2427" s="21"/>
      <c r="W2427" s="23"/>
      <c r="X2427" s="22">
        <f t="shared" si="135"/>
        <v>417545</v>
      </c>
      <c r="Y2427" s="23">
        <f t="shared" si="136"/>
        <v>417545</v>
      </c>
      <c r="Z2427" s="22">
        <v>0</v>
      </c>
      <c r="AA2427" s="24">
        <f t="shared" ref="AA2427:AA2429" si="137">Y2427-Z2427</f>
        <v>417545</v>
      </c>
      <c r="AB2427" s="25">
        <v>0.3</v>
      </c>
      <c r="AC2427" s="26">
        <f t="shared" si="133"/>
        <v>1252.635</v>
      </c>
    </row>
    <row r="2428" spans="1:29" x14ac:dyDescent="0.35">
      <c r="A2428" s="15">
        <v>10</v>
      </c>
      <c r="B2428" s="16" t="str">
        <f>[1]ภดส3!B4312</f>
        <v>โฉนด</v>
      </c>
      <c r="C2428" s="16">
        <f>[1]ภดส3!E4312</f>
        <v>5924</v>
      </c>
      <c r="D2428" s="17">
        <f>[1]ภดส3!C4312</f>
        <v>13934</v>
      </c>
      <c r="E2428" s="17" t="str">
        <f>[1]ภดส3!F4312</f>
        <v>ม.2 ต.นาบอน</v>
      </c>
      <c r="F2428" s="18" t="s">
        <v>45</v>
      </c>
      <c r="G2428" s="16">
        <f>[1]ภดส3!G4312</f>
        <v>0</v>
      </c>
      <c r="H2428" s="16">
        <f>[1]ภดส3!H4312</f>
        <v>0</v>
      </c>
      <c r="I2428" s="16">
        <f>[1]ภดส3!I4312</f>
        <v>41.5</v>
      </c>
      <c r="J2428" s="19">
        <f>[1]ภดส3!J4312</f>
        <v>41.5</v>
      </c>
      <c r="K2428" s="20">
        <v>1300</v>
      </c>
      <c r="L2428" s="19">
        <f t="shared" si="134"/>
        <v>53950</v>
      </c>
      <c r="M2428" s="21"/>
      <c r="N2428" s="21"/>
      <c r="O2428" s="21"/>
      <c r="P2428" s="21"/>
      <c r="Q2428" s="22"/>
      <c r="R2428" s="23"/>
      <c r="S2428" s="22"/>
      <c r="T2428" s="22"/>
      <c r="U2428" s="21"/>
      <c r="V2428" s="21"/>
      <c r="W2428" s="23"/>
      <c r="X2428" s="22">
        <f t="shared" si="135"/>
        <v>53950</v>
      </c>
      <c r="Y2428" s="23">
        <f t="shared" si="136"/>
        <v>53950</v>
      </c>
      <c r="Z2428" s="22">
        <v>0</v>
      </c>
      <c r="AA2428" s="24">
        <f t="shared" si="137"/>
        <v>53950</v>
      </c>
      <c r="AB2428" s="25">
        <v>0.3</v>
      </c>
      <c r="AC2428" s="26">
        <f t="shared" si="133"/>
        <v>161.85</v>
      </c>
    </row>
    <row r="2429" spans="1:29" x14ac:dyDescent="0.35">
      <c r="A2429" s="15">
        <v>11</v>
      </c>
      <c r="B2429" s="16" t="str">
        <f>[1]ภดส3!B4313</f>
        <v>โฉนด</v>
      </c>
      <c r="C2429" s="16">
        <f>[1]ภดส3!E4313</f>
        <v>5922</v>
      </c>
      <c r="D2429" s="17">
        <f>[1]ภดส3!C4313</f>
        <v>13932</v>
      </c>
      <c r="E2429" s="17" t="str">
        <f>[1]ภดส3!F4313</f>
        <v>ม.2 ต.นาบอน</v>
      </c>
      <c r="F2429" s="18" t="s">
        <v>45</v>
      </c>
      <c r="G2429" s="16">
        <f>[1]ภดส3!G4313</f>
        <v>0</v>
      </c>
      <c r="H2429" s="16">
        <f>[1]ภดส3!H4313</f>
        <v>3</v>
      </c>
      <c r="I2429" s="16">
        <f>[1]ภดส3!I4313</f>
        <v>10</v>
      </c>
      <c r="J2429" s="19">
        <f>[1]ภดส3!J4313</f>
        <v>310</v>
      </c>
      <c r="K2429" s="20">
        <v>2300</v>
      </c>
      <c r="L2429" s="19">
        <f t="shared" si="134"/>
        <v>713000</v>
      </c>
      <c r="M2429" s="21"/>
      <c r="N2429" s="21"/>
      <c r="O2429" s="21"/>
      <c r="P2429" s="21"/>
      <c r="Q2429" s="22"/>
      <c r="R2429" s="23"/>
      <c r="S2429" s="22"/>
      <c r="T2429" s="22"/>
      <c r="U2429" s="21"/>
      <c r="V2429" s="21"/>
      <c r="W2429" s="23"/>
      <c r="X2429" s="22">
        <f t="shared" si="135"/>
        <v>713000</v>
      </c>
      <c r="Y2429" s="23">
        <f t="shared" si="136"/>
        <v>713000</v>
      </c>
      <c r="Z2429" s="22">
        <v>0</v>
      </c>
      <c r="AA2429" s="24">
        <f t="shared" si="137"/>
        <v>713000</v>
      </c>
      <c r="AB2429" s="25">
        <v>0.3</v>
      </c>
      <c r="AC2429" s="26">
        <f t="shared" si="133"/>
        <v>2139</v>
      </c>
    </row>
    <row r="2430" spans="1:29" x14ac:dyDescent="0.35">
      <c r="A2430" s="15">
        <v>12</v>
      </c>
      <c r="B2430" s="16" t="str">
        <f>[1]ภดส3!B4314</f>
        <v>โฉนด</v>
      </c>
      <c r="C2430" s="16">
        <f>[1]ภดส3!E4314</f>
        <v>2926</v>
      </c>
      <c r="D2430" s="17">
        <f>[1]ภดส3!C4314</f>
        <v>6270</v>
      </c>
      <c r="E2430" s="17" t="str">
        <f>[1]ภดส3!F4314</f>
        <v>ม.2 ต.นาบอน</v>
      </c>
      <c r="F2430" s="18" t="s">
        <v>47</v>
      </c>
      <c r="G2430" s="16">
        <f>[1]ภดส3!G4314</f>
        <v>0</v>
      </c>
      <c r="H2430" s="16">
        <f>[1]ภดส3!H4314</f>
        <v>0</v>
      </c>
      <c r="I2430" s="16">
        <f>[1]ภดส3!I4314</f>
        <v>53</v>
      </c>
      <c r="J2430" s="19">
        <f>[1]ภดส3!J4314</f>
        <v>53</v>
      </c>
      <c r="K2430" s="20">
        <v>3050</v>
      </c>
      <c r="L2430" s="19">
        <f t="shared" si="134"/>
        <v>161650</v>
      </c>
      <c r="M2430" s="21">
        <v>1</v>
      </c>
      <c r="N2430" s="21" t="s">
        <v>74</v>
      </c>
      <c r="O2430" s="21" t="s">
        <v>49</v>
      </c>
      <c r="P2430" s="21">
        <v>3</v>
      </c>
      <c r="Q2430" s="22">
        <v>200</v>
      </c>
      <c r="R2430" s="23">
        <v>100</v>
      </c>
      <c r="S2430" s="22">
        <v>7450</v>
      </c>
      <c r="T2430" s="22">
        <f>Q2430*S2430</f>
        <v>1490000</v>
      </c>
      <c r="U2430" s="21">
        <v>20</v>
      </c>
      <c r="V2430" s="21">
        <v>30</v>
      </c>
      <c r="W2430" s="23">
        <f>T2430-T2430*30/100</f>
        <v>1043000</v>
      </c>
      <c r="X2430" s="22">
        <f>L2430+W2430</f>
        <v>1204650</v>
      </c>
      <c r="Y2430" s="23">
        <f>X2430*R2430/100</f>
        <v>1204650</v>
      </c>
      <c r="Z2430" s="22">
        <v>0</v>
      </c>
      <c r="AA2430" s="24">
        <f>Y2430-Z2430</f>
        <v>1204650</v>
      </c>
      <c r="AB2430" s="25">
        <v>0.02</v>
      </c>
      <c r="AC2430" s="26">
        <f t="shared" si="133"/>
        <v>240.93</v>
      </c>
    </row>
    <row r="2431" spans="1:29" x14ac:dyDescent="0.35">
      <c r="A2431" s="201"/>
      <c r="B2431" s="202"/>
      <c r="C2431" s="202"/>
      <c r="D2431" s="77"/>
      <c r="E2431" s="77"/>
      <c r="F2431" s="222"/>
      <c r="G2431" s="202"/>
      <c r="H2431" s="202"/>
      <c r="I2431" s="202"/>
      <c r="J2431" s="203"/>
      <c r="K2431" s="223"/>
      <c r="L2431" s="203"/>
      <c r="M2431" s="224"/>
      <c r="N2431" s="224"/>
      <c r="O2431" s="224"/>
      <c r="P2431" s="224"/>
      <c r="Q2431" s="207"/>
      <c r="R2431" s="206"/>
      <c r="S2431" s="207"/>
      <c r="T2431" s="207"/>
      <c r="U2431" s="224"/>
      <c r="V2431" s="224"/>
      <c r="W2431" s="206"/>
      <c r="X2431" s="207"/>
      <c r="Y2431" s="206"/>
      <c r="Z2431" s="207"/>
      <c r="AA2431" s="208"/>
      <c r="AB2431" s="198"/>
      <c r="AC2431" s="209">
        <f>SUM(AC2418:AC2430)</f>
        <v>6960.8550000000005</v>
      </c>
    </row>
    <row r="2432" spans="1:29" x14ac:dyDescent="0.35">
      <c r="A2432" s="1"/>
      <c r="B2432" s="1"/>
      <c r="C2432" s="1"/>
      <c r="D2432" s="2"/>
      <c r="E2432" s="2"/>
      <c r="F2432" s="2"/>
      <c r="G2432" s="1"/>
      <c r="H2432" s="1"/>
      <c r="I2432" s="1"/>
      <c r="J2432" s="3"/>
      <c r="K2432" s="4"/>
      <c r="M2432" s="6"/>
      <c r="N2432" s="1"/>
      <c r="O2432" s="1"/>
      <c r="P2432" s="1"/>
      <c r="Q2432" s="3"/>
      <c r="R2432" s="4"/>
      <c r="S2432" s="3"/>
      <c r="T2432" s="3"/>
      <c r="U2432" s="1"/>
      <c r="V2432" s="1"/>
      <c r="W2432" s="4"/>
      <c r="X2432" s="3"/>
      <c r="Y2432" s="4"/>
      <c r="Z2432" s="3"/>
      <c r="AA2432" s="4"/>
      <c r="AB2432" s="55"/>
    </row>
    <row r="2433" spans="1:29" x14ac:dyDescent="0.35">
      <c r="A2433" s="8"/>
      <c r="B2433" s="8" t="s">
        <v>37</v>
      </c>
      <c r="C2433" s="8"/>
      <c r="D2433" s="9" t="s">
        <v>38</v>
      </c>
      <c r="E2433" s="9"/>
      <c r="F2433" s="9"/>
      <c r="G2433" s="56"/>
      <c r="H2433" s="8" t="s">
        <v>39</v>
      </c>
      <c r="I2433" s="8"/>
      <c r="J2433" s="57"/>
      <c r="K2433" s="10"/>
      <c r="L2433" s="8"/>
      <c r="M2433" s="13"/>
      <c r="N2433" s="1"/>
      <c r="O2433" s="1"/>
      <c r="P2433" s="1"/>
      <c r="Q2433" s="3"/>
      <c r="R2433" s="4"/>
      <c r="S2433" s="3"/>
      <c r="T2433" s="3"/>
      <c r="U2433" s="1"/>
      <c r="V2433" s="1"/>
      <c r="W2433" s="4"/>
      <c r="X2433" s="3"/>
      <c r="Y2433" s="4"/>
      <c r="Z2433" s="3"/>
      <c r="AA2433" s="4"/>
      <c r="AB2433" s="55"/>
    </row>
    <row r="2434" spans="1:29" x14ac:dyDescent="0.35">
      <c r="A2434" s="8"/>
      <c r="B2434" s="8"/>
      <c r="C2434" s="8"/>
      <c r="D2434" s="9"/>
      <c r="E2434" s="9"/>
      <c r="F2434" s="9"/>
      <c r="G2434" s="56"/>
      <c r="H2434" s="8" t="s">
        <v>40</v>
      </c>
      <c r="I2434" s="8"/>
      <c r="J2434" s="57"/>
      <c r="K2434" s="10"/>
      <c r="L2434" s="8"/>
      <c r="M2434" s="13"/>
      <c r="N2434" s="1"/>
      <c r="O2434" s="1"/>
      <c r="P2434" s="1"/>
      <c r="Q2434" s="3"/>
      <c r="R2434" s="4"/>
      <c r="S2434" s="3"/>
      <c r="T2434" s="3"/>
      <c r="U2434" s="1"/>
      <c r="V2434" s="1"/>
      <c r="W2434" s="4"/>
      <c r="X2434" s="3"/>
      <c r="Y2434" s="4"/>
      <c r="Z2434" s="3"/>
      <c r="AA2434" s="4"/>
      <c r="AB2434" s="55"/>
    </row>
    <row r="2435" spans="1:29" x14ac:dyDescent="0.35">
      <c r="A2435" s="8"/>
      <c r="B2435" s="8"/>
      <c r="C2435" s="8"/>
      <c r="D2435" s="9"/>
      <c r="E2435" s="9"/>
      <c r="F2435" s="9"/>
      <c r="G2435" s="56"/>
      <c r="H2435" s="8" t="s">
        <v>41</v>
      </c>
      <c r="I2435" s="8"/>
      <c r="J2435" s="57"/>
      <c r="K2435" s="10"/>
      <c r="L2435" s="8"/>
      <c r="M2435" s="13"/>
      <c r="N2435" s="1"/>
      <c r="O2435" s="1"/>
      <c r="P2435" s="8"/>
      <c r="Q2435" s="3"/>
      <c r="R2435" s="4"/>
      <c r="S2435" s="3"/>
      <c r="T2435" s="3"/>
      <c r="U2435" s="1"/>
      <c r="V2435" s="1"/>
      <c r="W2435" s="4"/>
      <c r="X2435" s="3"/>
      <c r="Y2435" s="11"/>
      <c r="Z2435" s="10"/>
      <c r="AA2435" s="11"/>
      <c r="AB2435" s="14"/>
    </row>
    <row r="2436" spans="1:29" x14ac:dyDescent="0.35">
      <c r="A2436" s="8"/>
      <c r="B2436" s="8"/>
      <c r="C2436" s="8"/>
      <c r="D2436" s="9"/>
      <c r="E2436" s="9"/>
      <c r="F2436" s="9"/>
      <c r="G2436" s="56"/>
      <c r="H2436" s="8" t="s">
        <v>42</v>
      </c>
      <c r="I2436" s="58"/>
      <c r="J2436" s="59"/>
      <c r="K2436" s="12"/>
      <c r="L2436" s="58"/>
      <c r="M2436" s="60"/>
      <c r="N2436" s="1"/>
      <c r="O2436" s="1"/>
      <c r="P2436" s="8"/>
      <c r="Q2436" s="3"/>
      <c r="R2436" s="4"/>
      <c r="S2436" s="3"/>
      <c r="T2436" s="3"/>
      <c r="U2436" s="1"/>
      <c r="V2436" s="1"/>
      <c r="W2436" s="4"/>
      <c r="X2436" s="3"/>
      <c r="Y2436" s="11"/>
      <c r="Z2436" s="10"/>
      <c r="AA2436" s="11"/>
      <c r="AB2436" s="14"/>
    </row>
    <row r="2437" spans="1:29" x14ac:dyDescent="0.35">
      <c r="A2437" s="58"/>
      <c r="B2437" s="58"/>
      <c r="C2437" s="58"/>
      <c r="D2437" s="61"/>
      <c r="E2437" s="61"/>
      <c r="F2437" s="61"/>
      <c r="G2437" s="58"/>
      <c r="H2437" s="58" t="s">
        <v>43</v>
      </c>
      <c r="I2437" s="58"/>
      <c r="J2437" s="59"/>
      <c r="K2437" s="12"/>
      <c r="L2437" s="58"/>
      <c r="M2437" s="60"/>
    </row>
    <row r="2438" spans="1:29" x14ac:dyDescent="0.35">
      <c r="A2438" s="1"/>
      <c r="B2438" s="1"/>
      <c r="C2438" s="1"/>
      <c r="D2438" s="2"/>
      <c r="E2438" s="2"/>
      <c r="F2438" s="2"/>
      <c r="G2438" s="1"/>
      <c r="H2438" s="1"/>
      <c r="I2438" s="1"/>
      <c r="J2438" s="3"/>
      <c r="K2438" s="4"/>
      <c r="M2438" s="6"/>
      <c r="N2438" s="1"/>
      <c r="O2438" s="1"/>
      <c r="P2438" s="1"/>
      <c r="Q2438" s="3"/>
      <c r="R2438" s="4"/>
      <c r="S2438" s="3"/>
      <c r="T2438" s="3"/>
      <c r="U2438" s="1"/>
      <c r="V2438" s="1"/>
      <c r="W2438" s="4"/>
      <c r="X2438" s="3"/>
      <c r="Y2438" s="4"/>
      <c r="Z2438" s="3"/>
      <c r="AA2438" s="314" t="s">
        <v>0</v>
      </c>
      <c r="AB2438" s="314"/>
    </row>
    <row r="2439" spans="1:29" x14ac:dyDescent="0.35">
      <c r="A2439" s="315" t="s">
        <v>1</v>
      </c>
      <c r="B2439" s="315"/>
      <c r="C2439" s="315"/>
      <c r="D2439" s="315"/>
      <c r="E2439" s="315"/>
      <c r="F2439" s="315"/>
      <c r="G2439" s="315"/>
      <c r="H2439" s="315"/>
      <c r="I2439" s="315"/>
      <c r="J2439" s="315"/>
      <c r="K2439" s="315"/>
      <c r="L2439" s="315"/>
      <c r="M2439" s="315"/>
      <c r="N2439" s="315"/>
      <c r="O2439" s="315"/>
      <c r="P2439" s="315"/>
      <c r="Q2439" s="315"/>
      <c r="R2439" s="315"/>
      <c r="S2439" s="315"/>
      <c r="T2439" s="315"/>
      <c r="U2439" s="315"/>
      <c r="V2439" s="315"/>
      <c r="W2439" s="315"/>
      <c r="X2439" s="315"/>
      <c r="Y2439" s="315"/>
      <c r="Z2439" s="315"/>
      <c r="AA2439" s="315"/>
      <c r="AB2439" s="315"/>
    </row>
    <row r="2440" spans="1:29" x14ac:dyDescent="0.35">
      <c r="A2440" s="315" t="str">
        <f>A2410</f>
        <v>เทศบาลตำบลนาบอน</v>
      </c>
      <c r="B2440" s="315"/>
      <c r="C2440" s="315"/>
      <c r="D2440" s="315"/>
      <c r="E2440" s="315"/>
      <c r="F2440" s="315"/>
      <c r="G2440" s="315"/>
      <c r="H2440" s="315"/>
      <c r="I2440" s="315"/>
      <c r="J2440" s="315"/>
      <c r="K2440" s="315"/>
      <c r="L2440" s="315"/>
      <c r="M2440" s="315"/>
      <c r="N2440" s="315"/>
      <c r="O2440" s="315"/>
      <c r="P2440" s="315"/>
      <c r="Q2440" s="315"/>
      <c r="R2440" s="315"/>
      <c r="S2440" s="315"/>
      <c r="T2440" s="315"/>
      <c r="U2440" s="315"/>
      <c r="V2440" s="315"/>
      <c r="W2440" s="315"/>
      <c r="X2440" s="315"/>
      <c r="Y2440" s="315"/>
      <c r="Z2440" s="315"/>
      <c r="AA2440" s="315"/>
      <c r="AB2440" s="315"/>
    </row>
    <row r="2441" spans="1:29" x14ac:dyDescent="0.35">
      <c r="A2441" s="8" t="s">
        <v>235</v>
      </c>
      <c r="B2441" s="8"/>
      <c r="C2441" s="8"/>
      <c r="D2441" s="9"/>
      <c r="E2441" s="9"/>
      <c r="F2441" s="9"/>
      <c r="G2441" s="8"/>
      <c r="H2441" s="8"/>
      <c r="I2441" s="8"/>
      <c r="J2441" s="10"/>
      <c r="K2441" s="11"/>
      <c r="L2441" s="12"/>
      <c r="M2441" s="13"/>
      <c r="N2441" s="8"/>
      <c r="O2441" s="8"/>
      <c r="P2441" s="8"/>
      <c r="Q2441" s="10"/>
      <c r="R2441" s="11"/>
      <c r="S2441" s="10"/>
      <c r="T2441" s="10"/>
      <c r="U2441" s="8"/>
      <c r="V2441" s="8"/>
      <c r="W2441" s="11"/>
      <c r="X2441" s="10"/>
      <c r="Y2441" s="11"/>
      <c r="Z2441" s="10"/>
      <c r="AA2441" s="11"/>
      <c r="AB2441" s="14"/>
    </row>
    <row r="2442" spans="1:29" x14ac:dyDescent="0.35">
      <c r="A2442" s="288" t="s">
        <v>4</v>
      </c>
      <c r="B2442" s="316"/>
      <c r="C2442" s="316"/>
      <c r="D2442" s="316"/>
      <c r="E2442" s="316"/>
      <c r="F2442" s="316"/>
      <c r="G2442" s="316"/>
      <c r="H2442" s="316"/>
      <c r="I2442" s="316"/>
      <c r="J2442" s="316"/>
      <c r="K2442" s="316"/>
      <c r="L2442" s="289"/>
      <c r="M2442" s="288" t="s">
        <v>5</v>
      </c>
      <c r="N2442" s="316"/>
      <c r="O2442" s="316"/>
      <c r="P2442" s="316"/>
      <c r="Q2442" s="316"/>
      <c r="R2442" s="316"/>
      <c r="S2442" s="316"/>
      <c r="T2442" s="316"/>
      <c r="U2442" s="316"/>
      <c r="V2442" s="316"/>
      <c r="W2442" s="289"/>
      <c r="X2442" s="290" t="s">
        <v>6</v>
      </c>
      <c r="Y2442" s="290" t="s">
        <v>7</v>
      </c>
      <c r="Z2442" s="290" t="s">
        <v>8</v>
      </c>
      <c r="AA2442" s="290" t="s">
        <v>9</v>
      </c>
      <c r="AB2442" s="317" t="s">
        <v>10</v>
      </c>
    </row>
    <row r="2443" spans="1:29" x14ac:dyDescent="0.35">
      <c r="A2443" s="299" t="s">
        <v>11</v>
      </c>
      <c r="B2443" s="293" t="s">
        <v>12</v>
      </c>
      <c r="C2443" s="293" t="s">
        <v>13</v>
      </c>
      <c r="D2443" s="311" t="s">
        <v>14</v>
      </c>
      <c r="E2443" s="311" t="s">
        <v>15</v>
      </c>
      <c r="F2443" s="312" t="s">
        <v>16</v>
      </c>
      <c r="G2443" s="302" t="s">
        <v>17</v>
      </c>
      <c r="H2443" s="303"/>
      <c r="I2443" s="304"/>
      <c r="J2443" s="290" t="s">
        <v>18</v>
      </c>
      <c r="K2443" s="290" t="s">
        <v>19</v>
      </c>
      <c r="L2443" s="308" t="s">
        <v>20</v>
      </c>
      <c r="M2443" s="299" t="s">
        <v>11</v>
      </c>
      <c r="N2443" s="293" t="s">
        <v>21</v>
      </c>
      <c r="O2443" s="293" t="s">
        <v>22</v>
      </c>
      <c r="P2443" s="293" t="s">
        <v>16</v>
      </c>
      <c r="Q2443" s="290" t="s">
        <v>23</v>
      </c>
      <c r="R2443" s="290" t="s">
        <v>24</v>
      </c>
      <c r="S2443" s="290" t="s">
        <v>25</v>
      </c>
      <c r="T2443" s="290" t="s">
        <v>26</v>
      </c>
      <c r="U2443" s="288" t="s">
        <v>27</v>
      </c>
      <c r="V2443" s="289"/>
      <c r="W2443" s="290" t="s">
        <v>28</v>
      </c>
      <c r="X2443" s="291"/>
      <c r="Y2443" s="291"/>
      <c r="Z2443" s="291"/>
      <c r="AA2443" s="291"/>
      <c r="AB2443" s="318"/>
    </row>
    <row r="2444" spans="1:29" x14ac:dyDescent="0.35">
      <c r="A2444" s="300"/>
      <c r="B2444" s="294"/>
      <c r="C2444" s="294"/>
      <c r="D2444" s="312"/>
      <c r="E2444" s="312"/>
      <c r="F2444" s="312"/>
      <c r="G2444" s="305"/>
      <c r="H2444" s="306"/>
      <c r="I2444" s="307"/>
      <c r="J2444" s="291"/>
      <c r="K2444" s="291"/>
      <c r="L2444" s="309"/>
      <c r="M2444" s="300"/>
      <c r="N2444" s="294"/>
      <c r="O2444" s="294"/>
      <c r="P2444" s="294"/>
      <c r="Q2444" s="291"/>
      <c r="R2444" s="291"/>
      <c r="S2444" s="291"/>
      <c r="T2444" s="291"/>
      <c r="U2444" s="293" t="s">
        <v>29</v>
      </c>
      <c r="V2444" s="296" t="s">
        <v>30</v>
      </c>
      <c r="W2444" s="291"/>
      <c r="X2444" s="291"/>
      <c r="Y2444" s="291"/>
      <c r="Z2444" s="291"/>
      <c r="AA2444" s="291"/>
      <c r="AB2444" s="318"/>
    </row>
    <row r="2445" spans="1:29" x14ac:dyDescent="0.35">
      <c r="A2445" s="300"/>
      <c r="B2445" s="294"/>
      <c r="C2445" s="294"/>
      <c r="D2445" s="312"/>
      <c r="E2445" s="312"/>
      <c r="F2445" s="312"/>
      <c r="G2445" s="299" t="s">
        <v>31</v>
      </c>
      <c r="H2445" s="299" t="s">
        <v>32</v>
      </c>
      <c r="I2445" s="299" t="s">
        <v>33</v>
      </c>
      <c r="J2445" s="291"/>
      <c r="K2445" s="291"/>
      <c r="L2445" s="309"/>
      <c r="M2445" s="300"/>
      <c r="N2445" s="294"/>
      <c r="O2445" s="294"/>
      <c r="P2445" s="294"/>
      <c r="Q2445" s="291"/>
      <c r="R2445" s="291"/>
      <c r="S2445" s="291"/>
      <c r="T2445" s="291"/>
      <c r="U2445" s="294"/>
      <c r="V2445" s="297"/>
      <c r="W2445" s="291"/>
      <c r="X2445" s="291"/>
      <c r="Y2445" s="291"/>
      <c r="Z2445" s="291"/>
      <c r="AA2445" s="291"/>
      <c r="AB2445" s="318"/>
    </row>
    <row r="2446" spans="1:29" x14ac:dyDescent="0.35">
      <c r="A2446" s="300"/>
      <c r="B2446" s="294"/>
      <c r="C2446" s="294"/>
      <c r="D2446" s="312"/>
      <c r="E2446" s="312"/>
      <c r="F2446" s="312"/>
      <c r="G2446" s="300"/>
      <c r="H2446" s="300"/>
      <c r="I2446" s="300"/>
      <c r="J2446" s="291"/>
      <c r="K2446" s="291"/>
      <c r="L2446" s="309"/>
      <c r="M2446" s="300"/>
      <c r="N2446" s="294"/>
      <c r="O2446" s="294"/>
      <c r="P2446" s="294"/>
      <c r="Q2446" s="291"/>
      <c r="R2446" s="291"/>
      <c r="S2446" s="291"/>
      <c r="T2446" s="291"/>
      <c r="U2446" s="294"/>
      <c r="V2446" s="297"/>
      <c r="W2446" s="291"/>
      <c r="X2446" s="291"/>
      <c r="Y2446" s="291"/>
      <c r="Z2446" s="291"/>
      <c r="AA2446" s="291"/>
      <c r="AB2446" s="318"/>
    </row>
    <row r="2447" spans="1:29" x14ac:dyDescent="0.35">
      <c r="A2447" s="301"/>
      <c r="B2447" s="295"/>
      <c r="C2447" s="295"/>
      <c r="D2447" s="313"/>
      <c r="E2447" s="313"/>
      <c r="F2447" s="313"/>
      <c r="G2447" s="301"/>
      <c r="H2447" s="301"/>
      <c r="I2447" s="301"/>
      <c r="J2447" s="292"/>
      <c r="K2447" s="292"/>
      <c r="L2447" s="310"/>
      <c r="M2447" s="301"/>
      <c r="N2447" s="295"/>
      <c r="O2447" s="295"/>
      <c r="P2447" s="295"/>
      <c r="Q2447" s="292"/>
      <c r="R2447" s="292"/>
      <c r="S2447" s="292"/>
      <c r="T2447" s="292"/>
      <c r="U2447" s="295"/>
      <c r="V2447" s="298"/>
      <c r="W2447" s="292"/>
      <c r="X2447" s="292"/>
      <c r="Y2447" s="292"/>
      <c r="Z2447" s="292"/>
      <c r="AA2447" s="292"/>
      <c r="AB2447" s="319"/>
    </row>
    <row r="2448" spans="1:29" x14ac:dyDescent="0.35">
      <c r="A2448" s="15">
        <v>1</v>
      </c>
      <c r="B2448" s="16" t="str">
        <f>[1]ภดส3!B4337</f>
        <v>โฉนด</v>
      </c>
      <c r="C2448" s="16">
        <f>[1]ภดส3!E4337</f>
        <v>3858</v>
      </c>
      <c r="D2448" s="17">
        <f>[1]ภดส3!C4337</f>
        <v>8098</v>
      </c>
      <c r="E2448" s="17" t="str">
        <f>[1]ภดส3!F4337</f>
        <v>ม.2 ต.นาบอน</v>
      </c>
      <c r="F2448" s="18" t="s">
        <v>80</v>
      </c>
      <c r="G2448" s="16">
        <f>[1]ภดส3!G4337</f>
        <v>6</v>
      </c>
      <c r="H2448" s="16">
        <f>[1]ภดส3!H4337</f>
        <v>3</v>
      </c>
      <c r="I2448" s="16">
        <f>[1]ภดส3!I4337</f>
        <v>58</v>
      </c>
      <c r="J2448" s="19">
        <f>[1]ภดส3!J4337</f>
        <v>2758</v>
      </c>
      <c r="K2448" s="20">
        <v>1450</v>
      </c>
      <c r="L2448" s="19">
        <f>J2448*K2448</f>
        <v>3999100</v>
      </c>
      <c r="M2448" s="21"/>
      <c r="N2448" s="21"/>
      <c r="O2448" s="21"/>
      <c r="P2448" s="21"/>
      <c r="Q2448" s="22"/>
      <c r="R2448" s="23"/>
      <c r="S2448" s="22"/>
      <c r="T2448" s="22"/>
      <c r="U2448" s="21"/>
      <c r="V2448" s="21"/>
      <c r="W2448" s="23"/>
      <c r="X2448" s="22">
        <f>L2448-L2449-L2450</f>
        <v>3890350</v>
      </c>
      <c r="Y2448" s="23">
        <f>X2448*100/100</f>
        <v>3890350</v>
      </c>
      <c r="Z2448" s="22">
        <v>50000000</v>
      </c>
      <c r="AA2448" s="24">
        <v>0</v>
      </c>
      <c r="AB2448" s="25">
        <v>0.01</v>
      </c>
      <c r="AC2448" s="26">
        <f>AA2448*AB2448/100</f>
        <v>0</v>
      </c>
    </row>
    <row r="2449" spans="1:29" x14ac:dyDescent="0.35">
      <c r="A2449" s="15"/>
      <c r="B2449" s="16"/>
      <c r="C2449" s="16"/>
      <c r="D2449" s="17"/>
      <c r="E2449" s="17"/>
      <c r="F2449" s="28"/>
      <c r="G2449" s="16"/>
      <c r="H2449" s="16"/>
      <c r="I2449" s="16"/>
      <c r="J2449" s="45">
        <v>50</v>
      </c>
      <c r="K2449" s="29">
        <v>1450</v>
      </c>
      <c r="L2449" s="19">
        <f>J2449*K2449</f>
        <v>72500</v>
      </c>
      <c r="M2449" s="31">
        <v>1</v>
      </c>
      <c r="N2449" s="30" t="s">
        <v>141</v>
      </c>
      <c r="O2449" s="31" t="s">
        <v>178</v>
      </c>
      <c r="P2449" s="31">
        <v>2</v>
      </c>
      <c r="Q2449" s="42">
        <v>400</v>
      </c>
      <c r="R2449" s="23">
        <v>100</v>
      </c>
      <c r="S2449" s="42">
        <v>6750</v>
      </c>
      <c r="T2449" s="22">
        <f>Q2449*S2449</f>
        <v>2700000</v>
      </c>
      <c r="U2449" s="31">
        <v>40</v>
      </c>
      <c r="V2449" s="31">
        <v>70</v>
      </c>
      <c r="W2449" s="23">
        <f>T2449-T2449*70/100</f>
        <v>810000</v>
      </c>
      <c r="X2449" s="22">
        <f>L2449+W2449</f>
        <v>882500</v>
      </c>
      <c r="Y2449" s="23">
        <f>X2449*R2449/100</f>
        <v>882500</v>
      </c>
      <c r="Z2449" s="22">
        <v>50000000</v>
      </c>
      <c r="AA2449" s="24">
        <v>0</v>
      </c>
      <c r="AB2449" s="25">
        <v>0.02</v>
      </c>
      <c r="AC2449" s="26">
        <f>AA2449*AB2449/100</f>
        <v>0</v>
      </c>
    </row>
    <row r="2450" spans="1:29" x14ac:dyDescent="0.35">
      <c r="A2450" s="15"/>
      <c r="B2450" s="16"/>
      <c r="C2450" s="16"/>
      <c r="D2450" s="17"/>
      <c r="E2450" s="17"/>
      <c r="F2450" s="28"/>
      <c r="G2450" s="16"/>
      <c r="H2450" s="16"/>
      <c r="I2450" s="16"/>
      <c r="J2450" s="45">
        <v>25</v>
      </c>
      <c r="K2450" s="29">
        <v>1450</v>
      </c>
      <c r="L2450" s="19">
        <f>J2450*K2450</f>
        <v>36250</v>
      </c>
      <c r="M2450" s="30">
        <v>2</v>
      </c>
      <c r="N2450" s="67" t="s">
        <v>236</v>
      </c>
      <c r="O2450" s="33"/>
      <c r="P2450" s="67">
        <v>3</v>
      </c>
      <c r="Q2450" s="35">
        <v>100</v>
      </c>
      <c r="R2450" s="23">
        <v>100</v>
      </c>
      <c r="S2450" s="35">
        <v>6200</v>
      </c>
      <c r="T2450" s="22">
        <f>Q2450*S2450</f>
        <v>620000</v>
      </c>
      <c r="U2450" s="67">
        <v>5</v>
      </c>
      <c r="V2450" s="67">
        <v>5</v>
      </c>
      <c r="W2450" s="23">
        <f>T2450-T2450*5/100</f>
        <v>589000</v>
      </c>
      <c r="X2450" s="22">
        <f>L2450+W2450</f>
        <v>625250</v>
      </c>
      <c r="Y2450" s="23">
        <f>X2450*R2450/100</f>
        <v>625250</v>
      </c>
      <c r="Z2450" s="22">
        <v>0</v>
      </c>
      <c r="AA2450" s="24">
        <f>Y2450-Z2450</f>
        <v>625250</v>
      </c>
      <c r="AB2450" s="25">
        <v>0.3</v>
      </c>
      <c r="AC2450" s="5">
        <f>AA2450*AB2450/100</f>
        <v>1875.75</v>
      </c>
    </row>
    <row r="2451" spans="1:29" x14ac:dyDescent="0.35">
      <c r="A2451" s="179"/>
      <c r="B2451" s="132"/>
      <c r="C2451" s="132"/>
      <c r="D2451" s="180"/>
      <c r="E2451" s="180"/>
      <c r="F2451" s="180"/>
      <c r="G2451" s="181"/>
      <c r="H2451" s="181"/>
      <c r="I2451" s="181"/>
      <c r="J2451" s="51"/>
      <c r="K2451" s="208"/>
      <c r="L2451" s="183"/>
      <c r="M2451" s="132"/>
      <c r="N2451" s="204"/>
      <c r="O2451" s="132"/>
      <c r="P2451" s="132"/>
      <c r="Q2451" s="185"/>
      <c r="R2451" s="186"/>
      <c r="S2451" s="51"/>
      <c r="T2451" s="185"/>
      <c r="U2451" s="154"/>
      <c r="V2451" s="154"/>
      <c r="W2451" s="133"/>
      <c r="X2451" s="51"/>
      <c r="Y2451" s="133"/>
      <c r="Z2451" s="51"/>
      <c r="AA2451" s="133"/>
      <c r="AB2451" s="187"/>
      <c r="AC2451" s="188">
        <f>SUM(AC2448:AC2450)</f>
        <v>1875.75</v>
      </c>
    </row>
    <row r="2452" spans="1:29" x14ac:dyDescent="0.35">
      <c r="A2452" s="1"/>
      <c r="B2452" s="1"/>
      <c r="C2452" s="1"/>
      <c r="D2452" s="2"/>
      <c r="E2452" s="2"/>
      <c r="F2452" s="2"/>
      <c r="G2452" s="1"/>
      <c r="H2452" s="1"/>
      <c r="I2452" s="1"/>
      <c r="J2452" s="3"/>
      <c r="K2452" s="4"/>
      <c r="M2452" s="6"/>
      <c r="N2452" s="1"/>
      <c r="O2452" s="1"/>
      <c r="P2452" s="1"/>
      <c r="Q2452" s="3"/>
      <c r="R2452" s="4"/>
      <c r="S2452" s="3"/>
      <c r="T2452" s="3"/>
      <c r="U2452" s="1"/>
      <c r="V2452" s="1"/>
      <c r="W2452" s="4"/>
      <c r="X2452" s="3"/>
      <c r="Y2452" s="4"/>
      <c r="Z2452" s="3"/>
      <c r="AA2452" s="4"/>
      <c r="AB2452" s="55"/>
    </row>
    <row r="2453" spans="1:29" x14ac:dyDescent="0.35">
      <c r="A2453" s="8"/>
      <c r="B2453" s="8" t="s">
        <v>37</v>
      </c>
      <c r="C2453" s="8"/>
      <c r="D2453" s="9" t="s">
        <v>38</v>
      </c>
      <c r="E2453" s="9"/>
      <c r="F2453" s="9"/>
      <c r="G2453" s="56"/>
      <c r="H2453" s="8" t="s">
        <v>39</v>
      </c>
      <c r="I2453" s="8"/>
      <c r="J2453" s="57"/>
      <c r="K2453" s="10"/>
      <c r="L2453" s="8"/>
      <c r="M2453" s="13"/>
      <c r="N2453" s="1"/>
      <c r="O2453" s="1"/>
      <c r="P2453" s="1"/>
      <c r="Q2453" s="3"/>
      <c r="R2453" s="4"/>
      <c r="S2453" s="3"/>
      <c r="T2453" s="3"/>
      <c r="U2453" s="1"/>
      <c r="V2453" s="1"/>
      <c r="W2453" s="4"/>
      <c r="X2453" s="3"/>
      <c r="Y2453" s="4"/>
      <c r="Z2453" s="3"/>
      <c r="AA2453" s="4"/>
      <c r="AB2453" s="55"/>
    </row>
    <row r="2454" spans="1:29" x14ac:dyDescent="0.35">
      <c r="A2454" s="8"/>
      <c r="B2454" s="8"/>
      <c r="C2454" s="8"/>
      <c r="D2454" s="9"/>
      <c r="E2454" s="9"/>
      <c r="F2454" s="9"/>
      <c r="G2454" s="56"/>
      <c r="H2454" s="8" t="s">
        <v>40</v>
      </c>
      <c r="I2454" s="8"/>
      <c r="J2454" s="57"/>
      <c r="K2454" s="10"/>
      <c r="L2454" s="8"/>
      <c r="M2454" s="13"/>
      <c r="N2454" s="1"/>
      <c r="O2454" s="1"/>
      <c r="P2454" s="1"/>
      <c r="Q2454" s="3"/>
      <c r="R2454" s="4"/>
      <c r="S2454" s="3"/>
      <c r="T2454" s="3"/>
      <c r="U2454" s="1"/>
      <c r="V2454" s="1"/>
      <c r="W2454" s="4"/>
      <c r="X2454" s="3"/>
      <c r="Y2454" s="4"/>
      <c r="Z2454" s="3"/>
      <c r="AA2454" s="4"/>
      <c r="AB2454" s="55"/>
    </row>
    <row r="2455" spans="1:29" x14ac:dyDescent="0.35">
      <c r="A2455" s="8"/>
      <c r="B2455" s="8"/>
      <c r="C2455" s="8"/>
      <c r="D2455" s="9"/>
      <c r="E2455" s="9"/>
      <c r="F2455" s="9"/>
      <c r="G2455" s="56"/>
      <c r="H2455" s="8" t="s">
        <v>41</v>
      </c>
      <c r="I2455" s="8"/>
      <c r="J2455" s="57"/>
      <c r="K2455" s="10"/>
      <c r="L2455" s="8"/>
      <c r="M2455" s="13"/>
      <c r="N2455" s="1"/>
      <c r="O2455" s="1"/>
      <c r="P2455" s="8"/>
      <c r="Q2455" s="3"/>
      <c r="R2455" s="4"/>
      <c r="S2455" s="3"/>
      <c r="T2455" s="3"/>
      <c r="U2455" s="1"/>
      <c r="V2455" s="1"/>
      <c r="W2455" s="4"/>
      <c r="X2455" s="3"/>
      <c r="Y2455" s="11"/>
      <c r="Z2455" s="10"/>
      <c r="AA2455" s="11"/>
      <c r="AB2455" s="14"/>
    </row>
    <row r="2456" spans="1:29" x14ac:dyDescent="0.35">
      <c r="A2456" s="8"/>
      <c r="B2456" s="8"/>
      <c r="C2456" s="8"/>
      <c r="D2456" s="9"/>
      <c r="E2456" s="9"/>
      <c r="F2456" s="9"/>
      <c r="G2456" s="56"/>
      <c r="H2456" s="8" t="s">
        <v>42</v>
      </c>
      <c r="I2456" s="58"/>
      <c r="J2456" s="59"/>
      <c r="K2456" s="12"/>
      <c r="L2456" s="58"/>
      <c r="M2456" s="60"/>
      <c r="N2456" s="1"/>
      <c r="O2456" s="1"/>
      <c r="P2456" s="8"/>
      <c r="Q2456" s="3"/>
      <c r="R2456" s="4"/>
      <c r="S2456" s="3"/>
      <c r="T2456" s="3"/>
      <c r="U2456" s="1"/>
      <c r="V2456" s="1"/>
      <c r="W2456" s="4"/>
      <c r="X2456" s="3"/>
      <c r="Y2456" s="11"/>
      <c r="Z2456" s="10"/>
      <c r="AA2456" s="11"/>
      <c r="AB2456" s="14"/>
    </row>
    <row r="2457" spans="1:29" x14ac:dyDescent="0.35">
      <c r="A2457" s="58"/>
      <c r="B2457" s="58"/>
      <c r="C2457" s="58"/>
      <c r="D2457" s="61"/>
      <c r="E2457" s="61"/>
      <c r="F2457" s="61"/>
      <c r="G2457" s="58"/>
      <c r="H2457" s="58" t="s">
        <v>43</v>
      </c>
      <c r="I2457" s="58"/>
      <c r="J2457" s="59"/>
      <c r="K2457" s="12"/>
      <c r="L2457" s="58"/>
      <c r="M2457" s="60"/>
    </row>
    <row r="2458" spans="1:29" x14ac:dyDescent="0.35">
      <c r="A2458" s="1"/>
      <c r="B2458" s="1"/>
      <c r="C2458" s="1"/>
      <c r="D2458" s="2"/>
      <c r="E2458" s="2"/>
      <c r="F2458" s="2"/>
      <c r="G2458" s="1"/>
      <c r="H2458" s="1"/>
      <c r="I2458" s="1"/>
      <c r="J2458" s="3"/>
      <c r="K2458" s="4"/>
      <c r="M2458" s="6"/>
      <c r="N2458" s="1"/>
      <c r="O2458" s="1"/>
      <c r="P2458" s="1"/>
      <c r="Q2458" s="3"/>
      <c r="R2458" s="4"/>
      <c r="S2458" s="3"/>
      <c r="T2458" s="3"/>
      <c r="U2458" s="1"/>
      <c r="V2458" s="1"/>
      <c r="W2458" s="4"/>
      <c r="X2458" s="3"/>
      <c r="Y2458" s="4"/>
      <c r="Z2458" s="3"/>
      <c r="AA2458" s="314" t="s">
        <v>0</v>
      </c>
      <c r="AB2458" s="314"/>
    </row>
    <row r="2459" spans="1:29" x14ac:dyDescent="0.35">
      <c r="A2459" s="315" t="s">
        <v>1</v>
      </c>
      <c r="B2459" s="315"/>
      <c r="C2459" s="315"/>
      <c r="D2459" s="315"/>
      <c r="E2459" s="315"/>
      <c r="F2459" s="315"/>
      <c r="G2459" s="315"/>
      <c r="H2459" s="315"/>
      <c r="I2459" s="315"/>
      <c r="J2459" s="315"/>
      <c r="K2459" s="315"/>
      <c r="L2459" s="315"/>
      <c r="M2459" s="315"/>
      <c r="N2459" s="315"/>
      <c r="O2459" s="315"/>
      <c r="P2459" s="315"/>
      <c r="Q2459" s="315"/>
      <c r="R2459" s="315"/>
      <c r="S2459" s="315"/>
      <c r="T2459" s="315"/>
      <c r="U2459" s="315"/>
      <c r="V2459" s="315"/>
      <c r="W2459" s="315"/>
      <c r="X2459" s="315"/>
      <c r="Y2459" s="315"/>
      <c r="Z2459" s="315"/>
      <c r="AA2459" s="315"/>
      <c r="AB2459" s="315"/>
    </row>
    <row r="2460" spans="1:29" x14ac:dyDescent="0.35">
      <c r="A2460" s="315" t="str">
        <f>A2440</f>
        <v>เทศบาลตำบลนาบอน</v>
      </c>
      <c r="B2460" s="315"/>
      <c r="C2460" s="315"/>
      <c r="D2460" s="315"/>
      <c r="E2460" s="315"/>
      <c r="F2460" s="315"/>
      <c r="G2460" s="315"/>
      <c r="H2460" s="315"/>
      <c r="I2460" s="315"/>
      <c r="J2460" s="315"/>
      <c r="K2460" s="315"/>
      <c r="L2460" s="315"/>
      <c r="M2460" s="315"/>
      <c r="N2460" s="315"/>
      <c r="O2460" s="315"/>
      <c r="P2460" s="315"/>
      <c r="Q2460" s="315"/>
      <c r="R2460" s="315"/>
      <c r="S2460" s="315"/>
      <c r="T2460" s="315"/>
      <c r="U2460" s="315"/>
      <c r="V2460" s="315"/>
      <c r="W2460" s="315"/>
      <c r="X2460" s="315"/>
      <c r="Y2460" s="315"/>
      <c r="Z2460" s="315"/>
      <c r="AA2460" s="315"/>
      <c r="AB2460" s="315"/>
    </row>
    <row r="2461" spans="1:29" x14ac:dyDescent="0.35">
      <c r="A2461" s="8" t="s">
        <v>237</v>
      </c>
      <c r="B2461" s="8"/>
      <c r="C2461" s="8"/>
      <c r="D2461" s="9"/>
      <c r="E2461" s="9"/>
      <c r="F2461" s="9"/>
      <c r="G2461" s="8"/>
      <c r="H2461" s="8"/>
      <c r="I2461" s="8"/>
      <c r="J2461" s="10"/>
      <c r="K2461" s="11"/>
      <c r="L2461" s="12"/>
      <c r="M2461" s="13"/>
      <c r="N2461" s="8"/>
      <c r="O2461" s="8"/>
      <c r="P2461" s="8"/>
      <c r="Q2461" s="10"/>
      <c r="R2461" s="11"/>
      <c r="S2461" s="10"/>
      <c r="T2461" s="10"/>
      <c r="U2461" s="8"/>
      <c r="V2461" s="8"/>
      <c r="W2461" s="11"/>
      <c r="X2461" s="10"/>
      <c r="Y2461" s="11"/>
      <c r="Z2461" s="10"/>
      <c r="AA2461" s="11"/>
      <c r="AB2461" s="14"/>
    </row>
    <row r="2462" spans="1:29" x14ac:dyDescent="0.35">
      <c r="A2462" s="288" t="s">
        <v>4</v>
      </c>
      <c r="B2462" s="316"/>
      <c r="C2462" s="316"/>
      <c r="D2462" s="316"/>
      <c r="E2462" s="316"/>
      <c r="F2462" s="316"/>
      <c r="G2462" s="316"/>
      <c r="H2462" s="316"/>
      <c r="I2462" s="316"/>
      <c r="J2462" s="316"/>
      <c r="K2462" s="316"/>
      <c r="L2462" s="289"/>
      <c r="M2462" s="288" t="s">
        <v>5</v>
      </c>
      <c r="N2462" s="316"/>
      <c r="O2462" s="316"/>
      <c r="P2462" s="316"/>
      <c r="Q2462" s="316"/>
      <c r="R2462" s="316"/>
      <c r="S2462" s="316"/>
      <c r="T2462" s="316"/>
      <c r="U2462" s="316"/>
      <c r="V2462" s="316"/>
      <c r="W2462" s="289"/>
      <c r="X2462" s="290" t="s">
        <v>6</v>
      </c>
      <c r="Y2462" s="290" t="s">
        <v>7</v>
      </c>
      <c r="Z2462" s="290" t="s">
        <v>8</v>
      </c>
      <c r="AA2462" s="290" t="s">
        <v>9</v>
      </c>
      <c r="AB2462" s="317" t="s">
        <v>10</v>
      </c>
    </row>
    <row r="2463" spans="1:29" x14ac:dyDescent="0.35">
      <c r="A2463" s="299" t="s">
        <v>11</v>
      </c>
      <c r="B2463" s="293" t="s">
        <v>12</v>
      </c>
      <c r="C2463" s="293" t="s">
        <v>13</v>
      </c>
      <c r="D2463" s="311" t="s">
        <v>14</v>
      </c>
      <c r="E2463" s="311" t="s">
        <v>15</v>
      </c>
      <c r="F2463" s="312" t="s">
        <v>16</v>
      </c>
      <c r="G2463" s="302" t="s">
        <v>17</v>
      </c>
      <c r="H2463" s="303"/>
      <c r="I2463" s="304"/>
      <c r="J2463" s="290" t="s">
        <v>18</v>
      </c>
      <c r="K2463" s="290" t="s">
        <v>19</v>
      </c>
      <c r="L2463" s="308" t="s">
        <v>20</v>
      </c>
      <c r="M2463" s="299" t="s">
        <v>11</v>
      </c>
      <c r="N2463" s="293" t="s">
        <v>21</v>
      </c>
      <c r="O2463" s="293" t="s">
        <v>22</v>
      </c>
      <c r="P2463" s="293" t="s">
        <v>16</v>
      </c>
      <c r="Q2463" s="290" t="s">
        <v>23</v>
      </c>
      <c r="R2463" s="290" t="s">
        <v>24</v>
      </c>
      <c r="S2463" s="290" t="s">
        <v>25</v>
      </c>
      <c r="T2463" s="290" t="s">
        <v>26</v>
      </c>
      <c r="U2463" s="288" t="s">
        <v>27</v>
      </c>
      <c r="V2463" s="289"/>
      <c r="W2463" s="290" t="s">
        <v>28</v>
      </c>
      <c r="X2463" s="291"/>
      <c r="Y2463" s="291"/>
      <c r="Z2463" s="291"/>
      <c r="AA2463" s="291"/>
      <c r="AB2463" s="318"/>
    </row>
    <row r="2464" spans="1:29" x14ac:dyDescent="0.35">
      <c r="A2464" s="300"/>
      <c r="B2464" s="294"/>
      <c r="C2464" s="294"/>
      <c r="D2464" s="312"/>
      <c r="E2464" s="312"/>
      <c r="F2464" s="312"/>
      <c r="G2464" s="305"/>
      <c r="H2464" s="306"/>
      <c r="I2464" s="307"/>
      <c r="J2464" s="291"/>
      <c r="K2464" s="291"/>
      <c r="L2464" s="309"/>
      <c r="M2464" s="300"/>
      <c r="N2464" s="294"/>
      <c r="O2464" s="294"/>
      <c r="P2464" s="294"/>
      <c r="Q2464" s="291"/>
      <c r="R2464" s="291"/>
      <c r="S2464" s="291"/>
      <c r="T2464" s="291"/>
      <c r="U2464" s="293" t="s">
        <v>29</v>
      </c>
      <c r="V2464" s="296" t="s">
        <v>30</v>
      </c>
      <c r="W2464" s="291"/>
      <c r="X2464" s="291"/>
      <c r="Y2464" s="291"/>
      <c r="Z2464" s="291"/>
      <c r="AA2464" s="291"/>
      <c r="AB2464" s="318"/>
    </row>
    <row r="2465" spans="1:29" x14ac:dyDescent="0.35">
      <c r="A2465" s="300"/>
      <c r="B2465" s="294"/>
      <c r="C2465" s="294"/>
      <c r="D2465" s="312"/>
      <c r="E2465" s="312"/>
      <c r="F2465" s="312"/>
      <c r="G2465" s="299" t="s">
        <v>31</v>
      </c>
      <c r="H2465" s="299" t="s">
        <v>32</v>
      </c>
      <c r="I2465" s="299" t="s">
        <v>33</v>
      </c>
      <c r="J2465" s="291"/>
      <c r="K2465" s="291"/>
      <c r="L2465" s="309"/>
      <c r="M2465" s="300"/>
      <c r="N2465" s="294"/>
      <c r="O2465" s="294"/>
      <c r="P2465" s="294"/>
      <c r="Q2465" s="291"/>
      <c r="R2465" s="291"/>
      <c r="S2465" s="291"/>
      <c r="T2465" s="291"/>
      <c r="U2465" s="294"/>
      <c r="V2465" s="297"/>
      <c r="W2465" s="291"/>
      <c r="X2465" s="291"/>
      <c r="Y2465" s="291"/>
      <c r="Z2465" s="291"/>
      <c r="AA2465" s="291"/>
      <c r="AB2465" s="318"/>
    </row>
    <row r="2466" spans="1:29" x14ac:dyDescent="0.35">
      <c r="A2466" s="300"/>
      <c r="B2466" s="294"/>
      <c r="C2466" s="294"/>
      <c r="D2466" s="312"/>
      <c r="E2466" s="312"/>
      <c r="F2466" s="312"/>
      <c r="G2466" s="300"/>
      <c r="H2466" s="300"/>
      <c r="I2466" s="300"/>
      <c r="J2466" s="291"/>
      <c r="K2466" s="291"/>
      <c r="L2466" s="309"/>
      <c r="M2466" s="300"/>
      <c r="N2466" s="294"/>
      <c r="O2466" s="294"/>
      <c r="P2466" s="294"/>
      <c r="Q2466" s="291"/>
      <c r="R2466" s="291"/>
      <c r="S2466" s="291"/>
      <c r="T2466" s="291"/>
      <c r="U2466" s="294"/>
      <c r="V2466" s="297"/>
      <c r="W2466" s="291"/>
      <c r="X2466" s="291"/>
      <c r="Y2466" s="291"/>
      <c r="Z2466" s="291"/>
      <c r="AA2466" s="291"/>
      <c r="AB2466" s="318"/>
    </row>
    <row r="2467" spans="1:29" x14ac:dyDescent="0.35">
      <c r="A2467" s="301"/>
      <c r="B2467" s="295"/>
      <c r="C2467" s="295"/>
      <c r="D2467" s="313"/>
      <c r="E2467" s="313"/>
      <c r="F2467" s="313"/>
      <c r="G2467" s="301"/>
      <c r="H2467" s="301"/>
      <c r="I2467" s="301"/>
      <c r="J2467" s="292"/>
      <c r="K2467" s="292"/>
      <c r="L2467" s="310"/>
      <c r="M2467" s="301"/>
      <c r="N2467" s="295"/>
      <c r="O2467" s="295"/>
      <c r="P2467" s="295"/>
      <c r="Q2467" s="292"/>
      <c r="R2467" s="292"/>
      <c r="S2467" s="292"/>
      <c r="T2467" s="292"/>
      <c r="U2467" s="295"/>
      <c r="V2467" s="298"/>
      <c r="W2467" s="292"/>
      <c r="X2467" s="292"/>
      <c r="Y2467" s="292"/>
      <c r="Z2467" s="292"/>
      <c r="AA2467" s="292"/>
      <c r="AB2467" s="319"/>
    </row>
    <row r="2468" spans="1:29" x14ac:dyDescent="0.35">
      <c r="A2468" s="15">
        <v>1</v>
      </c>
      <c r="B2468" s="16" t="str">
        <f>[1]ภดส3!B4364</f>
        <v>โฉนด</v>
      </c>
      <c r="C2468" s="16">
        <f>[1]ภดส3!E4364</f>
        <v>4583</v>
      </c>
      <c r="D2468" s="17">
        <f>[1]ภดส3!C4364</f>
        <v>10038</v>
      </c>
      <c r="E2468" s="17" t="str">
        <f>[1]ภดส3!F4364</f>
        <v>ม.2 ต.นาบอน</v>
      </c>
      <c r="F2468" s="18" t="s">
        <v>61</v>
      </c>
      <c r="G2468" s="16">
        <f>[1]ภดส3!G4364</f>
        <v>3</v>
      </c>
      <c r="H2468" s="16">
        <f>[1]ภดส3!H4364</f>
        <v>1</v>
      </c>
      <c r="I2468" s="16">
        <f>[1]ภดส3!I4364</f>
        <v>77.599999999999994</v>
      </c>
      <c r="J2468" s="19">
        <f>[1]ภดส3!J4364</f>
        <v>1377.6</v>
      </c>
      <c r="K2468" s="20">
        <v>150</v>
      </c>
      <c r="L2468" s="19">
        <f>J2468*K2468</f>
        <v>206640</v>
      </c>
      <c r="M2468" s="21"/>
      <c r="N2468" s="21"/>
      <c r="O2468" s="21"/>
      <c r="P2468" s="21"/>
      <c r="Q2468" s="22"/>
      <c r="R2468" s="23"/>
      <c r="S2468" s="22"/>
      <c r="T2468" s="22"/>
      <c r="U2468" s="21"/>
      <c r="V2468" s="21"/>
      <c r="W2468" s="23"/>
      <c r="X2468" s="22">
        <f>L2468</f>
        <v>206640</v>
      </c>
      <c r="Y2468" s="23">
        <f>X2468*100/100</f>
        <v>206640</v>
      </c>
      <c r="Z2468" s="22">
        <v>50000000</v>
      </c>
      <c r="AA2468" s="24">
        <v>0</v>
      </c>
      <c r="AB2468" s="25">
        <v>0</v>
      </c>
      <c r="AC2468" s="26">
        <f>AA2468*AB2468/100</f>
        <v>0</v>
      </c>
    </row>
    <row r="2469" spans="1:29" x14ac:dyDescent="0.35">
      <c r="A2469" s="15">
        <v>2</v>
      </c>
      <c r="B2469" s="16" t="str">
        <f>[1]ภดส3!B4365</f>
        <v>โฉนด</v>
      </c>
      <c r="C2469" s="16">
        <f>[1]ภดส3!E4365</f>
        <v>4713</v>
      </c>
      <c r="D2469" s="17">
        <f>[1]ภดส3!C4365</f>
        <v>10231</v>
      </c>
      <c r="E2469" s="17" t="str">
        <f>[1]ภดส3!F4365</f>
        <v>ม.11 ต.นาบอน</v>
      </c>
      <c r="F2469" s="28" t="s">
        <v>47</v>
      </c>
      <c r="G2469" s="16">
        <f>[1]ภดส3!G4365</f>
        <v>0</v>
      </c>
      <c r="H2469" s="16">
        <f>[1]ภดส3!H4365</f>
        <v>3</v>
      </c>
      <c r="I2469" s="16">
        <f>[1]ภดส3!I4365</f>
        <v>78.900000000000006</v>
      </c>
      <c r="J2469" s="45">
        <f>[1]ภดส3!J4365</f>
        <v>378.9</v>
      </c>
      <c r="K2469" s="29">
        <v>2300</v>
      </c>
      <c r="L2469" s="19">
        <f>J2469*K2469</f>
        <v>871470</v>
      </c>
      <c r="M2469" s="30"/>
      <c r="N2469" s="30"/>
      <c r="O2469" s="30"/>
      <c r="P2469" s="30"/>
      <c r="Q2469" s="42"/>
      <c r="R2469" s="23"/>
      <c r="S2469" s="42"/>
      <c r="T2469" s="22"/>
      <c r="U2469" s="30"/>
      <c r="V2469" s="30"/>
      <c r="W2469" s="23"/>
      <c r="X2469" s="22">
        <f>L2469</f>
        <v>871470</v>
      </c>
      <c r="Y2469" s="23">
        <f>X2469*100/100</f>
        <v>871470</v>
      </c>
      <c r="Z2469" s="22">
        <v>0</v>
      </c>
      <c r="AA2469" s="24">
        <f>Y2469-Z2469</f>
        <v>871470</v>
      </c>
      <c r="AB2469" s="25">
        <v>0.3</v>
      </c>
      <c r="AC2469" s="5">
        <f>AA2469*AB2469/100</f>
        <v>2614.41</v>
      </c>
    </row>
    <row r="2470" spans="1:29" x14ac:dyDescent="0.35">
      <c r="A2470" s="201"/>
      <c r="B2470" s="202"/>
      <c r="C2470" s="202"/>
      <c r="D2470" s="77"/>
      <c r="E2470" s="77"/>
      <c r="F2470" s="130"/>
      <c r="G2470" s="202"/>
      <c r="H2470" s="202"/>
      <c r="I2470" s="202"/>
      <c r="J2470" s="196"/>
      <c r="K2470" s="197"/>
      <c r="L2470" s="203"/>
      <c r="M2470" s="132"/>
      <c r="N2470" s="204"/>
      <c r="O2470" s="204"/>
      <c r="P2470" s="204"/>
      <c r="Q2470" s="183"/>
      <c r="R2470" s="206"/>
      <c r="S2470" s="183"/>
      <c r="T2470" s="207"/>
      <c r="U2470" s="204"/>
      <c r="V2470" s="204"/>
      <c r="W2470" s="206"/>
      <c r="X2470" s="207"/>
      <c r="Y2470" s="206"/>
      <c r="Z2470" s="207"/>
      <c r="AA2470" s="208"/>
      <c r="AB2470" s="198"/>
      <c r="AC2470" s="188">
        <f>SUM(AC2468:AC2469)</f>
        <v>2614.41</v>
      </c>
    </row>
    <row r="2471" spans="1:29" x14ac:dyDescent="0.35">
      <c r="A2471" s="1"/>
      <c r="B2471" s="1"/>
      <c r="C2471" s="1"/>
      <c r="D2471" s="2"/>
      <c r="E2471" s="2"/>
      <c r="F2471" s="2"/>
      <c r="G2471" s="1"/>
      <c r="H2471" s="1"/>
      <c r="I2471" s="1"/>
      <c r="J2471" s="3"/>
      <c r="K2471" s="4"/>
      <c r="M2471" s="6"/>
      <c r="N2471" s="1"/>
      <c r="O2471" s="1"/>
      <c r="P2471" s="1"/>
      <c r="Q2471" s="3"/>
      <c r="R2471" s="4"/>
      <c r="S2471" s="3"/>
      <c r="T2471" s="3"/>
      <c r="U2471" s="1"/>
      <c r="V2471" s="1"/>
      <c r="W2471" s="4"/>
      <c r="X2471" s="3"/>
      <c r="Y2471" s="4"/>
      <c r="Z2471" s="3"/>
      <c r="AA2471" s="4"/>
      <c r="AB2471" s="55"/>
    </row>
    <row r="2472" spans="1:29" x14ac:dyDescent="0.35">
      <c r="A2472" s="8"/>
      <c r="B2472" s="8" t="s">
        <v>37</v>
      </c>
      <c r="C2472" s="8"/>
      <c r="D2472" s="9" t="s">
        <v>38</v>
      </c>
      <c r="E2472" s="9"/>
      <c r="F2472" s="9"/>
      <c r="G2472" s="56"/>
      <c r="H2472" s="8" t="s">
        <v>39</v>
      </c>
      <c r="I2472" s="8"/>
      <c r="J2472" s="57"/>
      <c r="K2472" s="10"/>
      <c r="L2472" s="8"/>
      <c r="M2472" s="13"/>
      <c r="N2472" s="1"/>
      <c r="O2472" s="1"/>
      <c r="P2472" s="1"/>
      <c r="Q2472" s="3"/>
      <c r="R2472" s="4"/>
      <c r="S2472" s="3"/>
      <c r="T2472" s="3"/>
      <c r="U2472" s="1"/>
      <c r="V2472" s="1"/>
      <c r="W2472" s="4"/>
      <c r="X2472" s="3"/>
      <c r="Y2472" s="4"/>
      <c r="Z2472" s="3"/>
      <c r="AA2472" s="4"/>
      <c r="AB2472" s="55"/>
    </row>
    <row r="2473" spans="1:29" x14ac:dyDescent="0.35">
      <c r="A2473" s="8"/>
      <c r="B2473" s="8"/>
      <c r="C2473" s="8"/>
      <c r="D2473" s="9"/>
      <c r="E2473" s="9"/>
      <c r="F2473" s="9"/>
      <c r="G2473" s="56"/>
      <c r="H2473" s="8" t="s">
        <v>40</v>
      </c>
      <c r="I2473" s="8"/>
      <c r="J2473" s="57"/>
      <c r="K2473" s="10"/>
      <c r="L2473" s="8"/>
      <c r="M2473" s="13"/>
      <c r="N2473" s="1"/>
      <c r="O2473" s="1"/>
      <c r="P2473" s="1"/>
      <c r="Q2473" s="3"/>
      <c r="R2473" s="4"/>
      <c r="S2473" s="3"/>
      <c r="T2473" s="3"/>
      <c r="U2473" s="1"/>
      <c r="V2473" s="1"/>
      <c r="W2473" s="4"/>
      <c r="X2473" s="3"/>
      <c r="Y2473" s="4"/>
      <c r="Z2473" s="3"/>
      <c r="AA2473" s="4"/>
      <c r="AB2473" s="55"/>
    </row>
    <row r="2474" spans="1:29" x14ac:dyDescent="0.35">
      <c r="A2474" s="8"/>
      <c r="B2474" s="8"/>
      <c r="C2474" s="8"/>
      <c r="D2474" s="9"/>
      <c r="E2474" s="9"/>
      <c r="F2474" s="9"/>
      <c r="G2474" s="56"/>
      <c r="H2474" s="8" t="s">
        <v>41</v>
      </c>
      <c r="I2474" s="8"/>
      <c r="J2474" s="57"/>
      <c r="K2474" s="10"/>
      <c r="L2474" s="8"/>
      <c r="M2474" s="13"/>
      <c r="N2474" s="1"/>
      <c r="O2474" s="1"/>
      <c r="P2474" s="8"/>
      <c r="Q2474" s="3"/>
      <c r="R2474" s="4"/>
      <c r="S2474" s="3"/>
      <c r="T2474" s="3"/>
      <c r="U2474" s="1"/>
      <c r="V2474" s="1"/>
      <c r="W2474" s="4"/>
      <c r="X2474" s="3"/>
      <c r="Y2474" s="11"/>
      <c r="Z2474" s="10"/>
      <c r="AA2474" s="11"/>
      <c r="AB2474" s="14"/>
    </row>
    <row r="2475" spans="1:29" x14ac:dyDescent="0.35">
      <c r="A2475" s="8"/>
      <c r="B2475" s="8"/>
      <c r="C2475" s="8"/>
      <c r="D2475" s="9"/>
      <c r="E2475" s="9"/>
      <c r="F2475" s="9"/>
      <c r="G2475" s="56"/>
      <c r="H2475" s="8" t="s">
        <v>42</v>
      </c>
      <c r="I2475" s="58"/>
      <c r="J2475" s="59"/>
      <c r="K2475" s="12"/>
      <c r="L2475" s="58"/>
      <c r="M2475" s="60"/>
      <c r="N2475" s="1"/>
      <c r="O2475" s="1"/>
      <c r="P2475" s="8"/>
      <c r="Q2475" s="3"/>
      <c r="R2475" s="4"/>
      <c r="S2475" s="3"/>
      <c r="T2475" s="3"/>
      <c r="U2475" s="1"/>
      <c r="V2475" s="1"/>
      <c r="W2475" s="4"/>
      <c r="X2475" s="3"/>
      <c r="Y2475" s="11"/>
      <c r="Z2475" s="10"/>
      <c r="AA2475" s="11"/>
      <c r="AB2475" s="14"/>
    </row>
    <row r="2476" spans="1:29" x14ac:dyDescent="0.35">
      <c r="A2476" s="58"/>
      <c r="B2476" s="58"/>
      <c r="C2476" s="58"/>
      <c r="D2476" s="61"/>
      <c r="E2476" s="61"/>
      <c r="F2476" s="61"/>
      <c r="G2476" s="58"/>
      <c r="H2476" s="58" t="s">
        <v>43</v>
      </c>
      <c r="I2476" s="58"/>
      <c r="J2476" s="59"/>
      <c r="K2476" s="12"/>
      <c r="L2476" s="58"/>
      <c r="M2476" s="60"/>
    </row>
    <row r="2477" spans="1:29" x14ac:dyDescent="0.35">
      <c r="A2477" s="1"/>
      <c r="B2477" s="1"/>
      <c r="C2477" s="1"/>
      <c r="D2477" s="2"/>
      <c r="E2477" s="2"/>
      <c r="F2477" s="2"/>
      <c r="G2477" s="1"/>
      <c r="H2477" s="1"/>
      <c r="I2477" s="1"/>
      <c r="J2477" s="3"/>
      <c r="K2477" s="4"/>
      <c r="M2477" s="6"/>
      <c r="N2477" s="1"/>
      <c r="O2477" s="1"/>
      <c r="P2477" s="1"/>
      <c r="Q2477" s="3"/>
      <c r="R2477" s="4"/>
      <c r="S2477" s="3"/>
      <c r="T2477" s="3"/>
      <c r="U2477" s="1"/>
      <c r="V2477" s="1"/>
      <c r="W2477" s="4"/>
      <c r="X2477" s="3"/>
      <c r="Y2477" s="4"/>
      <c r="Z2477" s="3"/>
      <c r="AA2477" s="314" t="s">
        <v>0</v>
      </c>
      <c r="AB2477" s="314"/>
    </row>
    <row r="2478" spans="1:29" x14ac:dyDescent="0.35">
      <c r="A2478" s="315" t="s">
        <v>1</v>
      </c>
      <c r="B2478" s="315"/>
      <c r="C2478" s="315"/>
      <c r="D2478" s="315"/>
      <c r="E2478" s="315"/>
      <c r="F2478" s="315"/>
      <c r="G2478" s="315"/>
      <c r="H2478" s="315"/>
      <c r="I2478" s="315"/>
      <c r="J2478" s="315"/>
      <c r="K2478" s="315"/>
      <c r="L2478" s="315"/>
      <c r="M2478" s="315"/>
      <c r="N2478" s="315"/>
      <c r="O2478" s="315"/>
      <c r="P2478" s="315"/>
      <c r="Q2478" s="315"/>
      <c r="R2478" s="315"/>
      <c r="S2478" s="315"/>
      <c r="T2478" s="315"/>
      <c r="U2478" s="315"/>
      <c r="V2478" s="315"/>
      <c r="W2478" s="315"/>
      <c r="X2478" s="315"/>
      <c r="Y2478" s="315"/>
      <c r="Z2478" s="315"/>
      <c r="AA2478" s="315"/>
      <c r="AB2478" s="315"/>
    </row>
    <row r="2479" spans="1:29" x14ac:dyDescent="0.35">
      <c r="A2479" s="315" t="str">
        <f>A2460</f>
        <v>เทศบาลตำบลนาบอน</v>
      </c>
      <c r="B2479" s="315"/>
      <c r="C2479" s="315"/>
      <c r="D2479" s="315"/>
      <c r="E2479" s="315"/>
      <c r="F2479" s="315"/>
      <c r="G2479" s="315"/>
      <c r="H2479" s="315"/>
      <c r="I2479" s="315"/>
      <c r="J2479" s="315"/>
      <c r="K2479" s="315"/>
      <c r="L2479" s="315"/>
      <c r="M2479" s="315"/>
      <c r="N2479" s="315"/>
      <c r="O2479" s="315"/>
      <c r="P2479" s="315"/>
      <c r="Q2479" s="315"/>
      <c r="R2479" s="315"/>
      <c r="S2479" s="315"/>
      <c r="T2479" s="315"/>
      <c r="U2479" s="315"/>
      <c r="V2479" s="315"/>
      <c r="W2479" s="315"/>
      <c r="X2479" s="315"/>
      <c r="Y2479" s="315"/>
      <c r="Z2479" s="315"/>
      <c r="AA2479" s="315"/>
      <c r="AB2479" s="315"/>
    </row>
    <row r="2480" spans="1:29" x14ac:dyDescent="0.35">
      <c r="A2480" s="8" t="s">
        <v>238</v>
      </c>
      <c r="B2480" s="8"/>
      <c r="C2480" s="8"/>
      <c r="D2480" s="9"/>
      <c r="E2480" s="9"/>
      <c r="F2480" s="9"/>
      <c r="G2480" s="8"/>
      <c r="H2480" s="8"/>
      <c r="I2480" s="8"/>
      <c r="J2480" s="10"/>
      <c r="K2480" s="11"/>
      <c r="L2480" s="12"/>
      <c r="M2480" s="13"/>
      <c r="N2480" s="8"/>
      <c r="O2480" s="8"/>
      <c r="P2480" s="8"/>
      <c r="Q2480" s="10"/>
      <c r="R2480" s="11"/>
      <c r="S2480" s="10"/>
      <c r="T2480" s="10"/>
      <c r="U2480" s="8"/>
      <c r="V2480" s="8"/>
      <c r="W2480" s="11"/>
      <c r="X2480" s="10"/>
      <c r="Y2480" s="11"/>
      <c r="Z2480" s="10"/>
      <c r="AA2480" s="11"/>
      <c r="AB2480" s="14"/>
    </row>
    <row r="2481" spans="1:29" x14ac:dyDescent="0.35">
      <c r="A2481" s="288" t="s">
        <v>4</v>
      </c>
      <c r="B2481" s="316"/>
      <c r="C2481" s="316"/>
      <c r="D2481" s="316"/>
      <c r="E2481" s="316"/>
      <c r="F2481" s="316"/>
      <c r="G2481" s="316"/>
      <c r="H2481" s="316"/>
      <c r="I2481" s="316"/>
      <c r="J2481" s="316"/>
      <c r="K2481" s="316"/>
      <c r="L2481" s="289"/>
      <c r="M2481" s="288" t="s">
        <v>5</v>
      </c>
      <c r="N2481" s="316"/>
      <c r="O2481" s="316"/>
      <c r="P2481" s="316"/>
      <c r="Q2481" s="316"/>
      <c r="R2481" s="316"/>
      <c r="S2481" s="316"/>
      <c r="T2481" s="316"/>
      <c r="U2481" s="316"/>
      <c r="V2481" s="316"/>
      <c r="W2481" s="289"/>
      <c r="X2481" s="290" t="s">
        <v>6</v>
      </c>
      <c r="Y2481" s="290" t="s">
        <v>7</v>
      </c>
      <c r="Z2481" s="290" t="s">
        <v>8</v>
      </c>
      <c r="AA2481" s="290" t="s">
        <v>9</v>
      </c>
      <c r="AB2481" s="317" t="s">
        <v>10</v>
      </c>
    </row>
    <row r="2482" spans="1:29" x14ac:dyDescent="0.35">
      <c r="A2482" s="299" t="s">
        <v>11</v>
      </c>
      <c r="B2482" s="293" t="s">
        <v>12</v>
      </c>
      <c r="C2482" s="293" t="s">
        <v>13</v>
      </c>
      <c r="D2482" s="311" t="s">
        <v>14</v>
      </c>
      <c r="E2482" s="311" t="s">
        <v>15</v>
      </c>
      <c r="F2482" s="312" t="s">
        <v>16</v>
      </c>
      <c r="G2482" s="302" t="s">
        <v>17</v>
      </c>
      <c r="H2482" s="303"/>
      <c r="I2482" s="304"/>
      <c r="J2482" s="290" t="s">
        <v>18</v>
      </c>
      <c r="K2482" s="290" t="s">
        <v>19</v>
      </c>
      <c r="L2482" s="308" t="s">
        <v>20</v>
      </c>
      <c r="M2482" s="299" t="s">
        <v>11</v>
      </c>
      <c r="N2482" s="293" t="s">
        <v>21</v>
      </c>
      <c r="O2482" s="293" t="s">
        <v>22</v>
      </c>
      <c r="P2482" s="293" t="s">
        <v>16</v>
      </c>
      <c r="Q2482" s="290" t="s">
        <v>23</v>
      </c>
      <c r="R2482" s="290" t="s">
        <v>24</v>
      </c>
      <c r="S2482" s="290" t="s">
        <v>25</v>
      </c>
      <c r="T2482" s="290" t="s">
        <v>26</v>
      </c>
      <c r="U2482" s="288" t="s">
        <v>27</v>
      </c>
      <c r="V2482" s="289"/>
      <c r="W2482" s="290" t="s">
        <v>28</v>
      </c>
      <c r="X2482" s="291"/>
      <c r="Y2482" s="291"/>
      <c r="Z2482" s="291"/>
      <c r="AA2482" s="291"/>
      <c r="AB2482" s="318"/>
    </row>
    <row r="2483" spans="1:29" x14ac:dyDescent="0.35">
      <c r="A2483" s="300"/>
      <c r="B2483" s="294"/>
      <c r="C2483" s="294"/>
      <c r="D2483" s="312"/>
      <c r="E2483" s="312"/>
      <c r="F2483" s="312"/>
      <c r="G2483" s="305"/>
      <c r="H2483" s="306"/>
      <c r="I2483" s="307"/>
      <c r="J2483" s="291"/>
      <c r="K2483" s="291"/>
      <c r="L2483" s="309"/>
      <c r="M2483" s="300"/>
      <c r="N2483" s="294"/>
      <c r="O2483" s="294"/>
      <c r="P2483" s="294"/>
      <c r="Q2483" s="291"/>
      <c r="R2483" s="291"/>
      <c r="S2483" s="291"/>
      <c r="T2483" s="291"/>
      <c r="U2483" s="293" t="s">
        <v>29</v>
      </c>
      <c r="V2483" s="296" t="s">
        <v>30</v>
      </c>
      <c r="W2483" s="291"/>
      <c r="X2483" s="291"/>
      <c r="Y2483" s="291"/>
      <c r="Z2483" s="291"/>
      <c r="AA2483" s="291"/>
      <c r="AB2483" s="318"/>
    </row>
    <row r="2484" spans="1:29" x14ac:dyDescent="0.35">
      <c r="A2484" s="300"/>
      <c r="B2484" s="294"/>
      <c r="C2484" s="294"/>
      <c r="D2484" s="312"/>
      <c r="E2484" s="312"/>
      <c r="F2484" s="312"/>
      <c r="G2484" s="299" t="s">
        <v>31</v>
      </c>
      <c r="H2484" s="299" t="s">
        <v>32</v>
      </c>
      <c r="I2484" s="299" t="s">
        <v>33</v>
      </c>
      <c r="J2484" s="291"/>
      <c r="K2484" s="291"/>
      <c r="L2484" s="309"/>
      <c r="M2484" s="300"/>
      <c r="N2484" s="294"/>
      <c r="O2484" s="294"/>
      <c r="P2484" s="294"/>
      <c r="Q2484" s="291"/>
      <c r="R2484" s="291"/>
      <c r="S2484" s="291"/>
      <c r="T2484" s="291"/>
      <c r="U2484" s="294"/>
      <c r="V2484" s="297"/>
      <c r="W2484" s="291"/>
      <c r="X2484" s="291"/>
      <c r="Y2484" s="291"/>
      <c r="Z2484" s="291"/>
      <c r="AA2484" s="291"/>
      <c r="AB2484" s="318"/>
    </row>
    <row r="2485" spans="1:29" x14ac:dyDescent="0.35">
      <c r="A2485" s="300"/>
      <c r="B2485" s="294"/>
      <c r="C2485" s="294"/>
      <c r="D2485" s="312"/>
      <c r="E2485" s="312"/>
      <c r="F2485" s="312"/>
      <c r="G2485" s="300"/>
      <c r="H2485" s="300"/>
      <c r="I2485" s="300"/>
      <c r="J2485" s="291"/>
      <c r="K2485" s="291"/>
      <c r="L2485" s="309"/>
      <c r="M2485" s="300"/>
      <c r="N2485" s="294"/>
      <c r="O2485" s="294"/>
      <c r="P2485" s="294"/>
      <c r="Q2485" s="291"/>
      <c r="R2485" s="291"/>
      <c r="S2485" s="291"/>
      <c r="T2485" s="291"/>
      <c r="U2485" s="294"/>
      <c r="V2485" s="297"/>
      <c r="W2485" s="291"/>
      <c r="X2485" s="291"/>
      <c r="Y2485" s="291"/>
      <c r="Z2485" s="291"/>
      <c r="AA2485" s="291"/>
      <c r="AB2485" s="318"/>
    </row>
    <row r="2486" spans="1:29" x14ac:dyDescent="0.35">
      <c r="A2486" s="301"/>
      <c r="B2486" s="295"/>
      <c r="C2486" s="295"/>
      <c r="D2486" s="313"/>
      <c r="E2486" s="313"/>
      <c r="F2486" s="313"/>
      <c r="G2486" s="301"/>
      <c r="H2486" s="301"/>
      <c r="I2486" s="301"/>
      <c r="J2486" s="292"/>
      <c r="K2486" s="292"/>
      <c r="L2486" s="310"/>
      <c r="M2486" s="301"/>
      <c r="N2486" s="295"/>
      <c r="O2486" s="295"/>
      <c r="P2486" s="295"/>
      <c r="Q2486" s="292"/>
      <c r="R2486" s="292"/>
      <c r="S2486" s="292"/>
      <c r="T2486" s="292"/>
      <c r="U2486" s="295"/>
      <c r="V2486" s="298"/>
      <c r="W2486" s="292"/>
      <c r="X2486" s="292"/>
      <c r="Y2486" s="292"/>
      <c r="Z2486" s="292"/>
      <c r="AA2486" s="292"/>
      <c r="AB2486" s="319"/>
    </row>
    <row r="2487" spans="1:29" x14ac:dyDescent="0.35">
      <c r="A2487" s="15"/>
      <c r="B2487" s="16"/>
      <c r="C2487" s="16"/>
      <c r="D2487" s="17"/>
      <c r="E2487" s="17"/>
      <c r="F2487" s="18"/>
      <c r="G2487" s="16"/>
      <c r="H2487" s="16"/>
      <c r="I2487" s="16"/>
      <c r="J2487" s="19"/>
      <c r="K2487" s="20"/>
      <c r="L2487" s="19"/>
      <c r="M2487" s="21">
        <v>1</v>
      </c>
      <c r="N2487" s="21" t="s">
        <v>118</v>
      </c>
      <c r="O2487" s="21" t="s">
        <v>49</v>
      </c>
      <c r="P2487" s="21">
        <v>3</v>
      </c>
      <c r="Q2487" s="22">
        <v>800</v>
      </c>
      <c r="R2487" s="23">
        <v>100</v>
      </c>
      <c r="S2487" s="22">
        <v>3400</v>
      </c>
      <c r="T2487" s="22">
        <f>Q2487*S2487</f>
        <v>2720000</v>
      </c>
      <c r="U2487" s="21">
        <v>3</v>
      </c>
      <c r="V2487" s="21">
        <v>3</v>
      </c>
      <c r="W2487" s="23">
        <f>T2487-T2487*3/100</f>
        <v>2638400</v>
      </c>
      <c r="X2487" s="22">
        <f>L2487+W2487</f>
        <v>2638400</v>
      </c>
      <c r="Y2487" s="23">
        <f>X2487*R2487/100</f>
        <v>2638400</v>
      </c>
      <c r="Z2487" s="22">
        <v>0</v>
      </c>
      <c r="AA2487" s="24">
        <f>Y2487-Z2487</f>
        <v>2638400</v>
      </c>
      <c r="AB2487" s="25">
        <v>0.3</v>
      </c>
      <c r="AC2487" s="26">
        <f>AA2487*AB2487/100</f>
        <v>7915.2</v>
      </c>
    </row>
    <row r="2488" spans="1:29" x14ac:dyDescent="0.35">
      <c r="A2488" s="201"/>
      <c r="B2488" s="202"/>
      <c r="C2488" s="202"/>
      <c r="D2488" s="77"/>
      <c r="E2488" s="77"/>
      <c r="F2488" s="130"/>
      <c r="G2488" s="202"/>
      <c r="H2488" s="202"/>
      <c r="I2488" s="202"/>
      <c r="J2488" s="196"/>
      <c r="K2488" s="197"/>
      <c r="L2488" s="203"/>
      <c r="M2488" s="132"/>
      <c r="N2488" s="132"/>
      <c r="O2488" s="132"/>
      <c r="P2488" s="132"/>
      <c r="Q2488" s="185"/>
      <c r="R2488" s="206"/>
      <c r="S2488" s="185"/>
      <c r="T2488" s="207"/>
      <c r="U2488" s="132"/>
      <c r="V2488" s="132"/>
      <c r="W2488" s="206"/>
      <c r="X2488" s="207"/>
      <c r="Y2488" s="206"/>
      <c r="Z2488" s="207"/>
      <c r="AA2488" s="208"/>
      <c r="AB2488" s="198"/>
      <c r="AC2488" s="188">
        <f>SUM(AC2487)</f>
        <v>7915.2</v>
      </c>
    </row>
    <row r="2489" spans="1:29" x14ac:dyDescent="0.35">
      <c r="A2489" s="1"/>
      <c r="B2489" s="1"/>
      <c r="C2489" s="1"/>
      <c r="D2489" s="2"/>
      <c r="E2489" s="2"/>
      <c r="F2489" s="2"/>
      <c r="G2489" s="1"/>
      <c r="H2489" s="1"/>
      <c r="I2489" s="1"/>
      <c r="J2489" s="3"/>
      <c r="K2489" s="4"/>
      <c r="M2489" s="6"/>
      <c r="N2489" s="1"/>
      <c r="O2489" s="1"/>
      <c r="P2489" s="1"/>
      <c r="Q2489" s="3"/>
      <c r="R2489" s="4"/>
      <c r="S2489" s="3"/>
      <c r="T2489" s="3"/>
      <c r="U2489" s="1"/>
      <c r="V2489" s="1"/>
      <c r="W2489" s="4"/>
      <c r="X2489" s="3"/>
      <c r="Y2489" s="4"/>
      <c r="Z2489" s="3"/>
      <c r="AA2489" s="4"/>
      <c r="AB2489" s="55"/>
    </row>
    <row r="2490" spans="1:29" x14ac:dyDescent="0.35">
      <c r="A2490" s="8"/>
      <c r="B2490" s="8" t="s">
        <v>37</v>
      </c>
      <c r="C2490" s="8"/>
      <c r="D2490" s="9" t="s">
        <v>38</v>
      </c>
      <c r="E2490" s="9"/>
      <c r="F2490" s="9"/>
      <c r="G2490" s="56"/>
      <c r="H2490" s="8" t="s">
        <v>39</v>
      </c>
      <c r="I2490" s="8"/>
      <c r="J2490" s="57"/>
      <c r="K2490" s="10"/>
      <c r="L2490" s="8"/>
      <c r="M2490" s="13"/>
      <c r="N2490" s="1"/>
      <c r="O2490" s="1"/>
      <c r="P2490" s="1"/>
      <c r="Q2490" s="3"/>
      <c r="R2490" s="4"/>
      <c r="S2490" s="3"/>
      <c r="T2490" s="3"/>
      <c r="U2490" s="1"/>
      <c r="V2490" s="1"/>
      <c r="W2490" s="4"/>
      <c r="X2490" s="3"/>
      <c r="Y2490" s="4"/>
      <c r="Z2490" s="3"/>
      <c r="AA2490" s="4"/>
      <c r="AB2490" s="55"/>
    </row>
    <row r="2491" spans="1:29" x14ac:dyDescent="0.35">
      <c r="A2491" s="8"/>
      <c r="B2491" s="8"/>
      <c r="C2491" s="8"/>
      <c r="D2491" s="9"/>
      <c r="E2491" s="9"/>
      <c r="F2491" s="9"/>
      <c r="G2491" s="56"/>
      <c r="H2491" s="8" t="s">
        <v>40</v>
      </c>
      <c r="I2491" s="8"/>
      <c r="J2491" s="57"/>
      <c r="K2491" s="10"/>
      <c r="L2491" s="8"/>
      <c r="M2491" s="13"/>
      <c r="N2491" s="1"/>
      <c r="O2491" s="1"/>
      <c r="P2491" s="1"/>
      <c r="Q2491" s="3"/>
      <c r="R2491" s="4"/>
      <c r="S2491" s="3"/>
      <c r="T2491" s="3"/>
      <c r="U2491" s="1"/>
      <c r="V2491" s="1"/>
      <c r="W2491" s="4"/>
      <c r="X2491" s="3"/>
      <c r="Y2491" s="4"/>
      <c r="Z2491" s="3"/>
      <c r="AA2491" s="4"/>
      <c r="AB2491" s="55"/>
    </row>
    <row r="2492" spans="1:29" x14ac:dyDescent="0.35">
      <c r="A2492" s="8"/>
      <c r="B2492" s="8"/>
      <c r="C2492" s="8"/>
      <c r="D2492" s="9"/>
      <c r="E2492" s="9"/>
      <c r="F2492" s="9"/>
      <c r="G2492" s="56"/>
      <c r="H2492" s="8" t="s">
        <v>41</v>
      </c>
      <c r="I2492" s="8"/>
      <c r="J2492" s="57"/>
      <c r="K2492" s="10"/>
      <c r="L2492" s="8"/>
      <c r="M2492" s="13"/>
      <c r="N2492" s="1"/>
      <c r="O2492" s="1"/>
      <c r="P2492" s="8"/>
      <c r="Q2492" s="3"/>
      <c r="R2492" s="4"/>
      <c r="S2492" s="3"/>
      <c r="T2492" s="3"/>
      <c r="U2492" s="1"/>
      <c r="V2492" s="1"/>
      <c r="W2492" s="4"/>
      <c r="X2492" s="3"/>
      <c r="Y2492" s="11"/>
      <c r="Z2492" s="10"/>
      <c r="AA2492" s="11"/>
      <c r="AB2492" s="14"/>
    </row>
    <row r="2493" spans="1:29" x14ac:dyDescent="0.35">
      <c r="A2493" s="8"/>
      <c r="B2493" s="8"/>
      <c r="C2493" s="8"/>
      <c r="D2493" s="9"/>
      <c r="E2493" s="9"/>
      <c r="F2493" s="9"/>
      <c r="G2493" s="56"/>
      <c r="H2493" s="8" t="s">
        <v>42</v>
      </c>
      <c r="I2493" s="58"/>
      <c r="J2493" s="59"/>
      <c r="K2493" s="12"/>
      <c r="L2493" s="58"/>
      <c r="M2493" s="60"/>
      <c r="N2493" s="1"/>
      <c r="O2493" s="1"/>
      <c r="P2493" s="8"/>
      <c r="Q2493" s="3"/>
      <c r="R2493" s="4"/>
      <c r="S2493" s="3"/>
      <c r="T2493" s="3"/>
      <c r="U2493" s="1"/>
      <c r="V2493" s="1"/>
      <c r="W2493" s="4"/>
      <c r="X2493" s="3"/>
      <c r="Y2493" s="11"/>
      <c r="Z2493" s="10"/>
      <c r="AA2493" s="11"/>
      <c r="AB2493" s="14"/>
    </row>
    <row r="2494" spans="1:29" x14ac:dyDescent="0.35">
      <c r="A2494" s="58"/>
      <c r="B2494" s="58"/>
      <c r="C2494" s="58"/>
      <c r="D2494" s="61"/>
      <c r="E2494" s="61"/>
      <c r="F2494" s="61"/>
      <c r="G2494" s="58"/>
      <c r="H2494" s="58" t="s">
        <v>43</v>
      </c>
      <c r="I2494" s="58"/>
      <c r="J2494" s="59"/>
      <c r="K2494" s="12"/>
      <c r="L2494" s="58"/>
      <c r="M2494" s="60"/>
    </row>
    <row r="2495" spans="1:29" x14ac:dyDescent="0.35">
      <c r="A2495" s="1"/>
      <c r="B2495" s="1"/>
      <c r="C2495" s="1"/>
      <c r="D2495" s="2"/>
      <c r="E2495" s="2"/>
      <c r="F2495" s="2"/>
      <c r="G2495" s="1"/>
      <c r="H2495" s="1"/>
      <c r="I2495" s="1"/>
      <c r="J2495" s="3"/>
      <c r="K2495" s="4"/>
      <c r="M2495" s="6"/>
      <c r="N2495" s="1"/>
      <c r="O2495" s="1"/>
      <c r="P2495" s="1"/>
      <c r="Q2495" s="3"/>
      <c r="R2495" s="4"/>
      <c r="S2495" s="3"/>
      <c r="T2495" s="3"/>
      <c r="U2495" s="1"/>
      <c r="V2495" s="1"/>
      <c r="W2495" s="4"/>
      <c r="X2495" s="3"/>
      <c r="Y2495" s="4"/>
      <c r="Z2495" s="3"/>
      <c r="AA2495" s="314" t="s">
        <v>0</v>
      </c>
      <c r="AB2495" s="314"/>
    </row>
    <row r="2496" spans="1:29" x14ac:dyDescent="0.35">
      <c r="A2496" s="315" t="s">
        <v>1</v>
      </c>
      <c r="B2496" s="315"/>
      <c r="C2496" s="315"/>
      <c r="D2496" s="315"/>
      <c r="E2496" s="315"/>
      <c r="F2496" s="315"/>
      <c r="G2496" s="315"/>
      <c r="H2496" s="315"/>
      <c r="I2496" s="315"/>
      <c r="J2496" s="315"/>
      <c r="K2496" s="315"/>
      <c r="L2496" s="315"/>
      <c r="M2496" s="315"/>
      <c r="N2496" s="315"/>
      <c r="O2496" s="315"/>
      <c r="P2496" s="315"/>
      <c r="Q2496" s="315"/>
      <c r="R2496" s="315"/>
      <c r="S2496" s="315"/>
      <c r="T2496" s="315"/>
      <c r="U2496" s="315"/>
      <c r="V2496" s="315"/>
      <c r="W2496" s="315"/>
      <c r="X2496" s="315"/>
      <c r="Y2496" s="315"/>
      <c r="Z2496" s="315"/>
      <c r="AA2496" s="315"/>
      <c r="AB2496" s="315"/>
    </row>
    <row r="2497" spans="1:29" x14ac:dyDescent="0.35">
      <c r="A2497" s="315" t="str">
        <f>A2479</f>
        <v>เทศบาลตำบลนาบอน</v>
      </c>
      <c r="B2497" s="315"/>
      <c r="C2497" s="315"/>
      <c r="D2497" s="315"/>
      <c r="E2497" s="315"/>
      <c r="F2497" s="315"/>
      <c r="G2497" s="315"/>
      <c r="H2497" s="315"/>
      <c r="I2497" s="315"/>
      <c r="J2497" s="315"/>
      <c r="K2497" s="315"/>
      <c r="L2497" s="315"/>
      <c r="M2497" s="315"/>
      <c r="N2497" s="315"/>
      <c r="O2497" s="315"/>
      <c r="P2497" s="315"/>
      <c r="Q2497" s="315"/>
      <c r="R2497" s="315"/>
      <c r="S2497" s="315"/>
      <c r="T2497" s="315"/>
      <c r="U2497" s="315"/>
      <c r="V2497" s="315"/>
      <c r="W2497" s="315"/>
      <c r="X2497" s="315"/>
      <c r="Y2497" s="315"/>
      <c r="Z2497" s="315"/>
      <c r="AA2497" s="315"/>
      <c r="AB2497" s="315"/>
    </row>
    <row r="2498" spans="1:29" x14ac:dyDescent="0.35">
      <c r="A2498" s="8" t="s">
        <v>239</v>
      </c>
      <c r="B2498" s="8"/>
      <c r="C2498" s="8"/>
      <c r="D2498" s="9"/>
      <c r="E2498" s="9"/>
      <c r="F2498" s="9"/>
      <c r="G2498" s="8"/>
      <c r="H2498" s="8"/>
      <c r="I2498" s="8"/>
      <c r="J2498" s="10"/>
      <c r="K2498" s="11"/>
      <c r="L2498" s="12"/>
      <c r="M2498" s="13"/>
      <c r="N2498" s="8"/>
      <c r="O2498" s="8"/>
      <c r="P2498" s="8"/>
      <c r="Q2498" s="10"/>
      <c r="R2498" s="11"/>
      <c r="S2498" s="10"/>
      <c r="T2498" s="10"/>
      <c r="U2498" s="8"/>
      <c r="V2498" s="8"/>
      <c r="W2498" s="11"/>
      <c r="X2498" s="10"/>
      <c r="Y2498" s="11"/>
      <c r="Z2498" s="10"/>
      <c r="AA2498" s="11"/>
      <c r="AB2498" s="14"/>
    </row>
    <row r="2499" spans="1:29" x14ac:dyDescent="0.35">
      <c r="A2499" s="288" t="s">
        <v>4</v>
      </c>
      <c r="B2499" s="316"/>
      <c r="C2499" s="316"/>
      <c r="D2499" s="316"/>
      <c r="E2499" s="316"/>
      <c r="F2499" s="316"/>
      <c r="G2499" s="316"/>
      <c r="H2499" s="316"/>
      <c r="I2499" s="316"/>
      <c r="J2499" s="316"/>
      <c r="K2499" s="316"/>
      <c r="L2499" s="289"/>
      <c r="M2499" s="288" t="s">
        <v>5</v>
      </c>
      <c r="N2499" s="316"/>
      <c r="O2499" s="316"/>
      <c r="P2499" s="316"/>
      <c r="Q2499" s="316"/>
      <c r="R2499" s="316"/>
      <c r="S2499" s="316"/>
      <c r="T2499" s="316"/>
      <c r="U2499" s="316"/>
      <c r="V2499" s="316"/>
      <c r="W2499" s="289"/>
      <c r="X2499" s="290" t="s">
        <v>6</v>
      </c>
      <c r="Y2499" s="290" t="s">
        <v>7</v>
      </c>
      <c r="Z2499" s="290" t="s">
        <v>8</v>
      </c>
      <c r="AA2499" s="290" t="s">
        <v>9</v>
      </c>
      <c r="AB2499" s="317" t="s">
        <v>10</v>
      </c>
    </row>
    <row r="2500" spans="1:29" x14ac:dyDescent="0.35">
      <c r="A2500" s="299" t="s">
        <v>11</v>
      </c>
      <c r="B2500" s="293" t="s">
        <v>12</v>
      </c>
      <c r="C2500" s="293" t="s">
        <v>13</v>
      </c>
      <c r="D2500" s="311" t="s">
        <v>14</v>
      </c>
      <c r="E2500" s="311" t="s">
        <v>15</v>
      </c>
      <c r="F2500" s="312" t="s">
        <v>16</v>
      </c>
      <c r="G2500" s="302" t="s">
        <v>17</v>
      </c>
      <c r="H2500" s="303"/>
      <c r="I2500" s="304"/>
      <c r="J2500" s="290" t="s">
        <v>18</v>
      </c>
      <c r="K2500" s="290" t="s">
        <v>19</v>
      </c>
      <c r="L2500" s="308" t="s">
        <v>20</v>
      </c>
      <c r="M2500" s="299" t="s">
        <v>11</v>
      </c>
      <c r="N2500" s="293" t="s">
        <v>21</v>
      </c>
      <c r="O2500" s="293" t="s">
        <v>22</v>
      </c>
      <c r="P2500" s="293" t="s">
        <v>16</v>
      </c>
      <c r="Q2500" s="290" t="s">
        <v>23</v>
      </c>
      <c r="R2500" s="290" t="s">
        <v>24</v>
      </c>
      <c r="S2500" s="290" t="s">
        <v>25</v>
      </c>
      <c r="T2500" s="290" t="s">
        <v>26</v>
      </c>
      <c r="U2500" s="288" t="s">
        <v>27</v>
      </c>
      <c r="V2500" s="289"/>
      <c r="W2500" s="290" t="s">
        <v>28</v>
      </c>
      <c r="X2500" s="291"/>
      <c r="Y2500" s="291"/>
      <c r="Z2500" s="291"/>
      <c r="AA2500" s="291"/>
      <c r="AB2500" s="318"/>
    </row>
    <row r="2501" spans="1:29" x14ac:dyDescent="0.35">
      <c r="A2501" s="300"/>
      <c r="B2501" s="294"/>
      <c r="C2501" s="294"/>
      <c r="D2501" s="312"/>
      <c r="E2501" s="312"/>
      <c r="F2501" s="312"/>
      <c r="G2501" s="305"/>
      <c r="H2501" s="306"/>
      <c r="I2501" s="307"/>
      <c r="J2501" s="291"/>
      <c r="K2501" s="291"/>
      <c r="L2501" s="309"/>
      <c r="M2501" s="300"/>
      <c r="N2501" s="294"/>
      <c r="O2501" s="294"/>
      <c r="P2501" s="294"/>
      <c r="Q2501" s="291"/>
      <c r="R2501" s="291"/>
      <c r="S2501" s="291"/>
      <c r="T2501" s="291"/>
      <c r="U2501" s="293" t="s">
        <v>29</v>
      </c>
      <c r="V2501" s="296" t="s">
        <v>30</v>
      </c>
      <c r="W2501" s="291"/>
      <c r="X2501" s="291"/>
      <c r="Y2501" s="291"/>
      <c r="Z2501" s="291"/>
      <c r="AA2501" s="291"/>
      <c r="AB2501" s="318"/>
    </row>
    <row r="2502" spans="1:29" x14ac:dyDescent="0.35">
      <c r="A2502" s="300"/>
      <c r="B2502" s="294"/>
      <c r="C2502" s="294"/>
      <c r="D2502" s="312"/>
      <c r="E2502" s="312"/>
      <c r="F2502" s="312"/>
      <c r="G2502" s="299" t="s">
        <v>31</v>
      </c>
      <c r="H2502" s="299" t="s">
        <v>32</v>
      </c>
      <c r="I2502" s="299" t="s">
        <v>33</v>
      </c>
      <c r="J2502" s="291"/>
      <c r="K2502" s="291"/>
      <c r="L2502" s="309"/>
      <c r="M2502" s="300"/>
      <c r="N2502" s="294"/>
      <c r="O2502" s="294"/>
      <c r="P2502" s="294"/>
      <c r="Q2502" s="291"/>
      <c r="R2502" s="291"/>
      <c r="S2502" s="291"/>
      <c r="T2502" s="291"/>
      <c r="U2502" s="294"/>
      <c r="V2502" s="297"/>
      <c r="W2502" s="291"/>
      <c r="X2502" s="291"/>
      <c r="Y2502" s="291"/>
      <c r="Z2502" s="291"/>
      <c r="AA2502" s="291"/>
      <c r="AB2502" s="318"/>
    </row>
    <row r="2503" spans="1:29" x14ac:dyDescent="0.35">
      <c r="A2503" s="300"/>
      <c r="B2503" s="294"/>
      <c r="C2503" s="294"/>
      <c r="D2503" s="312"/>
      <c r="E2503" s="312"/>
      <c r="F2503" s="312"/>
      <c r="G2503" s="300"/>
      <c r="H2503" s="300"/>
      <c r="I2503" s="300"/>
      <c r="J2503" s="291"/>
      <c r="K2503" s="291"/>
      <c r="L2503" s="309"/>
      <c r="M2503" s="300"/>
      <c r="N2503" s="294"/>
      <c r="O2503" s="294"/>
      <c r="P2503" s="294"/>
      <c r="Q2503" s="291"/>
      <c r="R2503" s="291"/>
      <c r="S2503" s="291"/>
      <c r="T2503" s="291"/>
      <c r="U2503" s="294"/>
      <c r="V2503" s="297"/>
      <c r="W2503" s="291"/>
      <c r="X2503" s="291"/>
      <c r="Y2503" s="291"/>
      <c r="Z2503" s="291"/>
      <c r="AA2503" s="291"/>
      <c r="AB2503" s="318"/>
    </row>
    <row r="2504" spans="1:29" x14ac:dyDescent="0.35">
      <c r="A2504" s="301"/>
      <c r="B2504" s="295"/>
      <c r="C2504" s="295"/>
      <c r="D2504" s="313"/>
      <c r="E2504" s="313"/>
      <c r="F2504" s="313"/>
      <c r="G2504" s="301"/>
      <c r="H2504" s="301"/>
      <c r="I2504" s="301"/>
      <c r="J2504" s="292"/>
      <c r="K2504" s="292"/>
      <c r="L2504" s="310"/>
      <c r="M2504" s="301"/>
      <c r="N2504" s="295"/>
      <c r="O2504" s="295"/>
      <c r="P2504" s="295"/>
      <c r="Q2504" s="292"/>
      <c r="R2504" s="292"/>
      <c r="S2504" s="292"/>
      <c r="T2504" s="292"/>
      <c r="U2504" s="295"/>
      <c r="V2504" s="298"/>
      <c r="W2504" s="292"/>
      <c r="X2504" s="292"/>
      <c r="Y2504" s="292"/>
      <c r="Z2504" s="292"/>
      <c r="AA2504" s="292"/>
      <c r="AB2504" s="319"/>
    </row>
    <row r="2505" spans="1:29" x14ac:dyDescent="0.35">
      <c r="A2505" s="15">
        <v>1</v>
      </c>
      <c r="B2505" s="16" t="str">
        <f>[1]ภดส3!B4418</f>
        <v>โฉนด</v>
      </c>
      <c r="C2505" s="16">
        <f>[1]ภดส3!E4418</f>
        <v>1897</v>
      </c>
      <c r="D2505" s="17">
        <f>[1]ภดส3!C4418</f>
        <v>4311</v>
      </c>
      <c r="E2505" s="17" t="str">
        <f>[1]ภดส3!F4418</f>
        <v>ม.2 ต.นาบอน</v>
      </c>
      <c r="F2505" s="18" t="s">
        <v>34</v>
      </c>
      <c r="G2505" s="16">
        <f>[1]ภดส3!G4418</f>
        <v>0</v>
      </c>
      <c r="H2505" s="16">
        <f>[1]ภดส3!H4418</f>
        <v>0</v>
      </c>
      <c r="I2505" s="16">
        <f>[1]ภดส3!I4418</f>
        <v>20</v>
      </c>
      <c r="J2505" s="19">
        <f>[1]ภดส3!J4418</f>
        <v>20</v>
      </c>
      <c r="K2505" s="20">
        <v>3050</v>
      </c>
      <c r="L2505" s="19">
        <f>J2505*K2505</f>
        <v>61000</v>
      </c>
      <c r="M2505" s="21">
        <v>1</v>
      </c>
      <c r="N2505" s="21" t="s">
        <v>48</v>
      </c>
      <c r="O2505" s="21" t="s">
        <v>49</v>
      </c>
      <c r="P2505" s="21">
        <v>2</v>
      </c>
      <c r="Q2505" s="22">
        <v>160</v>
      </c>
      <c r="R2505" s="23">
        <v>100</v>
      </c>
      <c r="S2505" s="22">
        <v>7450</v>
      </c>
      <c r="T2505" s="22">
        <f>Q2505*S2505</f>
        <v>1192000</v>
      </c>
      <c r="U2505" s="21">
        <v>23</v>
      </c>
      <c r="V2505" s="21">
        <v>36</v>
      </c>
      <c r="W2505" s="23">
        <f>T2505-T2505*36/100</f>
        <v>762880</v>
      </c>
      <c r="X2505" s="22">
        <f>L2505+W2505</f>
        <v>823880</v>
      </c>
      <c r="Y2505" s="23">
        <f>X2505*R2505/100</f>
        <v>823880</v>
      </c>
      <c r="Z2505" s="22">
        <v>0</v>
      </c>
      <c r="AA2505" s="24">
        <f>Y2505-Z2505</f>
        <v>823880</v>
      </c>
      <c r="AB2505" s="25">
        <v>0.02</v>
      </c>
      <c r="AC2505" s="26">
        <f>AA2505*AB2505/100</f>
        <v>164.77599999999998</v>
      </c>
    </row>
    <row r="2506" spans="1:29" x14ac:dyDescent="0.35">
      <c r="A2506" s="15">
        <v>2</v>
      </c>
      <c r="B2506" s="16" t="str">
        <f>[1]ภดส3!B4419</f>
        <v>โฉนด</v>
      </c>
      <c r="C2506" s="16">
        <f>[1]ภดส3!E4419</f>
        <v>168</v>
      </c>
      <c r="D2506" s="17">
        <f>[1]ภดส3!C4419</f>
        <v>252</v>
      </c>
      <c r="E2506" s="17" t="str">
        <f>[1]ภดส3!F4419</f>
        <v>ม.2 ต.นาบอน</v>
      </c>
      <c r="F2506" s="28" t="s">
        <v>45</v>
      </c>
      <c r="G2506" s="16">
        <f>[1]ภดส3!G4419</f>
        <v>0</v>
      </c>
      <c r="H2506" s="16">
        <f>[1]ภดส3!H4419</f>
        <v>0</v>
      </c>
      <c r="I2506" s="16">
        <f>[1]ภดส3!I4419</f>
        <v>22.6</v>
      </c>
      <c r="J2506" s="45">
        <f>[1]ภดส3!J4419</f>
        <v>22.6</v>
      </c>
      <c r="K2506" s="29">
        <v>3050</v>
      </c>
      <c r="L2506" s="19">
        <f>J2506*K2506</f>
        <v>68930</v>
      </c>
      <c r="M2506" s="30"/>
      <c r="N2506" s="30"/>
      <c r="O2506" s="30"/>
      <c r="P2506" s="30"/>
      <c r="Q2506" s="42"/>
      <c r="R2506" s="23"/>
      <c r="S2506" s="42"/>
      <c r="T2506" s="22"/>
      <c r="U2506" s="30"/>
      <c r="V2506" s="30"/>
      <c r="W2506" s="23"/>
      <c r="X2506" s="22">
        <f>L2506</f>
        <v>68930</v>
      </c>
      <c r="Y2506" s="23">
        <f>X2506*100/100</f>
        <v>68930</v>
      </c>
      <c r="Z2506" s="22">
        <v>0</v>
      </c>
      <c r="AA2506" s="24">
        <f>Y2506-Z2506</f>
        <v>68930</v>
      </c>
      <c r="AB2506" s="25">
        <v>0.3</v>
      </c>
      <c r="AC2506" s="26">
        <f>AA2506*AB2506/100</f>
        <v>206.79</v>
      </c>
    </row>
    <row r="2507" spans="1:29" x14ac:dyDescent="0.35">
      <c r="A2507" s="201"/>
      <c r="B2507" s="202"/>
      <c r="C2507" s="202"/>
      <c r="D2507" s="77"/>
      <c r="E2507" s="77"/>
      <c r="F2507" s="130"/>
      <c r="G2507" s="202"/>
      <c r="H2507" s="202"/>
      <c r="I2507" s="202"/>
      <c r="J2507" s="196"/>
      <c r="K2507" s="197"/>
      <c r="L2507" s="203"/>
      <c r="M2507" s="132"/>
      <c r="N2507" s="204"/>
      <c r="O2507" s="204"/>
      <c r="P2507" s="204"/>
      <c r="Q2507" s="183"/>
      <c r="R2507" s="206"/>
      <c r="S2507" s="183"/>
      <c r="T2507" s="207"/>
      <c r="U2507" s="204"/>
      <c r="V2507" s="204"/>
      <c r="W2507" s="206"/>
      <c r="X2507" s="207"/>
      <c r="Y2507" s="206"/>
      <c r="Z2507" s="207"/>
      <c r="AA2507" s="208"/>
      <c r="AB2507" s="198"/>
      <c r="AC2507" s="188">
        <f>SUM(AC2505:AC2506)</f>
        <v>371.56599999999997</v>
      </c>
    </row>
    <row r="2508" spans="1:29" x14ac:dyDescent="0.35">
      <c r="A2508" s="1"/>
      <c r="B2508" s="1"/>
      <c r="C2508" s="1"/>
      <c r="D2508" s="2"/>
      <c r="E2508" s="2"/>
      <c r="F2508" s="2"/>
      <c r="G2508" s="1"/>
      <c r="H2508" s="1"/>
      <c r="I2508" s="1"/>
      <c r="J2508" s="3"/>
      <c r="K2508" s="4"/>
      <c r="M2508" s="6"/>
      <c r="N2508" s="1"/>
      <c r="O2508" s="1"/>
      <c r="P2508" s="1"/>
      <c r="Q2508" s="3"/>
      <c r="R2508" s="4"/>
      <c r="S2508" s="3"/>
      <c r="T2508" s="3"/>
      <c r="U2508" s="1"/>
      <c r="V2508" s="1"/>
      <c r="W2508" s="4"/>
      <c r="X2508" s="3"/>
      <c r="Y2508" s="4"/>
      <c r="Z2508" s="3"/>
      <c r="AA2508" s="4"/>
      <c r="AB2508" s="55"/>
    </row>
    <row r="2509" spans="1:29" x14ac:dyDescent="0.35">
      <c r="A2509" s="8"/>
      <c r="B2509" s="8" t="s">
        <v>37</v>
      </c>
      <c r="C2509" s="8"/>
      <c r="D2509" s="9" t="s">
        <v>38</v>
      </c>
      <c r="E2509" s="9"/>
      <c r="F2509" s="9"/>
      <c r="G2509" s="56"/>
      <c r="H2509" s="8" t="s">
        <v>39</v>
      </c>
      <c r="I2509" s="8"/>
      <c r="J2509" s="57"/>
      <c r="K2509" s="10"/>
      <c r="L2509" s="8"/>
      <c r="M2509" s="13"/>
      <c r="N2509" s="1"/>
      <c r="O2509" s="1"/>
      <c r="P2509" s="1"/>
      <c r="Q2509" s="3"/>
      <c r="R2509" s="4"/>
      <c r="S2509" s="3"/>
      <c r="T2509" s="3"/>
      <c r="U2509" s="1"/>
      <c r="V2509" s="1"/>
      <c r="W2509" s="4"/>
      <c r="X2509" s="3"/>
      <c r="Y2509" s="4"/>
      <c r="Z2509" s="3"/>
      <c r="AA2509" s="4"/>
      <c r="AB2509" s="55"/>
    </row>
    <row r="2510" spans="1:29" x14ac:dyDescent="0.35">
      <c r="A2510" s="8"/>
      <c r="B2510" s="8"/>
      <c r="C2510" s="8"/>
      <c r="D2510" s="9"/>
      <c r="E2510" s="9"/>
      <c r="F2510" s="9"/>
      <c r="G2510" s="56"/>
      <c r="H2510" s="8" t="s">
        <v>40</v>
      </c>
      <c r="I2510" s="8"/>
      <c r="J2510" s="57"/>
      <c r="K2510" s="10"/>
      <c r="L2510" s="8"/>
      <c r="M2510" s="13"/>
      <c r="N2510" s="1"/>
      <c r="O2510" s="1"/>
      <c r="P2510" s="1"/>
      <c r="Q2510" s="3"/>
      <c r="R2510" s="4"/>
      <c r="S2510" s="3"/>
      <c r="T2510" s="3"/>
      <c r="U2510" s="1"/>
      <c r="V2510" s="1"/>
      <c r="W2510" s="4"/>
      <c r="X2510" s="3"/>
      <c r="Y2510" s="4"/>
      <c r="Z2510" s="3"/>
      <c r="AA2510" s="4"/>
      <c r="AB2510" s="55"/>
    </row>
    <row r="2511" spans="1:29" x14ac:dyDescent="0.35">
      <c r="A2511" s="8"/>
      <c r="B2511" s="8"/>
      <c r="C2511" s="8"/>
      <c r="D2511" s="9"/>
      <c r="E2511" s="9"/>
      <c r="F2511" s="9"/>
      <c r="G2511" s="56"/>
      <c r="H2511" s="8" t="s">
        <v>41</v>
      </c>
      <c r="I2511" s="8"/>
      <c r="J2511" s="57"/>
      <c r="K2511" s="10"/>
      <c r="L2511" s="8"/>
      <c r="M2511" s="13"/>
      <c r="N2511" s="1"/>
      <c r="O2511" s="1"/>
      <c r="P2511" s="8"/>
      <c r="Q2511" s="3"/>
      <c r="R2511" s="4"/>
      <c r="S2511" s="3"/>
      <c r="T2511" s="3"/>
      <c r="U2511" s="1"/>
      <c r="V2511" s="1"/>
      <c r="W2511" s="4"/>
      <c r="X2511" s="3"/>
      <c r="Y2511" s="11"/>
      <c r="Z2511" s="10"/>
      <c r="AA2511" s="11"/>
      <c r="AB2511" s="14"/>
    </row>
    <row r="2512" spans="1:29" x14ac:dyDescent="0.35">
      <c r="A2512" s="8"/>
      <c r="B2512" s="8"/>
      <c r="C2512" s="8"/>
      <c r="D2512" s="9"/>
      <c r="E2512" s="9"/>
      <c r="F2512" s="9"/>
      <c r="G2512" s="56"/>
      <c r="H2512" s="8" t="s">
        <v>42</v>
      </c>
      <c r="I2512" s="58"/>
      <c r="J2512" s="59"/>
      <c r="K2512" s="12"/>
      <c r="L2512" s="58"/>
      <c r="M2512" s="60"/>
      <c r="N2512" s="1"/>
      <c r="O2512" s="1"/>
      <c r="P2512" s="8"/>
      <c r="Q2512" s="3"/>
      <c r="R2512" s="4"/>
      <c r="S2512" s="3"/>
      <c r="T2512" s="3"/>
      <c r="U2512" s="1"/>
      <c r="V2512" s="1"/>
      <c r="W2512" s="4"/>
      <c r="X2512" s="3"/>
      <c r="Y2512" s="11"/>
      <c r="Z2512" s="10"/>
      <c r="AA2512" s="11"/>
      <c r="AB2512" s="14"/>
    </row>
    <row r="2513" spans="1:29" x14ac:dyDescent="0.35">
      <c r="A2513" s="58"/>
      <c r="B2513" s="58"/>
      <c r="C2513" s="58"/>
      <c r="D2513" s="61"/>
      <c r="E2513" s="61"/>
      <c r="F2513" s="61"/>
      <c r="G2513" s="58"/>
      <c r="H2513" s="58" t="s">
        <v>43</v>
      </c>
      <c r="I2513" s="58"/>
      <c r="J2513" s="59"/>
      <c r="K2513" s="12"/>
      <c r="L2513" s="58"/>
      <c r="M2513" s="60"/>
    </row>
    <row r="2514" spans="1:29" x14ac:dyDescent="0.35">
      <c r="A2514" s="1"/>
      <c r="B2514" s="1"/>
      <c r="C2514" s="1"/>
      <c r="D2514" s="2"/>
      <c r="E2514" s="2"/>
      <c r="F2514" s="2"/>
      <c r="G2514" s="1"/>
      <c r="H2514" s="1"/>
      <c r="I2514" s="1"/>
      <c r="J2514" s="3"/>
      <c r="K2514" s="4"/>
      <c r="M2514" s="6"/>
      <c r="N2514" s="1"/>
      <c r="O2514" s="1"/>
      <c r="P2514" s="1"/>
      <c r="Q2514" s="3"/>
      <c r="R2514" s="4"/>
      <c r="S2514" s="3"/>
      <c r="T2514" s="3"/>
      <c r="U2514" s="1"/>
      <c r="V2514" s="1"/>
      <c r="W2514" s="4"/>
      <c r="X2514" s="3"/>
      <c r="Y2514" s="4"/>
      <c r="Z2514" s="3"/>
      <c r="AA2514" s="314" t="s">
        <v>0</v>
      </c>
      <c r="AB2514" s="314"/>
    </row>
    <row r="2515" spans="1:29" x14ac:dyDescent="0.35">
      <c r="A2515" s="315" t="s">
        <v>1</v>
      </c>
      <c r="B2515" s="315"/>
      <c r="C2515" s="315"/>
      <c r="D2515" s="315"/>
      <c r="E2515" s="315"/>
      <c r="F2515" s="315"/>
      <c r="G2515" s="315"/>
      <c r="H2515" s="315"/>
      <c r="I2515" s="315"/>
      <c r="J2515" s="315"/>
      <c r="K2515" s="315"/>
      <c r="L2515" s="315"/>
      <c r="M2515" s="315"/>
      <c r="N2515" s="315"/>
      <c r="O2515" s="315"/>
      <c r="P2515" s="315"/>
      <c r="Q2515" s="315"/>
      <c r="R2515" s="315"/>
      <c r="S2515" s="315"/>
      <c r="T2515" s="315"/>
      <c r="U2515" s="315"/>
      <c r="V2515" s="315"/>
      <c r="W2515" s="315"/>
      <c r="X2515" s="315"/>
      <c r="Y2515" s="315"/>
      <c r="Z2515" s="315"/>
      <c r="AA2515" s="315"/>
      <c r="AB2515" s="315"/>
    </row>
    <row r="2516" spans="1:29" x14ac:dyDescent="0.35">
      <c r="A2516" s="315" t="str">
        <f>A2497</f>
        <v>เทศบาลตำบลนาบอน</v>
      </c>
      <c r="B2516" s="315"/>
      <c r="C2516" s="315"/>
      <c r="D2516" s="315"/>
      <c r="E2516" s="315"/>
      <c r="F2516" s="315"/>
      <c r="G2516" s="315"/>
      <c r="H2516" s="315"/>
      <c r="I2516" s="315"/>
      <c r="J2516" s="315"/>
      <c r="K2516" s="315"/>
      <c r="L2516" s="315"/>
      <c r="M2516" s="315"/>
      <c r="N2516" s="315"/>
      <c r="O2516" s="315"/>
      <c r="P2516" s="315"/>
      <c r="Q2516" s="315"/>
      <c r="R2516" s="315"/>
      <c r="S2516" s="315"/>
      <c r="T2516" s="315"/>
      <c r="U2516" s="315"/>
      <c r="V2516" s="315"/>
      <c r="W2516" s="315"/>
      <c r="X2516" s="315"/>
      <c r="Y2516" s="315"/>
      <c r="Z2516" s="315"/>
      <c r="AA2516" s="315"/>
      <c r="AB2516" s="315"/>
    </row>
    <row r="2517" spans="1:29" x14ac:dyDescent="0.35">
      <c r="A2517" s="8" t="s">
        <v>240</v>
      </c>
      <c r="B2517" s="8"/>
      <c r="C2517" s="8"/>
      <c r="D2517" s="9"/>
      <c r="E2517" s="9"/>
      <c r="F2517" s="9"/>
      <c r="G2517" s="8"/>
      <c r="H2517" s="8"/>
      <c r="I2517" s="8"/>
      <c r="J2517" s="10"/>
      <c r="K2517" s="11"/>
      <c r="L2517" s="12"/>
      <c r="M2517" s="13"/>
      <c r="N2517" s="8"/>
      <c r="O2517" s="8"/>
      <c r="P2517" s="8"/>
      <c r="Q2517" s="10"/>
      <c r="R2517" s="11"/>
      <c r="S2517" s="10"/>
      <c r="T2517" s="10"/>
      <c r="U2517" s="8"/>
      <c r="V2517" s="8"/>
      <c r="W2517" s="11"/>
      <c r="X2517" s="10"/>
      <c r="Y2517" s="11"/>
      <c r="Z2517" s="10"/>
      <c r="AA2517" s="11"/>
      <c r="AB2517" s="14"/>
    </row>
    <row r="2518" spans="1:29" x14ac:dyDescent="0.35">
      <c r="A2518" s="288" t="s">
        <v>4</v>
      </c>
      <c r="B2518" s="316"/>
      <c r="C2518" s="316"/>
      <c r="D2518" s="316"/>
      <c r="E2518" s="316"/>
      <c r="F2518" s="316"/>
      <c r="G2518" s="316"/>
      <c r="H2518" s="316"/>
      <c r="I2518" s="316"/>
      <c r="J2518" s="316"/>
      <c r="K2518" s="316"/>
      <c r="L2518" s="289"/>
      <c r="M2518" s="288" t="s">
        <v>5</v>
      </c>
      <c r="N2518" s="316"/>
      <c r="O2518" s="316"/>
      <c r="P2518" s="316"/>
      <c r="Q2518" s="316"/>
      <c r="R2518" s="316"/>
      <c r="S2518" s="316"/>
      <c r="T2518" s="316"/>
      <c r="U2518" s="316"/>
      <c r="V2518" s="316"/>
      <c r="W2518" s="289"/>
      <c r="X2518" s="290" t="s">
        <v>6</v>
      </c>
      <c r="Y2518" s="290" t="s">
        <v>7</v>
      </c>
      <c r="Z2518" s="290" t="s">
        <v>8</v>
      </c>
      <c r="AA2518" s="290" t="s">
        <v>9</v>
      </c>
      <c r="AB2518" s="317" t="s">
        <v>10</v>
      </c>
    </row>
    <row r="2519" spans="1:29" x14ac:dyDescent="0.35">
      <c r="A2519" s="299" t="s">
        <v>11</v>
      </c>
      <c r="B2519" s="293" t="s">
        <v>12</v>
      </c>
      <c r="C2519" s="293" t="s">
        <v>13</v>
      </c>
      <c r="D2519" s="311" t="s">
        <v>14</v>
      </c>
      <c r="E2519" s="311" t="s">
        <v>15</v>
      </c>
      <c r="F2519" s="312" t="s">
        <v>16</v>
      </c>
      <c r="G2519" s="302" t="s">
        <v>17</v>
      </c>
      <c r="H2519" s="303"/>
      <c r="I2519" s="304"/>
      <c r="J2519" s="290" t="s">
        <v>18</v>
      </c>
      <c r="K2519" s="290" t="s">
        <v>19</v>
      </c>
      <c r="L2519" s="308" t="s">
        <v>20</v>
      </c>
      <c r="M2519" s="299" t="s">
        <v>11</v>
      </c>
      <c r="N2519" s="293" t="s">
        <v>21</v>
      </c>
      <c r="O2519" s="293" t="s">
        <v>22</v>
      </c>
      <c r="P2519" s="293" t="s">
        <v>16</v>
      </c>
      <c r="Q2519" s="290" t="s">
        <v>23</v>
      </c>
      <c r="R2519" s="290" t="s">
        <v>24</v>
      </c>
      <c r="S2519" s="290" t="s">
        <v>25</v>
      </c>
      <c r="T2519" s="290" t="s">
        <v>26</v>
      </c>
      <c r="U2519" s="288" t="s">
        <v>27</v>
      </c>
      <c r="V2519" s="289"/>
      <c r="W2519" s="290" t="s">
        <v>28</v>
      </c>
      <c r="X2519" s="291"/>
      <c r="Y2519" s="291"/>
      <c r="Z2519" s="291"/>
      <c r="AA2519" s="291"/>
      <c r="AB2519" s="318"/>
    </row>
    <row r="2520" spans="1:29" x14ac:dyDescent="0.35">
      <c r="A2520" s="300"/>
      <c r="B2520" s="294"/>
      <c r="C2520" s="294"/>
      <c r="D2520" s="312"/>
      <c r="E2520" s="312"/>
      <c r="F2520" s="312"/>
      <c r="G2520" s="305"/>
      <c r="H2520" s="306"/>
      <c r="I2520" s="307"/>
      <c r="J2520" s="291"/>
      <c r="K2520" s="291"/>
      <c r="L2520" s="309"/>
      <c r="M2520" s="300"/>
      <c r="N2520" s="294"/>
      <c r="O2520" s="294"/>
      <c r="P2520" s="294"/>
      <c r="Q2520" s="291"/>
      <c r="R2520" s="291"/>
      <c r="S2520" s="291"/>
      <c r="T2520" s="291"/>
      <c r="U2520" s="293" t="s">
        <v>29</v>
      </c>
      <c r="V2520" s="296" t="s">
        <v>30</v>
      </c>
      <c r="W2520" s="291"/>
      <c r="X2520" s="291"/>
      <c r="Y2520" s="291"/>
      <c r="Z2520" s="291"/>
      <c r="AA2520" s="291"/>
      <c r="AB2520" s="318"/>
    </row>
    <row r="2521" spans="1:29" x14ac:dyDescent="0.35">
      <c r="A2521" s="300"/>
      <c r="B2521" s="294"/>
      <c r="C2521" s="294"/>
      <c r="D2521" s="312"/>
      <c r="E2521" s="312"/>
      <c r="F2521" s="312"/>
      <c r="G2521" s="299" t="s">
        <v>31</v>
      </c>
      <c r="H2521" s="299" t="s">
        <v>32</v>
      </c>
      <c r="I2521" s="299" t="s">
        <v>33</v>
      </c>
      <c r="J2521" s="291"/>
      <c r="K2521" s="291"/>
      <c r="L2521" s="309"/>
      <c r="M2521" s="300"/>
      <c r="N2521" s="294"/>
      <c r="O2521" s="294"/>
      <c r="P2521" s="294"/>
      <c r="Q2521" s="291"/>
      <c r="R2521" s="291"/>
      <c r="S2521" s="291"/>
      <c r="T2521" s="291"/>
      <c r="U2521" s="294"/>
      <c r="V2521" s="297"/>
      <c r="W2521" s="291"/>
      <c r="X2521" s="291"/>
      <c r="Y2521" s="291"/>
      <c r="Z2521" s="291"/>
      <c r="AA2521" s="291"/>
      <c r="AB2521" s="318"/>
    </row>
    <row r="2522" spans="1:29" x14ac:dyDescent="0.35">
      <c r="A2522" s="300"/>
      <c r="B2522" s="294"/>
      <c r="C2522" s="294"/>
      <c r="D2522" s="312"/>
      <c r="E2522" s="312"/>
      <c r="F2522" s="312"/>
      <c r="G2522" s="300"/>
      <c r="H2522" s="300"/>
      <c r="I2522" s="300"/>
      <c r="J2522" s="291"/>
      <c r="K2522" s="291"/>
      <c r="L2522" s="309"/>
      <c r="M2522" s="300"/>
      <c r="N2522" s="294"/>
      <c r="O2522" s="294"/>
      <c r="P2522" s="294"/>
      <c r="Q2522" s="291"/>
      <c r="R2522" s="291"/>
      <c r="S2522" s="291"/>
      <c r="T2522" s="291"/>
      <c r="U2522" s="294"/>
      <c r="V2522" s="297"/>
      <c r="W2522" s="291"/>
      <c r="X2522" s="291"/>
      <c r="Y2522" s="291"/>
      <c r="Z2522" s="291"/>
      <c r="AA2522" s="291"/>
      <c r="AB2522" s="318"/>
    </row>
    <row r="2523" spans="1:29" x14ac:dyDescent="0.35">
      <c r="A2523" s="301"/>
      <c r="B2523" s="295"/>
      <c r="C2523" s="295"/>
      <c r="D2523" s="313"/>
      <c r="E2523" s="313"/>
      <c r="F2523" s="313"/>
      <c r="G2523" s="301"/>
      <c r="H2523" s="301"/>
      <c r="I2523" s="301"/>
      <c r="J2523" s="292"/>
      <c r="K2523" s="292"/>
      <c r="L2523" s="310"/>
      <c r="M2523" s="301"/>
      <c r="N2523" s="295"/>
      <c r="O2523" s="295"/>
      <c r="P2523" s="295"/>
      <c r="Q2523" s="292"/>
      <c r="R2523" s="292"/>
      <c r="S2523" s="292"/>
      <c r="T2523" s="292"/>
      <c r="U2523" s="295"/>
      <c r="V2523" s="298"/>
      <c r="W2523" s="292"/>
      <c r="X2523" s="292"/>
      <c r="Y2523" s="292"/>
      <c r="Z2523" s="292"/>
      <c r="AA2523" s="292"/>
      <c r="AB2523" s="319"/>
    </row>
    <row r="2524" spans="1:29" x14ac:dyDescent="0.35">
      <c r="A2524" s="15">
        <v>1</v>
      </c>
      <c r="B2524" s="16" t="str">
        <f>[1]ภดส3!B4445</f>
        <v>โฉนด</v>
      </c>
      <c r="C2524" s="16">
        <f>[1]ภดส3!E4445</f>
        <v>3422</v>
      </c>
      <c r="D2524" s="17">
        <f>[1]ภดส3!C4445</f>
        <v>7366</v>
      </c>
      <c r="E2524" s="17" t="str">
        <f>[1]ภดส3!F4445</f>
        <v>ม.2 ต.นาบอน</v>
      </c>
      <c r="F2524" s="18" t="s">
        <v>45</v>
      </c>
      <c r="G2524" s="16">
        <f>[1]ภดส3!G4445</f>
        <v>0</v>
      </c>
      <c r="H2524" s="16">
        <f>[1]ภดส3!H4445</f>
        <v>0</v>
      </c>
      <c r="I2524" s="16">
        <f>[1]ภดส3!I4445</f>
        <v>25</v>
      </c>
      <c r="J2524" s="19">
        <f>[1]ภดส3!J4445</f>
        <v>25</v>
      </c>
      <c r="K2524" s="20">
        <v>3050</v>
      </c>
      <c r="L2524" s="19">
        <f>J2524*K2524</f>
        <v>76250</v>
      </c>
      <c r="M2524" s="21"/>
      <c r="N2524" s="21"/>
      <c r="O2524" s="21"/>
      <c r="P2524" s="21"/>
      <c r="Q2524" s="22"/>
      <c r="R2524" s="23"/>
      <c r="S2524" s="22"/>
      <c r="T2524" s="22"/>
      <c r="U2524" s="21"/>
      <c r="V2524" s="21"/>
      <c r="W2524" s="23"/>
      <c r="X2524" s="22">
        <f>L2524</f>
        <v>76250</v>
      </c>
      <c r="Y2524" s="23">
        <f>X2524*100/100</f>
        <v>76250</v>
      </c>
      <c r="Z2524" s="22">
        <v>0</v>
      </c>
      <c r="AA2524" s="24">
        <f>Y2524-Z2524</f>
        <v>76250</v>
      </c>
      <c r="AB2524" s="25">
        <v>0.3</v>
      </c>
      <c r="AC2524" s="26">
        <f>AA2524*AB2524/100</f>
        <v>228.75</v>
      </c>
    </row>
    <row r="2525" spans="1:29" x14ac:dyDescent="0.35">
      <c r="A2525" s="92">
        <v>2</v>
      </c>
      <c r="B2525" s="93" t="s">
        <v>95</v>
      </c>
      <c r="C2525" s="93">
        <v>2930</v>
      </c>
      <c r="D2525" s="17">
        <v>6274</v>
      </c>
      <c r="E2525" s="17" t="s">
        <v>59</v>
      </c>
      <c r="F2525" s="94" t="s">
        <v>34</v>
      </c>
      <c r="G2525" s="93">
        <v>0</v>
      </c>
      <c r="H2525" s="93">
        <v>0</v>
      </c>
      <c r="I2525" s="93">
        <v>22</v>
      </c>
      <c r="J2525" s="95">
        <f>G2525*400+H2525*100+I2525</f>
        <v>22</v>
      </c>
      <c r="K2525" s="117">
        <v>3050</v>
      </c>
      <c r="L2525" s="95">
        <f>J2525*K2525</f>
        <v>67100</v>
      </c>
      <c r="M2525" s="96">
        <v>1</v>
      </c>
      <c r="N2525" s="96" t="s">
        <v>48</v>
      </c>
      <c r="O2525" s="96" t="s">
        <v>241</v>
      </c>
      <c r="P2525" s="96">
        <v>2</v>
      </c>
      <c r="Q2525" s="97">
        <v>90</v>
      </c>
      <c r="R2525" s="98">
        <v>100</v>
      </c>
      <c r="S2525" s="97">
        <v>7450</v>
      </c>
      <c r="T2525" s="97">
        <f>Q2525*S2525</f>
        <v>670500</v>
      </c>
      <c r="U2525" s="96">
        <v>30</v>
      </c>
      <c r="V2525" s="96">
        <v>85</v>
      </c>
      <c r="W2525" s="98">
        <f>T2525-T2525*85/100</f>
        <v>100575</v>
      </c>
      <c r="X2525" s="97">
        <f>L2525+W2525</f>
        <v>167675</v>
      </c>
      <c r="Y2525" s="98">
        <f>X2525*R2525/100</f>
        <v>167675</v>
      </c>
      <c r="Z2525" s="97">
        <v>50000000</v>
      </c>
      <c r="AA2525" s="99">
        <v>0</v>
      </c>
      <c r="AB2525" s="100">
        <v>0.02</v>
      </c>
      <c r="AC2525" s="26">
        <f>AA2525*AB2525/100</f>
        <v>0</v>
      </c>
    </row>
    <row r="2526" spans="1:29" x14ac:dyDescent="0.35">
      <c r="A2526" s="92">
        <v>3</v>
      </c>
      <c r="B2526" s="93" t="s">
        <v>95</v>
      </c>
      <c r="C2526" s="93">
        <v>3563</v>
      </c>
      <c r="D2526" s="17">
        <v>7505</v>
      </c>
      <c r="E2526" s="17" t="s">
        <v>59</v>
      </c>
      <c r="F2526" s="94" t="s">
        <v>34</v>
      </c>
      <c r="G2526" s="93">
        <v>0</v>
      </c>
      <c r="H2526" s="93">
        <v>0</v>
      </c>
      <c r="I2526" s="93">
        <v>25</v>
      </c>
      <c r="J2526" s="95">
        <f>G2526*400+H2526*100+I2526</f>
        <v>25</v>
      </c>
      <c r="K2526" s="117">
        <v>150</v>
      </c>
      <c r="L2526" s="95">
        <f>J2526*K2526</f>
        <v>3750</v>
      </c>
      <c r="M2526" s="96">
        <v>2</v>
      </c>
      <c r="N2526" s="96" t="s">
        <v>48</v>
      </c>
      <c r="O2526" s="96" t="s">
        <v>49</v>
      </c>
      <c r="P2526" s="96">
        <v>2</v>
      </c>
      <c r="Q2526" s="97">
        <v>200</v>
      </c>
      <c r="R2526" s="98">
        <v>100</v>
      </c>
      <c r="S2526" s="97">
        <v>7450</v>
      </c>
      <c r="T2526" s="97">
        <f>Q2526*S2526</f>
        <v>1490000</v>
      </c>
      <c r="U2526" s="96">
        <v>10</v>
      </c>
      <c r="V2526" s="96">
        <v>10</v>
      </c>
      <c r="W2526" s="98">
        <f>T2526-T2526*10/100</f>
        <v>1341000</v>
      </c>
      <c r="X2526" s="97">
        <f>L2526+W2526</f>
        <v>1344750</v>
      </c>
      <c r="Y2526" s="98">
        <f>X2526*R2526/100</f>
        <v>1344750</v>
      </c>
      <c r="Z2526" s="97">
        <v>0</v>
      </c>
      <c r="AA2526" s="99">
        <f>Y2526-Z2526</f>
        <v>1344750</v>
      </c>
      <c r="AB2526" s="100">
        <v>0.02</v>
      </c>
      <c r="AC2526" s="26">
        <f>AA2526*AB2526/100</f>
        <v>268.95</v>
      </c>
    </row>
    <row r="2527" spans="1:29" x14ac:dyDescent="0.35">
      <c r="A2527" s="201"/>
      <c r="B2527" s="202"/>
      <c r="C2527" s="202"/>
      <c r="D2527" s="77"/>
      <c r="E2527" s="77"/>
      <c r="F2527" s="130"/>
      <c r="G2527" s="202"/>
      <c r="H2527" s="202"/>
      <c r="I2527" s="202"/>
      <c r="J2527" s="196"/>
      <c r="K2527" s="197"/>
      <c r="L2527" s="203"/>
      <c r="M2527" s="132"/>
      <c r="N2527" s="132"/>
      <c r="O2527" s="132"/>
      <c r="P2527" s="132"/>
      <c r="Q2527" s="185"/>
      <c r="R2527" s="206"/>
      <c r="S2527" s="185"/>
      <c r="T2527" s="207"/>
      <c r="U2527" s="132"/>
      <c r="V2527" s="132"/>
      <c r="W2527" s="206"/>
      <c r="X2527" s="207"/>
      <c r="Y2527" s="206"/>
      <c r="Z2527" s="207"/>
      <c r="AA2527" s="208"/>
      <c r="AB2527" s="198"/>
      <c r="AC2527" s="188">
        <f>SUM(AC2524:AC2526)</f>
        <v>497.7</v>
      </c>
    </row>
    <row r="2528" spans="1:29" x14ac:dyDescent="0.35">
      <c r="A2528" s="1"/>
      <c r="B2528" s="1"/>
      <c r="C2528" s="1"/>
      <c r="D2528" s="2"/>
      <c r="E2528" s="2"/>
      <c r="F2528" s="2"/>
      <c r="G2528" s="1"/>
      <c r="H2528" s="1"/>
      <c r="I2528" s="1"/>
      <c r="J2528" s="3"/>
      <c r="K2528" s="4"/>
      <c r="M2528" s="6"/>
      <c r="N2528" s="1"/>
      <c r="O2528" s="1"/>
      <c r="P2528" s="1"/>
      <c r="Q2528" s="3"/>
      <c r="R2528" s="4"/>
      <c r="S2528" s="3"/>
      <c r="T2528" s="3"/>
      <c r="U2528" s="1"/>
      <c r="V2528" s="1"/>
      <c r="W2528" s="4"/>
      <c r="X2528" s="3"/>
      <c r="Y2528" s="4"/>
      <c r="Z2528" s="3"/>
      <c r="AA2528" s="4"/>
      <c r="AB2528" s="55"/>
    </row>
    <row r="2529" spans="1:29" x14ac:dyDescent="0.35">
      <c r="A2529" s="8"/>
      <c r="B2529" s="8" t="s">
        <v>37</v>
      </c>
      <c r="C2529" s="8"/>
      <c r="D2529" s="9" t="s">
        <v>38</v>
      </c>
      <c r="E2529" s="9"/>
      <c r="F2529" s="9"/>
      <c r="G2529" s="56"/>
      <c r="H2529" s="8" t="s">
        <v>39</v>
      </c>
      <c r="I2529" s="8"/>
      <c r="J2529" s="57"/>
      <c r="K2529" s="10"/>
      <c r="L2529" s="8"/>
      <c r="M2529" s="13"/>
      <c r="N2529" s="1"/>
      <c r="O2529" s="1"/>
      <c r="P2529" s="1"/>
      <c r="Q2529" s="3"/>
      <c r="R2529" s="4"/>
      <c r="S2529" s="3"/>
      <c r="T2529" s="3"/>
      <c r="U2529" s="1"/>
      <c r="V2529" s="1"/>
      <c r="W2529" s="4"/>
      <c r="X2529" s="3"/>
      <c r="Y2529" s="4"/>
      <c r="Z2529" s="3"/>
      <c r="AA2529" s="4"/>
      <c r="AB2529" s="55"/>
    </row>
    <row r="2530" spans="1:29" x14ac:dyDescent="0.35">
      <c r="A2530" s="8"/>
      <c r="B2530" s="8"/>
      <c r="C2530" s="8"/>
      <c r="D2530" s="9"/>
      <c r="E2530" s="9"/>
      <c r="F2530" s="9"/>
      <c r="G2530" s="56"/>
      <c r="H2530" s="8" t="s">
        <v>40</v>
      </c>
      <c r="I2530" s="8"/>
      <c r="J2530" s="57"/>
      <c r="K2530" s="10"/>
      <c r="L2530" s="8"/>
      <c r="M2530" s="13"/>
      <c r="N2530" s="1"/>
      <c r="O2530" s="1"/>
      <c r="P2530" s="1"/>
      <c r="Q2530" s="3"/>
      <c r="R2530" s="4"/>
      <c r="S2530" s="3"/>
      <c r="T2530" s="3"/>
      <c r="U2530" s="1"/>
      <c r="V2530" s="1"/>
      <c r="W2530" s="4"/>
      <c r="X2530" s="3"/>
      <c r="Y2530" s="4"/>
      <c r="Z2530" s="3"/>
      <c r="AA2530" s="4"/>
      <c r="AB2530" s="55"/>
    </row>
    <row r="2531" spans="1:29" x14ac:dyDescent="0.35">
      <c r="A2531" s="8"/>
      <c r="B2531" s="8"/>
      <c r="C2531" s="8"/>
      <c r="D2531" s="9"/>
      <c r="E2531" s="9"/>
      <c r="F2531" s="9"/>
      <c r="G2531" s="56"/>
      <c r="H2531" s="8" t="s">
        <v>41</v>
      </c>
      <c r="I2531" s="8"/>
      <c r="J2531" s="57"/>
      <c r="K2531" s="10"/>
      <c r="L2531" s="8"/>
      <c r="M2531" s="13"/>
      <c r="N2531" s="1"/>
      <c r="O2531" s="1"/>
      <c r="P2531" s="8"/>
      <c r="Q2531" s="3"/>
      <c r="R2531" s="4"/>
      <c r="S2531" s="3"/>
      <c r="T2531" s="3"/>
      <c r="U2531" s="1"/>
      <c r="V2531" s="1"/>
      <c r="W2531" s="4"/>
      <c r="X2531" s="3"/>
      <c r="Y2531" s="11"/>
      <c r="Z2531" s="10"/>
      <c r="AA2531" s="11"/>
      <c r="AB2531" s="14"/>
    </row>
    <row r="2532" spans="1:29" x14ac:dyDescent="0.35">
      <c r="A2532" s="8"/>
      <c r="B2532" s="8"/>
      <c r="C2532" s="8"/>
      <c r="D2532" s="9"/>
      <c r="E2532" s="9"/>
      <c r="F2532" s="9"/>
      <c r="G2532" s="56"/>
      <c r="H2532" s="8" t="s">
        <v>42</v>
      </c>
      <c r="I2532" s="58"/>
      <c r="J2532" s="59"/>
      <c r="K2532" s="12"/>
      <c r="L2532" s="58"/>
      <c r="M2532" s="60"/>
      <c r="N2532" s="1"/>
      <c r="O2532" s="1"/>
      <c r="P2532" s="8"/>
      <c r="Q2532" s="3"/>
      <c r="R2532" s="4"/>
      <c r="S2532" s="3"/>
      <c r="T2532" s="3"/>
      <c r="U2532" s="1"/>
      <c r="V2532" s="1"/>
      <c r="W2532" s="4"/>
      <c r="X2532" s="3"/>
      <c r="Y2532" s="11"/>
      <c r="Z2532" s="10"/>
      <c r="AA2532" s="11"/>
      <c r="AB2532" s="14"/>
    </row>
    <row r="2533" spans="1:29" x14ac:dyDescent="0.35">
      <c r="A2533" s="58"/>
      <c r="B2533" s="58"/>
      <c r="C2533" s="58"/>
      <c r="D2533" s="61"/>
      <c r="E2533" s="61"/>
      <c r="F2533" s="61"/>
      <c r="G2533" s="58"/>
      <c r="H2533" s="58" t="s">
        <v>43</v>
      </c>
      <c r="I2533" s="58"/>
      <c r="J2533" s="59"/>
      <c r="K2533" s="12"/>
      <c r="L2533" s="58"/>
      <c r="M2533" s="60"/>
    </row>
    <row r="2534" spans="1:29" x14ac:dyDescent="0.35">
      <c r="A2534" s="1"/>
      <c r="B2534" s="1"/>
      <c r="C2534" s="1"/>
      <c r="D2534" s="2"/>
      <c r="E2534" s="2"/>
      <c r="F2534" s="2"/>
      <c r="G2534" s="1"/>
      <c r="H2534" s="1"/>
      <c r="I2534" s="1"/>
      <c r="J2534" s="3"/>
      <c r="K2534" s="4"/>
      <c r="M2534" s="6"/>
      <c r="N2534" s="1"/>
      <c r="O2534" s="1"/>
      <c r="P2534" s="1"/>
      <c r="Q2534" s="3"/>
      <c r="R2534" s="4"/>
      <c r="S2534" s="3"/>
      <c r="T2534" s="3"/>
      <c r="U2534" s="1"/>
      <c r="V2534" s="1"/>
      <c r="W2534" s="4"/>
      <c r="X2534" s="3"/>
      <c r="Y2534" s="4"/>
      <c r="Z2534" s="3"/>
      <c r="AA2534" s="314" t="s">
        <v>0</v>
      </c>
      <c r="AB2534" s="314"/>
    </row>
    <row r="2535" spans="1:29" x14ac:dyDescent="0.35">
      <c r="A2535" s="315" t="s">
        <v>1</v>
      </c>
      <c r="B2535" s="315"/>
      <c r="C2535" s="315"/>
      <c r="D2535" s="315"/>
      <c r="E2535" s="315"/>
      <c r="F2535" s="315"/>
      <c r="G2535" s="315"/>
      <c r="H2535" s="315"/>
      <c r="I2535" s="315"/>
      <c r="J2535" s="315"/>
      <c r="K2535" s="315"/>
      <c r="L2535" s="315"/>
      <c r="M2535" s="315"/>
      <c r="N2535" s="315"/>
      <c r="O2535" s="315"/>
      <c r="P2535" s="315"/>
      <c r="Q2535" s="315"/>
      <c r="R2535" s="315"/>
      <c r="S2535" s="315"/>
      <c r="T2535" s="315"/>
      <c r="U2535" s="315"/>
      <c r="V2535" s="315"/>
      <c r="W2535" s="315"/>
      <c r="X2535" s="315"/>
      <c r="Y2535" s="315"/>
      <c r="Z2535" s="315"/>
      <c r="AA2535" s="315"/>
      <c r="AB2535" s="315"/>
    </row>
    <row r="2536" spans="1:29" x14ac:dyDescent="0.35">
      <c r="A2536" s="315" t="str">
        <f>A2516</f>
        <v>เทศบาลตำบลนาบอน</v>
      </c>
      <c r="B2536" s="315"/>
      <c r="C2536" s="315"/>
      <c r="D2536" s="315"/>
      <c r="E2536" s="315"/>
      <c r="F2536" s="315"/>
      <c r="G2536" s="315"/>
      <c r="H2536" s="315"/>
      <c r="I2536" s="315"/>
      <c r="J2536" s="315"/>
      <c r="K2536" s="315"/>
      <c r="L2536" s="315"/>
      <c r="M2536" s="315"/>
      <c r="N2536" s="315"/>
      <c r="O2536" s="315"/>
      <c r="P2536" s="315"/>
      <c r="Q2536" s="315"/>
      <c r="R2536" s="315"/>
      <c r="S2536" s="315"/>
      <c r="T2536" s="315"/>
      <c r="U2536" s="315"/>
      <c r="V2536" s="315"/>
      <c r="W2536" s="315"/>
      <c r="X2536" s="315"/>
      <c r="Y2536" s="315"/>
      <c r="Z2536" s="315"/>
      <c r="AA2536" s="315"/>
      <c r="AB2536" s="315"/>
    </row>
    <row r="2537" spans="1:29" x14ac:dyDescent="0.35">
      <c r="A2537" s="8" t="s">
        <v>242</v>
      </c>
      <c r="B2537" s="8"/>
      <c r="C2537" s="8"/>
      <c r="D2537" s="9"/>
      <c r="E2537" s="9"/>
      <c r="F2537" s="9"/>
      <c r="G2537" s="8"/>
      <c r="H2537" s="8"/>
      <c r="I2537" s="8"/>
      <c r="J2537" s="10"/>
      <c r="K2537" s="11"/>
      <c r="L2537" s="12"/>
      <c r="M2537" s="13"/>
      <c r="N2537" s="8"/>
      <c r="O2537" s="8"/>
      <c r="P2537" s="8"/>
      <c r="Q2537" s="10"/>
      <c r="R2537" s="11"/>
      <c r="S2537" s="10"/>
      <c r="T2537" s="10"/>
      <c r="U2537" s="8"/>
      <c r="V2537" s="8"/>
      <c r="W2537" s="11"/>
      <c r="X2537" s="10"/>
      <c r="Y2537" s="11"/>
      <c r="Z2537" s="10"/>
      <c r="AA2537" s="11"/>
      <c r="AB2537" s="14"/>
    </row>
    <row r="2538" spans="1:29" x14ac:dyDescent="0.35">
      <c r="A2538" s="288" t="s">
        <v>4</v>
      </c>
      <c r="B2538" s="316"/>
      <c r="C2538" s="316"/>
      <c r="D2538" s="316"/>
      <c r="E2538" s="316"/>
      <c r="F2538" s="316"/>
      <c r="G2538" s="316"/>
      <c r="H2538" s="316"/>
      <c r="I2538" s="316"/>
      <c r="J2538" s="316"/>
      <c r="K2538" s="316"/>
      <c r="L2538" s="289"/>
      <c r="M2538" s="288" t="s">
        <v>5</v>
      </c>
      <c r="N2538" s="316"/>
      <c r="O2538" s="316"/>
      <c r="P2538" s="316"/>
      <c r="Q2538" s="316"/>
      <c r="R2538" s="316"/>
      <c r="S2538" s="316"/>
      <c r="T2538" s="316"/>
      <c r="U2538" s="316"/>
      <c r="V2538" s="316"/>
      <c r="W2538" s="289"/>
      <c r="X2538" s="290" t="s">
        <v>6</v>
      </c>
      <c r="Y2538" s="290" t="s">
        <v>7</v>
      </c>
      <c r="Z2538" s="290" t="s">
        <v>8</v>
      </c>
      <c r="AA2538" s="290" t="s">
        <v>9</v>
      </c>
      <c r="AB2538" s="317" t="s">
        <v>10</v>
      </c>
    </row>
    <row r="2539" spans="1:29" x14ac:dyDescent="0.35">
      <c r="A2539" s="299" t="s">
        <v>11</v>
      </c>
      <c r="B2539" s="293" t="s">
        <v>12</v>
      </c>
      <c r="C2539" s="293" t="s">
        <v>13</v>
      </c>
      <c r="D2539" s="311" t="s">
        <v>14</v>
      </c>
      <c r="E2539" s="311" t="s">
        <v>15</v>
      </c>
      <c r="F2539" s="312" t="s">
        <v>16</v>
      </c>
      <c r="G2539" s="302" t="s">
        <v>17</v>
      </c>
      <c r="H2539" s="303"/>
      <c r="I2539" s="304"/>
      <c r="J2539" s="290" t="s">
        <v>18</v>
      </c>
      <c r="K2539" s="290" t="s">
        <v>19</v>
      </c>
      <c r="L2539" s="308" t="s">
        <v>20</v>
      </c>
      <c r="M2539" s="299" t="s">
        <v>11</v>
      </c>
      <c r="N2539" s="293" t="s">
        <v>21</v>
      </c>
      <c r="O2539" s="293" t="s">
        <v>22</v>
      </c>
      <c r="P2539" s="293" t="s">
        <v>16</v>
      </c>
      <c r="Q2539" s="290" t="s">
        <v>23</v>
      </c>
      <c r="R2539" s="290" t="s">
        <v>24</v>
      </c>
      <c r="S2539" s="290" t="s">
        <v>25</v>
      </c>
      <c r="T2539" s="290" t="s">
        <v>26</v>
      </c>
      <c r="U2539" s="288" t="s">
        <v>27</v>
      </c>
      <c r="V2539" s="289"/>
      <c r="W2539" s="290" t="s">
        <v>28</v>
      </c>
      <c r="X2539" s="291"/>
      <c r="Y2539" s="291"/>
      <c r="Z2539" s="291"/>
      <c r="AA2539" s="291"/>
      <c r="AB2539" s="318"/>
    </row>
    <row r="2540" spans="1:29" x14ac:dyDescent="0.35">
      <c r="A2540" s="300"/>
      <c r="B2540" s="294"/>
      <c r="C2540" s="294"/>
      <c r="D2540" s="312"/>
      <c r="E2540" s="312"/>
      <c r="F2540" s="312"/>
      <c r="G2540" s="305"/>
      <c r="H2540" s="306"/>
      <c r="I2540" s="307"/>
      <c r="J2540" s="291"/>
      <c r="K2540" s="291"/>
      <c r="L2540" s="309"/>
      <c r="M2540" s="300"/>
      <c r="N2540" s="294"/>
      <c r="O2540" s="294"/>
      <c r="P2540" s="294"/>
      <c r="Q2540" s="291"/>
      <c r="R2540" s="291"/>
      <c r="S2540" s="291"/>
      <c r="T2540" s="291"/>
      <c r="U2540" s="293" t="s">
        <v>29</v>
      </c>
      <c r="V2540" s="296" t="s">
        <v>30</v>
      </c>
      <c r="W2540" s="291"/>
      <c r="X2540" s="291"/>
      <c r="Y2540" s="291"/>
      <c r="Z2540" s="291"/>
      <c r="AA2540" s="291"/>
      <c r="AB2540" s="318"/>
    </row>
    <row r="2541" spans="1:29" x14ac:dyDescent="0.35">
      <c r="A2541" s="300"/>
      <c r="B2541" s="294"/>
      <c r="C2541" s="294"/>
      <c r="D2541" s="312"/>
      <c r="E2541" s="312"/>
      <c r="F2541" s="312"/>
      <c r="G2541" s="299" t="s">
        <v>31</v>
      </c>
      <c r="H2541" s="299" t="s">
        <v>32</v>
      </c>
      <c r="I2541" s="299" t="s">
        <v>33</v>
      </c>
      <c r="J2541" s="291"/>
      <c r="K2541" s="291"/>
      <c r="L2541" s="309"/>
      <c r="M2541" s="300"/>
      <c r="N2541" s="294"/>
      <c r="O2541" s="294"/>
      <c r="P2541" s="294"/>
      <c r="Q2541" s="291"/>
      <c r="R2541" s="291"/>
      <c r="S2541" s="291"/>
      <c r="T2541" s="291"/>
      <c r="U2541" s="294"/>
      <c r="V2541" s="297"/>
      <c r="W2541" s="291"/>
      <c r="X2541" s="291"/>
      <c r="Y2541" s="291"/>
      <c r="Z2541" s="291"/>
      <c r="AA2541" s="291"/>
      <c r="AB2541" s="318"/>
    </row>
    <row r="2542" spans="1:29" x14ac:dyDescent="0.35">
      <c r="A2542" s="300"/>
      <c r="B2542" s="294"/>
      <c r="C2542" s="294"/>
      <c r="D2542" s="312"/>
      <c r="E2542" s="312"/>
      <c r="F2542" s="312"/>
      <c r="G2542" s="300"/>
      <c r="H2542" s="300"/>
      <c r="I2542" s="300"/>
      <c r="J2542" s="291"/>
      <c r="K2542" s="291"/>
      <c r="L2542" s="309"/>
      <c r="M2542" s="300"/>
      <c r="N2542" s="294"/>
      <c r="O2542" s="294"/>
      <c r="P2542" s="294"/>
      <c r="Q2542" s="291"/>
      <c r="R2542" s="291"/>
      <c r="S2542" s="291"/>
      <c r="T2542" s="291"/>
      <c r="U2542" s="294"/>
      <c r="V2542" s="297"/>
      <c r="W2542" s="291"/>
      <c r="X2542" s="291"/>
      <c r="Y2542" s="291"/>
      <c r="Z2542" s="291"/>
      <c r="AA2542" s="291"/>
      <c r="AB2542" s="318"/>
    </row>
    <row r="2543" spans="1:29" x14ac:dyDescent="0.35">
      <c r="A2543" s="301"/>
      <c r="B2543" s="295"/>
      <c r="C2543" s="295"/>
      <c r="D2543" s="313"/>
      <c r="E2543" s="313"/>
      <c r="F2543" s="313"/>
      <c r="G2543" s="301"/>
      <c r="H2543" s="301"/>
      <c r="I2543" s="301"/>
      <c r="J2543" s="292"/>
      <c r="K2543" s="292"/>
      <c r="L2543" s="310"/>
      <c r="M2543" s="301"/>
      <c r="N2543" s="295"/>
      <c r="O2543" s="295"/>
      <c r="P2543" s="295"/>
      <c r="Q2543" s="292"/>
      <c r="R2543" s="292"/>
      <c r="S2543" s="292"/>
      <c r="T2543" s="292"/>
      <c r="U2543" s="295"/>
      <c r="V2543" s="298"/>
      <c r="W2543" s="292"/>
      <c r="X2543" s="292"/>
      <c r="Y2543" s="292"/>
      <c r="Z2543" s="292"/>
      <c r="AA2543" s="292"/>
      <c r="AB2543" s="319"/>
    </row>
    <row r="2544" spans="1:29" x14ac:dyDescent="0.35">
      <c r="A2544" s="15">
        <v>1</v>
      </c>
      <c r="B2544" s="16" t="str">
        <f>[1]ภดส3!B4472</f>
        <v>โฉนด</v>
      </c>
      <c r="C2544" s="16">
        <f>[1]ภดส3!E4472</f>
        <v>2978</v>
      </c>
      <c r="D2544" s="17">
        <f>[1]ภดส3!C4472</f>
        <v>6322</v>
      </c>
      <c r="E2544" s="17" t="str">
        <f>[1]ภดส3!F4472</f>
        <v>ม.2 ต.นาบอน</v>
      </c>
      <c r="F2544" s="18" t="s">
        <v>45</v>
      </c>
      <c r="G2544" s="16">
        <f>[1]ภดส3!G4472</f>
        <v>0</v>
      </c>
      <c r="H2544" s="16">
        <f>[1]ภดส3!H4472</f>
        <v>2</v>
      </c>
      <c r="I2544" s="16">
        <f>[1]ภดส3!I4472</f>
        <v>80</v>
      </c>
      <c r="J2544" s="19">
        <f>[1]ภดส3!J4472</f>
        <v>280</v>
      </c>
      <c r="K2544" s="20">
        <v>3050</v>
      </c>
      <c r="L2544" s="19">
        <f>J2544*K2544</f>
        <v>854000</v>
      </c>
      <c r="M2544" s="21"/>
      <c r="N2544" s="21"/>
      <c r="O2544" s="21"/>
      <c r="P2544" s="21">
        <v>4</v>
      </c>
      <c r="Q2544" s="22"/>
      <c r="R2544" s="23"/>
      <c r="S2544" s="22"/>
      <c r="T2544" s="22"/>
      <c r="U2544" s="21"/>
      <c r="V2544" s="21"/>
      <c r="W2544" s="23"/>
      <c r="X2544" s="22">
        <f>L2544-L2545-L2546</f>
        <v>675575</v>
      </c>
      <c r="Y2544" s="23">
        <f>X2544*100/100</f>
        <v>675575</v>
      </c>
      <c r="Z2544" s="22">
        <v>0</v>
      </c>
      <c r="AA2544" s="24">
        <f>Y2544-Z2544</f>
        <v>675575</v>
      </c>
      <c r="AB2544" s="25">
        <v>0.3</v>
      </c>
      <c r="AC2544" s="26">
        <f>AA2544*AB2544/100</f>
        <v>2026.7249999999999</v>
      </c>
    </row>
    <row r="2545" spans="1:29" x14ac:dyDescent="0.35">
      <c r="A2545" s="15"/>
      <c r="B2545" s="16"/>
      <c r="C2545" s="16"/>
      <c r="D2545" s="17"/>
      <c r="E2545" s="17"/>
      <c r="F2545" s="28"/>
      <c r="G2545" s="16"/>
      <c r="H2545" s="16"/>
      <c r="I2545" s="16"/>
      <c r="J2545" s="45">
        <v>37.5</v>
      </c>
      <c r="K2545" s="29">
        <v>3050</v>
      </c>
      <c r="L2545" s="19">
        <f>J2545*K2545</f>
        <v>114375</v>
      </c>
      <c r="M2545" s="31">
        <v>1</v>
      </c>
      <c r="N2545" s="30" t="s">
        <v>79</v>
      </c>
      <c r="O2545" s="31" t="s">
        <v>49</v>
      </c>
      <c r="P2545" s="31">
        <v>2</v>
      </c>
      <c r="Q2545" s="32">
        <v>150</v>
      </c>
      <c r="R2545" s="23">
        <v>100</v>
      </c>
      <c r="S2545" s="32">
        <v>6750</v>
      </c>
      <c r="T2545" s="22">
        <f>Q2545*S2545</f>
        <v>1012500</v>
      </c>
      <c r="U2545" s="31">
        <v>1</v>
      </c>
      <c r="V2545" s="31">
        <v>1</v>
      </c>
      <c r="W2545" s="23">
        <f>T2545-T2545*1/100</f>
        <v>1002375</v>
      </c>
      <c r="X2545" s="22">
        <f>L2545+W2545</f>
        <v>1116750</v>
      </c>
      <c r="Y2545" s="23">
        <f>X2545*R2545/100</f>
        <v>1116750</v>
      </c>
      <c r="Z2545" s="22">
        <v>0</v>
      </c>
      <c r="AA2545" s="24">
        <f>Y2545-Z2545</f>
        <v>1116750</v>
      </c>
      <c r="AB2545" s="25">
        <v>0.02</v>
      </c>
      <c r="AC2545" s="5">
        <f>AA2545*AB2545/100</f>
        <v>223.35</v>
      </c>
    </row>
    <row r="2546" spans="1:29" x14ac:dyDescent="0.35">
      <c r="A2546" s="15"/>
      <c r="B2546" s="16"/>
      <c r="C2546" s="16"/>
      <c r="D2546" s="17"/>
      <c r="E2546" s="17"/>
      <c r="F2546" s="28"/>
      <c r="G2546" s="16"/>
      <c r="H2546" s="16"/>
      <c r="I2546" s="16"/>
      <c r="J2546" s="45">
        <v>21</v>
      </c>
      <c r="K2546" s="29">
        <v>3050</v>
      </c>
      <c r="L2546" s="19">
        <f>J2546*K2546</f>
        <v>64050</v>
      </c>
      <c r="M2546" s="31">
        <v>2</v>
      </c>
      <c r="N2546" s="67" t="s">
        <v>90</v>
      </c>
      <c r="O2546" s="33"/>
      <c r="P2546" s="67">
        <v>2</v>
      </c>
      <c r="Q2546" s="34">
        <v>84</v>
      </c>
      <c r="R2546" s="23">
        <v>100</v>
      </c>
      <c r="S2546" s="34">
        <v>5700</v>
      </c>
      <c r="T2546" s="22">
        <f>Q2546*S2546</f>
        <v>478800</v>
      </c>
      <c r="U2546" s="67">
        <v>20</v>
      </c>
      <c r="V2546" s="67">
        <v>30</v>
      </c>
      <c r="W2546" s="23">
        <f>T2546-T2546*30/100</f>
        <v>335160</v>
      </c>
      <c r="X2546" s="22">
        <f>L2546+W2546</f>
        <v>399210</v>
      </c>
      <c r="Y2546" s="23">
        <f>X2546*R2546/100</f>
        <v>399210</v>
      </c>
      <c r="Z2546" s="22">
        <v>0</v>
      </c>
      <c r="AA2546" s="24">
        <f>Y2546-Z2546</f>
        <v>399210</v>
      </c>
      <c r="AB2546" s="25">
        <v>0.02</v>
      </c>
      <c r="AC2546" s="5">
        <f>AA2546*AB2546/100</f>
        <v>79.841999999999999</v>
      </c>
    </row>
    <row r="2547" spans="1:29" x14ac:dyDescent="0.35">
      <c r="A2547" s="68">
        <v>2</v>
      </c>
      <c r="B2547" s="30" t="str">
        <f>[1]ภดส3!B4473</f>
        <v>โฉนด</v>
      </c>
      <c r="C2547" s="30">
        <f>[1]ภดส3!E4473</f>
        <v>3118</v>
      </c>
      <c r="D2547" s="28" t="s">
        <v>243</v>
      </c>
      <c r="E2547" s="37" t="s">
        <v>67</v>
      </c>
      <c r="F2547" s="28" t="s">
        <v>34</v>
      </c>
      <c r="G2547" s="74">
        <f>[1]ภดส3!G4473</f>
        <v>0</v>
      </c>
      <c r="H2547" s="74">
        <f>[1]ภดส3!H4473</f>
        <v>0</v>
      </c>
      <c r="I2547" s="74">
        <f>[1]ภดส3!I4473</f>
        <v>26</v>
      </c>
      <c r="J2547" s="75">
        <f>[1]ภดส3!J4473</f>
        <v>26</v>
      </c>
      <c r="K2547" s="24">
        <v>3050</v>
      </c>
      <c r="L2547" s="35">
        <f>J2547*K2547</f>
        <v>79300</v>
      </c>
      <c r="M2547" s="31">
        <v>3</v>
      </c>
      <c r="N2547" s="67" t="s">
        <v>72</v>
      </c>
      <c r="O2547" s="91" t="s">
        <v>49</v>
      </c>
      <c r="P2547" s="31">
        <v>2</v>
      </c>
      <c r="Q2547" s="32">
        <v>300</v>
      </c>
      <c r="R2547" s="41">
        <v>100</v>
      </c>
      <c r="S2547" s="75">
        <v>6750</v>
      </c>
      <c r="T2547" s="32">
        <f>Q2547*S2547</f>
        <v>2025000</v>
      </c>
      <c r="U2547" s="126">
        <v>50</v>
      </c>
      <c r="V2547" s="126">
        <v>76</v>
      </c>
      <c r="W2547" s="44">
        <f>T2547-T2547*76/100</f>
        <v>486000</v>
      </c>
      <c r="X2547" s="39">
        <f>L2547+W2547</f>
        <v>565300</v>
      </c>
      <c r="Y2547" s="44">
        <f>X2547*R2547/100</f>
        <v>565300</v>
      </c>
      <c r="Z2547" s="39">
        <v>50000000</v>
      </c>
      <c r="AA2547" s="44">
        <v>0</v>
      </c>
      <c r="AB2547" s="46">
        <v>0.02</v>
      </c>
      <c r="AC2547" s="5">
        <f>AA2547*AB2547/100</f>
        <v>0</v>
      </c>
    </row>
    <row r="2548" spans="1:29" x14ac:dyDescent="0.35">
      <c r="A2548" s="179"/>
      <c r="B2548" s="132"/>
      <c r="C2548" s="132"/>
      <c r="D2548" s="180"/>
      <c r="E2548" s="180"/>
      <c r="F2548" s="180"/>
      <c r="G2548" s="181"/>
      <c r="H2548" s="181"/>
      <c r="I2548" s="181"/>
      <c r="J2548" s="51"/>
      <c r="K2548" s="208"/>
      <c r="L2548" s="183"/>
      <c r="M2548" s="132"/>
      <c r="N2548" s="204"/>
      <c r="O2548" s="132"/>
      <c r="P2548" s="132"/>
      <c r="Q2548" s="185"/>
      <c r="R2548" s="186"/>
      <c r="S2548" s="51"/>
      <c r="T2548" s="185"/>
      <c r="U2548" s="154"/>
      <c r="V2548" s="154"/>
      <c r="W2548" s="133"/>
      <c r="X2548" s="51"/>
      <c r="Y2548" s="133"/>
      <c r="Z2548" s="51"/>
      <c r="AA2548" s="133"/>
      <c r="AB2548" s="187"/>
      <c r="AC2548" s="188">
        <f>SUM(AC2544:AC2547)</f>
        <v>2329.9169999999999</v>
      </c>
    </row>
    <row r="2549" spans="1:29" x14ac:dyDescent="0.35">
      <c r="A2549" s="1"/>
      <c r="B2549" s="1"/>
      <c r="C2549" s="1"/>
      <c r="D2549" s="2"/>
      <c r="E2549" s="2"/>
      <c r="F2549" s="2"/>
      <c r="G2549" s="1"/>
      <c r="H2549" s="1"/>
      <c r="I2549" s="1"/>
      <c r="J2549" s="3"/>
      <c r="K2549" s="4"/>
      <c r="M2549" s="6"/>
      <c r="N2549" s="1"/>
      <c r="O2549" s="1"/>
      <c r="P2549" s="1"/>
      <c r="Q2549" s="3"/>
      <c r="R2549" s="4"/>
      <c r="S2549" s="3"/>
      <c r="T2549" s="3"/>
      <c r="U2549" s="1"/>
      <c r="V2549" s="1"/>
      <c r="W2549" s="4"/>
      <c r="X2549" s="3"/>
      <c r="Y2549" s="4"/>
      <c r="Z2549" s="3"/>
      <c r="AA2549" s="4"/>
      <c r="AB2549" s="55"/>
    </row>
    <row r="2550" spans="1:29" x14ac:dyDescent="0.35">
      <c r="A2550" s="8"/>
      <c r="B2550" s="8" t="s">
        <v>37</v>
      </c>
      <c r="C2550" s="8"/>
      <c r="D2550" s="9" t="s">
        <v>38</v>
      </c>
      <c r="E2550" s="9"/>
      <c r="F2550" s="9"/>
      <c r="G2550" s="56"/>
      <c r="H2550" s="8" t="s">
        <v>39</v>
      </c>
      <c r="I2550" s="8"/>
      <c r="J2550" s="57"/>
      <c r="K2550" s="10"/>
      <c r="L2550" s="8"/>
      <c r="M2550" s="13"/>
      <c r="N2550" s="1"/>
      <c r="O2550" s="1"/>
      <c r="P2550" s="1"/>
      <c r="Q2550" s="3"/>
      <c r="R2550" s="4"/>
      <c r="S2550" s="3"/>
      <c r="T2550" s="3"/>
      <c r="U2550" s="1"/>
      <c r="V2550" s="1"/>
      <c r="W2550" s="4"/>
      <c r="X2550" s="3"/>
      <c r="Y2550" s="4"/>
      <c r="Z2550" s="3"/>
      <c r="AA2550" s="4"/>
      <c r="AB2550" s="55"/>
    </row>
    <row r="2551" spans="1:29" x14ac:dyDescent="0.35">
      <c r="A2551" s="8"/>
      <c r="B2551" s="8"/>
      <c r="C2551" s="8"/>
      <c r="D2551" s="9"/>
      <c r="E2551" s="9"/>
      <c r="F2551" s="9"/>
      <c r="G2551" s="56"/>
      <c r="H2551" s="8" t="s">
        <v>40</v>
      </c>
      <c r="I2551" s="8"/>
      <c r="J2551" s="57"/>
      <c r="K2551" s="10"/>
      <c r="L2551" s="8"/>
      <c r="M2551" s="13"/>
      <c r="N2551" s="1"/>
      <c r="O2551" s="1"/>
      <c r="P2551" s="1"/>
      <c r="Q2551" s="3"/>
      <c r="R2551" s="4"/>
      <c r="S2551" s="3"/>
      <c r="T2551" s="3"/>
      <c r="U2551" s="1"/>
      <c r="V2551" s="1"/>
      <c r="W2551" s="4"/>
      <c r="X2551" s="3"/>
      <c r="Y2551" s="4"/>
      <c r="Z2551" s="3"/>
      <c r="AA2551" s="4"/>
      <c r="AB2551" s="55"/>
    </row>
    <row r="2552" spans="1:29" x14ac:dyDescent="0.35">
      <c r="A2552" s="8"/>
      <c r="B2552" s="8"/>
      <c r="C2552" s="8"/>
      <c r="D2552" s="9"/>
      <c r="E2552" s="9"/>
      <c r="F2552" s="9"/>
      <c r="G2552" s="56"/>
      <c r="H2552" s="8" t="s">
        <v>41</v>
      </c>
      <c r="I2552" s="8"/>
      <c r="J2552" s="57"/>
      <c r="K2552" s="10"/>
      <c r="L2552" s="8"/>
      <c r="M2552" s="13"/>
      <c r="N2552" s="1"/>
      <c r="O2552" s="1"/>
      <c r="P2552" s="8"/>
      <c r="Q2552" s="3"/>
      <c r="R2552" s="4"/>
      <c r="S2552" s="3"/>
      <c r="T2552" s="3"/>
      <c r="U2552" s="1"/>
      <c r="V2552" s="1"/>
      <c r="W2552" s="4"/>
      <c r="X2552" s="3"/>
      <c r="Y2552" s="11"/>
      <c r="Z2552" s="10"/>
      <c r="AA2552" s="11"/>
      <c r="AB2552" s="14"/>
    </row>
    <row r="2553" spans="1:29" x14ac:dyDescent="0.35">
      <c r="A2553" s="8"/>
      <c r="B2553" s="8"/>
      <c r="C2553" s="8"/>
      <c r="D2553" s="9"/>
      <c r="E2553" s="9"/>
      <c r="F2553" s="9"/>
      <c r="G2553" s="56"/>
      <c r="H2553" s="8" t="s">
        <v>42</v>
      </c>
      <c r="I2553" s="58"/>
      <c r="J2553" s="59"/>
      <c r="K2553" s="12"/>
      <c r="L2553" s="58"/>
      <c r="M2553" s="60"/>
      <c r="N2553" s="1"/>
      <c r="O2553" s="1"/>
      <c r="P2553" s="8"/>
      <c r="Q2553" s="3"/>
      <c r="R2553" s="4"/>
      <c r="S2553" s="3"/>
      <c r="T2553" s="3"/>
      <c r="U2553" s="1"/>
      <c r="V2553" s="1"/>
      <c r="W2553" s="4"/>
      <c r="X2553" s="3"/>
      <c r="Y2553" s="11"/>
      <c r="Z2553" s="10"/>
      <c r="AA2553" s="11"/>
      <c r="AB2553" s="14"/>
    </row>
    <row r="2554" spans="1:29" x14ac:dyDescent="0.35">
      <c r="A2554" s="58"/>
      <c r="B2554" s="58"/>
      <c r="C2554" s="58"/>
      <c r="D2554" s="61"/>
      <c r="E2554" s="61"/>
      <c r="F2554" s="61"/>
      <c r="G2554" s="58"/>
      <c r="H2554" s="58" t="s">
        <v>43</v>
      </c>
      <c r="I2554" s="58"/>
      <c r="J2554" s="59"/>
      <c r="K2554" s="12"/>
      <c r="L2554" s="58"/>
      <c r="M2554" s="60"/>
    </row>
    <row r="2555" spans="1:29" x14ac:dyDescent="0.35">
      <c r="A2555" s="1"/>
      <c r="B2555" s="1"/>
      <c r="C2555" s="1"/>
      <c r="D2555" s="2"/>
      <c r="E2555" s="2"/>
      <c r="F2555" s="2"/>
      <c r="G2555" s="1"/>
      <c r="H2555" s="1"/>
      <c r="I2555" s="1"/>
      <c r="J2555" s="3"/>
      <c r="K2555" s="4"/>
      <c r="M2555" s="6"/>
      <c r="N2555" s="1"/>
      <c r="O2555" s="1"/>
      <c r="P2555" s="1"/>
      <c r="Q2555" s="3"/>
      <c r="R2555" s="4"/>
      <c r="S2555" s="3"/>
      <c r="T2555" s="3"/>
      <c r="U2555" s="1"/>
      <c r="V2555" s="1"/>
      <c r="W2555" s="4"/>
      <c r="X2555" s="3"/>
      <c r="Y2555" s="4"/>
      <c r="Z2555" s="3"/>
      <c r="AA2555" s="314" t="s">
        <v>0</v>
      </c>
      <c r="AB2555" s="314"/>
    </row>
    <row r="2556" spans="1:29" x14ac:dyDescent="0.35">
      <c r="A2556" s="315" t="s">
        <v>1</v>
      </c>
      <c r="B2556" s="315"/>
      <c r="C2556" s="315"/>
      <c r="D2556" s="315"/>
      <c r="E2556" s="315"/>
      <c r="F2556" s="315"/>
      <c r="G2556" s="315"/>
      <c r="H2556" s="315"/>
      <c r="I2556" s="315"/>
      <c r="J2556" s="315"/>
      <c r="K2556" s="315"/>
      <c r="L2556" s="315"/>
      <c r="M2556" s="315"/>
      <c r="N2556" s="315"/>
      <c r="O2556" s="315"/>
      <c r="P2556" s="315"/>
      <c r="Q2556" s="315"/>
      <c r="R2556" s="315"/>
      <c r="S2556" s="315"/>
      <c r="T2556" s="315"/>
      <c r="U2556" s="315"/>
      <c r="V2556" s="315"/>
      <c r="W2556" s="315"/>
      <c r="X2556" s="315"/>
      <c r="Y2556" s="315"/>
      <c r="Z2556" s="315"/>
      <c r="AA2556" s="315"/>
      <c r="AB2556" s="315"/>
    </row>
    <row r="2557" spans="1:29" x14ac:dyDescent="0.35">
      <c r="A2557" s="315" t="str">
        <f>A2536</f>
        <v>เทศบาลตำบลนาบอน</v>
      </c>
      <c r="B2557" s="315"/>
      <c r="C2557" s="315"/>
      <c r="D2557" s="315"/>
      <c r="E2557" s="315"/>
      <c r="F2557" s="315"/>
      <c r="G2557" s="315"/>
      <c r="H2557" s="315"/>
      <c r="I2557" s="315"/>
      <c r="J2557" s="315"/>
      <c r="K2557" s="315"/>
      <c r="L2557" s="315"/>
      <c r="M2557" s="315"/>
      <c r="N2557" s="315"/>
      <c r="O2557" s="315"/>
      <c r="P2557" s="315"/>
      <c r="Q2557" s="315"/>
      <c r="R2557" s="315"/>
      <c r="S2557" s="315"/>
      <c r="T2557" s="315"/>
      <c r="U2557" s="315"/>
      <c r="V2557" s="315"/>
      <c r="W2557" s="315"/>
      <c r="X2557" s="315"/>
      <c r="Y2557" s="315"/>
      <c r="Z2557" s="315"/>
      <c r="AA2557" s="315"/>
      <c r="AB2557" s="315"/>
    </row>
    <row r="2558" spans="1:29" x14ac:dyDescent="0.35">
      <c r="A2558" s="8" t="s">
        <v>244</v>
      </c>
      <c r="B2558" s="8"/>
      <c r="C2558" s="8"/>
      <c r="D2558" s="9"/>
      <c r="E2558" s="9"/>
      <c r="F2558" s="9"/>
      <c r="G2558" s="8"/>
      <c r="H2558" s="8"/>
      <c r="I2558" s="8"/>
      <c r="J2558" s="10"/>
      <c r="K2558" s="11"/>
      <c r="L2558" s="12"/>
      <c r="M2558" s="13"/>
      <c r="N2558" s="8"/>
      <c r="O2558" s="8"/>
      <c r="P2558" s="8"/>
      <c r="Q2558" s="10"/>
      <c r="R2558" s="11"/>
      <c r="S2558" s="10"/>
      <c r="T2558" s="10"/>
      <c r="U2558" s="8"/>
      <c r="V2558" s="8"/>
      <c r="W2558" s="11"/>
      <c r="X2558" s="10"/>
      <c r="Y2558" s="11"/>
      <c r="Z2558" s="10"/>
      <c r="AA2558" s="11"/>
      <c r="AB2558" s="14"/>
    </row>
    <row r="2559" spans="1:29" x14ac:dyDescent="0.35">
      <c r="A2559" s="288" t="s">
        <v>4</v>
      </c>
      <c r="B2559" s="316"/>
      <c r="C2559" s="316"/>
      <c r="D2559" s="316"/>
      <c r="E2559" s="316"/>
      <c r="F2559" s="316"/>
      <c r="G2559" s="316"/>
      <c r="H2559" s="316"/>
      <c r="I2559" s="316"/>
      <c r="J2559" s="316"/>
      <c r="K2559" s="316"/>
      <c r="L2559" s="289"/>
      <c r="M2559" s="288" t="s">
        <v>5</v>
      </c>
      <c r="N2559" s="316"/>
      <c r="O2559" s="316"/>
      <c r="P2559" s="316"/>
      <c r="Q2559" s="316"/>
      <c r="R2559" s="316"/>
      <c r="S2559" s="316"/>
      <c r="T2559" s="316"/>
      <c r="U2559" s="316"/>
      <c r="V2559" s="316"/>
      <c r="W2559" s="289"/>
      <c r="X2559" s="290" t="s">
        <v>6</v>
      </c>
      <c r="Y2559" s="290" t="s">
        <v>7</v>
      </c>
      <c r="Z2559" s="290" t="s">
        <v>8</v>
      </c>
      <c r="AA2559" s="290" t="s">
        <v>9</v>
      </c>
      <c r="AB2559" s="317" t="s">
        <v>10</v>
      </c>
    </row>
    <row r="2560" spans="1:29" x14ac:dyDescent="0.35">
      <c r="A2560" s="299" t="s">
        <v>11</v>
      </c>
      <c r="B2560" s="293" t="s">
        <v>12</v>
      </c>
      <c r="C2560" s="293" t="s">
        <v>13</v>
      </c>
      <c r="D2560" s="311" t="s">
        <v>14</v>
      </c>
      <c r="E2560" s="311" t="s">
        <v>15</v>
      </c>
      <c r="F2560" s="312" t="s">
        <v>16</v>
      </c>
      <c r="G2560" s="302" t="s">
        <v>17</v>
      </c>
      <c r="H2560" s="303"/>
      <c r="I2560" s="304"/>
      <c r="J2560" s="290" t="s">
        <v>18</v>
      </c>
      <c r="K2560" s="290" t="s">
        <v>19</v>
      </c>
      <c r="L2560" s="308" t="s">
        <v>20</v>
      </c>
      <c r="M2560" s="299" t="s">
        <v>11</v>
      </c>
      <c r="N2560" s="293" t="s">
        <v>21</v>
      </c>
      <c r="O2560" s="293" t="s">
        <v>22</v>
      </c>
      <c r="P2560" s="293" t="s">
        <v>16</v>
      </c>
      <c r="Q2560" s="290" t="s">
        <v>23</v>
      </c>
      <c r="R2560" s="290" t="s">
        <v>24</v>
      </c>
      <c r="S2560" s="290" t="s">
        <v>25</v>
      </c>
      <c r="T2560" s="290" t="s">
        <v>26</v>
      </c>
      <c r="U2560" s="288" t="s">
        <v>27</v>
      </c>
      <c r="V2560" s="289"/>
      <c r="W2560" s="290" t="s">
        <v>28</v>
      </c>
      <c r="X2560" s="291"/>
      <c r="Y2560" s="291"/>
      <c r="Z2560" s="291"/>
      <c r="AA2560" s="291"/>
      <c r="AB2560" s="318"/>
    </row>
    <row r="2561" spans="1:29" x14ac:dyDescent="0.35">
      <c r="A2561" s="300"/>
      <c r="B2561" s="294"/>
      <c r="C2561" s="294"/>
      <c r="D2561" s="312"/>
      <c r="E2561" s="312"/>
      <c r="F2561" s="312"/>
      <c r="G2561" s="305"/>
      <c r="H2561" s="306"/>
      <c r="I2561" s="307"/>
      <c r="J2561" s="291"/>
      <c r="K2561" s="291"/>
      <c r="L2561" s="309"/>
      <c r="M2561" s="300"/>
      <c r="N2561" s="294"/>
      <c r="O2561" s="294"/>
      <c r="P2561" s="294"/>
      <c r="Q2561" s="291"/>
      <c r="R2561" s="291"/>
      <c r="S2561" s="291"/>
      <c r="T2561" s="291"/>
      <c r="U2561" s="293" t="s">
        <v>29</v>
      </c>
      <c r="V2561" s="296" t="s">
        <v>30</v>
      </c>
      <c r="W2561" s="291"/>
      <c r="X2561" s="291"/>
      <c r="Y2561" s="291"/>
      <c r="Z2561" s="291"/>
      <c r="AA2561" s="291"/>
      <c r="AB2561" s="318"/>
    </row>
    <row r="2562" spans="1:29" x14ac:dyDescent="0.35">
      <c r="A2562" s="300"/>
      <c r="B2562" s="294"/>
      <c r="C2562" s="294"/>
      <c r="D2562" s="312"/>
      <c r="E2562" s="312"/>
      <c r="F2562" s="312"/>
      <c r="G2562" s="299" t="s">
        <v>31</v>
      </c>
      <c r="H2562" s="299" t="s">
        <v>32</v>
      </c>
      <c r="I2562" s="299" t="s">
        <v>33</v>
      </c>
      <c r="J2562" s="291"/>
      <c r="K2562" s="291"/>
      <c r="L2562" s="309"/>
      <c r="M2562" s="300"/>
      <c r="N2562" s="294"/>
      <c r="O2562" s="294"/>
      <c r="P2562" s="294"/>
      <c r="Q2562" s="291"/>
      <c r="R2562" s="291"/>
      <c r="S2562" s="291"/>
      <c r="T2562" s="291"/>
      <c r="U2562" s="294"/>
      <c r="V2562" s="297"/>
      <c r="W2562" s="291"/>
      <c r="X2562" s="291"/>
      <c r="Y2562" s="291"/>
      <c r="Z2562" s="291"/>
      <c r="AA2562" s="291"/>
      <c r="AB2562" s="318"/>
    </row>
    <row r="2563" spans="1:29" x14ac:dyDescent="0.35">
      <c r="A2563" s="300"/>
      <c r="B2563" s="294"/>
      <c r="C2563" s="294"/>
      <c r="D2563" s="312"/>
      <c r="E2563" s="312"/>
      <c r="F2563" s="312"/>
      <c r="G2563" s="300"/>
      <c r="H2563" s="300"/>
      <c r="I2563" s="300"/>
      <c r="J2563" s="291"/>
      <c r="K2563" s="291"/>
      <c r="L2563" s="309"/>
      <c r="M2563" s="300"/>
      <c r="N2563" s="294"/>
      <c r="O2563" s="294"/>
      <c r="P2563" s="294"/>
      <c r="Q2563" s="291"/>
      <c r="R2563" s="291"/>
      <c r="S2563" s="291"/>
      <c r="T2563" s="291"/>
      <c r="U2563" s="294"/>
      <c r="V2563" s="297"/>
      <c r="W2563" s="291"/>
      <c r="X2563" s="291"/>
      <c r="Y2563" s="291"/>
      <c r="Z2563" s="291"/>
      <c r="AA2563" s="291"/>
      <c r="AB2563" s="318"/>
    </row>
    <row r="2564" spans="1:29" x14ac:dyDescent="0.35">
      <c r="A2564" s="301"/>
      <c r="B2564" s="295"/>
      <c r="C2564" s="295"/>
      <c r="D2564" s="313"/>
      <c r="E2564" s="313"/>
      <c r="F2564" s="313"/>
      <c r="G2564" s="301"/>
      <c r="H2564" s="301"/>
      <c r="I2564" s="301"/>
      <c r="J2564" s="292"/>
      <c r="K2564" s="292"/>
      <c r="L2564" s="310"/>
      <c r="M2564" s="301"/>
      <c r="N2564" s="295"/>
      <c r="O2564" s="295"/>
      <c r="P2564" s="295"/>
      <c r="Q2564" s="292"/>
      <c r="R2564" s="292"/>
      <c r="S2564" s="292"/>
      <c r="T2564" s="292"/>
      <c r="U2564" s="295"/>
      <c r="V2564" s="298"/>
      <c r="W2564" s="292"/>
      <c r="X2564" s="292"/>
      <c r="Y2564" s="292"/>
      <c r="Z2564" s="292"/>
      <c r="AA2564" s="292"/>
      <c r="AB2564" s="319"/>
    </row>
    <row r="2565" spans="1:29" x14ac:dyDescent="0.35">
      <c r="A2565" s="15"/>
      <c r="B2565" s="16"/>
      <c r="C2565" s="16"/>
      <c r="D2565" s="17"/>
      <c r="E2565" s="17"/>
      <c r="F2565" s="18"/>
      <c r="G2565" s="16"/>
      <c r="H2565" s="16"/>
      <c r="I2565" s="16"/>
      <c r="J2565" s="19"/>
      <c r="K2565" s="20"/>
      <c r="L2565" s="19"/>
      <c r="M2565" s="21">
        <v>1</v>
      </c>
      <c r="N2565" s="21" t="s">
        <v>141</v>
      </c>
      <c r="O2565" s="21" t="str">
        <f>[1]ภดส3!S8711</f>
        <v>ครึ่งตึกครึ่งไม้</v>
      </c>
      <c r="P2565" s="21">
        <v>3</v>
      </c>
      <c r="Q2565" s="22">
        <v>147</v>
      </c>
      <c r="R2565" s="232">
        <v>100</v>
      </c>
      <c r="S2565" s="161">
        <v>6750</v>
      </c>
      <c r="T2565" s="22">
        <f>Q2565*S2565</f>
        <v>992250</v>
      </c>
      <c r="U2565" s="21">
        <v>51</v>
      </c>
      <c r="V2565" s="21">
        <v>76</v>
      </c>
      <c r="W2565" s="232">
        <f>T2565-T2565*76/100</f>
        <v>238140</v>
      </c>
      <c r="X2565" s="22">
        <f>L2565+W2565</f>
        <v>238140</v>
      </c>
      <c r="Y2565" s="23">
        <f>X2565*R2565/100</f>
        <v>238140</v>
      </c>
      <c r="Z2565" s="22">
        <v>0</v>
      </c>
      <c r="AA2565" s="24">
        <f>Y2565-Z2565</f>
        <v>238140</v>
      </c>
      <c r="AB2565" s="25">
        <v>0.3</v>
      </c>
      <c r="AC2565" s="26">
        <f>AA2565*AB2565/100</f>
        <v>714.42</v>
      </c>
    </row>
    <row r="2566" spans="1:29" x14ac:dyDescent="0.35">
      <c r="A2566" s="15"/>
      <c r="B2566" s="16"/>
      <c r="C2566" s="16"/>
      <c r="D2566" s="17"/>
      <c r="E2566" s="17"/>
      <c r="F2566" s="28"/>
      <c r="G2566" s="16"/>
      <c r="H2566" s="16"/>
      <c r="I2566" s="16"/>
      <c r="J2566" s="45"/>
      <c r="K2566" s="29"/>
      <c r="L2566" s="19"/>
      <c r="M2566" s="31">
        <v>2</v>
      </c>
      <c r="N2566" s="31" t="s">
        <v>141</v>
      </c>
      <c r="O2566" s="31" t="str">
        <f>[1]ภดส3!S8712</f>
        <v>ครึ่งตึกครึ่งไม้</v>
      </c>
      <c r="P2566" s="31">
        <v>3</v>
      </c>
      <c r="Q2566" s="32">
        <v>115</v>
      </c>
      <c r="R2566" s="232">
        <v>100</v>
      </c>
      <c r="S2566" s="189">
        <v>6750</v>
      </c>
      <c r="T2566" s="22">
        <f>Q2566*S2566</f>
        <v>776250</v>
      </c>
      <c r="U2566" s="31">
        <v>51</v>
      </c>
      <c r="V2566" s="31">
        <v>76</v>
      </c>
      <c r="W2566" s="232">
        <f>T2566-T2566*76/100</f>
        <v>186300</v>
      </c>
      <c r="X2566" s="22">
        <f>L2566+W2566</f>
        <v>186300</v>
      </c>
      <c r="Y2566" s="23">
        <f>X2566*R2566/100</f>
        <v>186300</v>
      </c>
      <c r="Z2566" s="22">
        <v>0</v>
      </c>
      <c r="AA2566" s="24">
        <f>Y2566-Z2566</f>
        <v>186300</v>
      </c>
      <c r="AB2566" s="25">
        <v>0.3</v>
      </c>
      <c r="AC2566" s="26">
        <f t="shared" ref="AC2566:AC2568" si="138">AA2566*AB2566/100</f>
        <v>558.9</v>
      </c>
    </row>
    <row r="2567" spans="1:29" x14ac:dyDescent="0.35">
      <c r="A2567" s="15"/>
      <c r="B2567" s="16"/>
      <c r="C2567" s="16"/>
      <c r="D2567" s="17"/>
      <c r="E2567" s="17"/>
      <c r="F2567" s="28"/>
      <c r="G2567" s="16"/>
      <c r="H2567" s="16"/>
      <c r="I2567" s="16"/>
      <c r="J2567" s="45"/>
      <c r="K2567" s="29"/>
      <c r="L2567" s="19"/>
      <c r="M2567" s="31">
        <v>3</v>
      </c>
      <c r="N2567" s="31" t="s">
        <v>141</v>
      </c>
      <c r="O2567" s="31" t="str">
        <f>[1]ภดส3!S8713</f>
        <v>ครึ่งตึกครึ่งไม้</v>
      </c>
      <c r="P2567" s="67">
        <v>3</v>
      </c>
      <c r="Q2567" s="32">
        <v>115</v>
      </c>
      <c r="R2567" s="232">
        <v>100</v>
      </c>
      <c r="S2567" s="190">
        <v>6750</v>
      </c>
      <c r="T2567" s="22">
        <f>Q2567*S2567</f>
        <v>776250</v>
      </c>
      <c r="U2567" s="67">
        <v>51</v>
      </c>
      <c r="V2567" s="67">
        <v>76</v>
      </c>
      <c r="W2567" s="232">
        <f>T2567-T2567*76/100</f>
        <v>186300</v>
      </c>
      <c r="X2567" s="22">
        <f>L2567+W2567</f>
        <v>186300</v>
      </c>
      <c r="Y2567" s="23">
        <f t="shared" ref="Y2567:Y2568" si="139">X2567*R2567/100</f>
        <v>186300</v>
      </c>
      <c r="Z2567" s="22">
        <v>0</v>
      </c>
      <c r="AA2567" s="24">
        <f t="shared" ref="AA2567:AA2568" si="140">Y2567-Z2567</f>
        <v>186300</v>
      </c>
      <c r="AB2567" s="25">
        <v>0.3</v>
      </c>
      <c r="AC2567" s="26">
        <f t="shared" si="138"/>
        <v>558.9</v>
      </c>
    </row>
    <row r="2568" spans="1:29" x14ac:dyDescent="0.35">
      <c r="A2568" s="36"/>
      <c r="B2568" s="30"/>
      <c r="C2568" s="30"/>
      <c r="D2568" s="37"/>
      <c r="E2568" s="37"/>
      <c r="F2568" s="37"/>
      <c r="G2568" s="38"/>
      <c r="H2568" s="38"/>
      <c r="I2568" s="38"/>
      <c r="J2568" s="39"/>
      <c r="K2568" s="24"/>
      <c r="L2568" s="35"/>
      <c r="M2568" s="31">
        <v>4</v>
      </c>
      <c r="N2568" s="31" t="s">
        <v>245</v>
      </c>
      <c r="O2568" s="31" t="str">
        <f>[1]ภดส3!S8714</f>
        <v>ตึก</v>
      </c>
      <c r="P2568" s="31">
        <v>3</v>
      </c>
      <c r="Q2568" s="32">
        <f>[1]ภดส3!W8714</f>
        <v>168</v>
      </c>
      <c r="R2568" s="233">
        <v>100</v>
      </c>
      <c r="S2568" s="234">
        <v>6800</v>
      </c>
      <c r="T2568" s="32">
        <f>Q2568*S2568</f>
        <v>1142400</v>
      </c>
      <c r="U2568" s="126">
        <v>51</v>
      </c>
      <c r="V2568" s="126">
        <v>76</v>
      </c>
      <c r="W2568" s="235">
        <f>T2568-T2568*76/100</f>
        <v>274176</v>
      </c>
      <c r="X2568" s="39">
        <f>L2568+W2568</f>
        <v>274176</v>
      </c>
      <c r="Y2568" s="23">
        <f t="shared" si="139"/>
        <v>274176</v>
      </c>
      <c r="Z2568" s="75">
        <v>0</v>
      </c>
      <c r="AA2568" s="24">
        <f t="shared" si="140"/>
        <v>274176</v>
      </c>
      <c r="AB2568" s="236">
        <v>0.3</v>
      </c>
      <c r="AC2568" s="26">
        <f t="shared" si="138"/>
        <v>822.52800000000002</v>
      </c>
    </row>
    <row r="2569" spans="1:29" x14ac:dyDescent="0.35">
      <c r="A2569" s="47"/>
      <c r="B2569" s="47"/>
      <c r="C2569" s="47"/>
      <c r="D2569" s="48"/>
      <c r="E2569" s="48"/>
      <c r="F2569" s="48"/>
      <c r="G2569" s="47"/>
      <c r="H2569" s="47"/>
      <c r="I2569" s="47"/>
      <c r="J2569" s="49"/>
      <c r="K2569" s="50"/>
      <c r="L2569" s="51"/>
      <c r="M2569" s="52"/>
      <c r="N2569" s="52"/>
      <c r="O2569" s="52"/>
      <c r="P2569" s="52"/>
      <c r="Q2569" s="49"/>
      <c r="R2569" s="50"/>
      <c r="S2569" s="49"/>
      <c r="T2569" s="49"/>
      <c r="U2569" s="52"/>
      <c r="V2569" s="52"/>
      <c r="W2569" s="50"/>
      <c r="X2569" s="49"/>
      <c r="Y2569" s="50"/>
      <c r="Z2569" s="49"/>
      <c r="AA2569" s="50"/>
      <c r="AB2569" s="53"/>
      <c r="AC2569" s="5">
        <f>SUM(AC2565:AC2568)</f>
        <v>2654.7479999999996</v>
      </c>
    </row>
    <row r="2570" spans="1:29" x14ac:dyDescent="0.35">
      <c r="A2570" s="1"/>
      <c r="B2570" s="1"/>
      <c r="C2570" s="1"/>
      <c r="D2570" s="2"/>
      <c r="E2570" s="2"/>
      <c r="F2570" s="2"/>
      <c r="G2570" s="1"/>
      <c r="H2570" s="1"/>
      <c r="I2570" s="1"/>
      <c r="J2570" s="3"/>
      <c r="K2570" s="4"/>
      <c r="M2570" s="6"/>
      <c r="N2570" s="1"/>
      <c r="O2570" s="1"/>
      <c r="P2570" s="1"/>
      <c r="Q2570" s="3"/>
      <c r="R2570" s="4"/>
      <c r="S2570" s="3"/>
      <c r="T2570" s="3"/>
      <c r="U2570" s="1"/>
      <c r="V2570" s="1"/>
      <c r="W2570" s="4"/>
      <c r="X2570" s="3"/>
      <c r="Y2570" s="4"/>
      <c r="Z2570" s="3"/>
      <c r="AA2570" s="4"/>
      <c r="AB2570" s="55"/>
    </row>
    <row r="2571" spans="1:29" x14ac:dyDescent="0.35">
      <c r="A2571" s="8"/>
      <c r="B2571" s="8" t="s">
        <v>37</v>
      </c>
      <c r="C2571" s="8"/>
      <c r="D2571" s="9" t="s">
        <v>38</v>
      </c>
      <c r="E2571" s="9"/>
      <c r="F2571" s="9"/>
      <c r="G2571" s="56"/>
      <c r="H2571" s="8" t="s">
        <v>39</v>
      </c>
      <c r="I2571" s="8"/>
      <c r="J2571" s="57"/>
      <c r="K2571" s="10"/>
      <c r="L2571" s="8"/>
      <c r="M2571" s="13"/>
      <c r="N2571" s="1"/>
      <c r="O2571" s="1"/>
      <c r="P2571" s="1"/>
      <c r="Q2571" s="3"/>
      <c r="R2571" s="4"/>
      <c r="S2571" s="3"/>
      <c r="T2571" s="3"/>
      <c r="U2571" s="1"/>
      <c r="V2571" s="1"/>
      <c r="W2571" s="4"/>
      <c r="X2571" s="3"/>
      <c r="Y2571" s="4"/>
      <c r="Z2571" s="3"/>
      <c r="AA2571" s="4"/>
      <c r="AB2571" s="55"/>
    </row>
    <row r="2572" spans="1:29" x14ac:dyDescent="0.35">
      <c r="A2572" s="8"/>
      <c r="B2572" s="8"/>
      <c r="C2572" s="8"/>
      <c r="D2572" s="9"/>
      <c r="E2572" s="9"/>
      <c r="F2572" s="9"/>
      <c r="G2572" s="56"/>
      <c r="H2572" s="8" t="s">
        <v>40</v>
      </c>
      <c r="I2572" s="8"/>
      <c r="J2572" s="57"/>
      <c r="K2572" s="10"/>
      <c r="L2572" s="8"/>
      <c r="M2572" s="13"/>
      <c r="N2572" s="1"/>
      <c r="O2572" s="1"/>
      <c r="P2572" s="1"/>
      <c r="Q2572" s="3"/>
      <c r="R2572" s="4"/>
      <c r="S2572" s="3"/>
      <c r="T2572" s="3"/>
      <c r="U2572" s="1"/>
      <c r="V2572" s="1"/>
      <c r="W2572" s="4"/>
      <c r="X2572" s="3"/>
      <c r="Y2572" s="4"/>
      <c r="Z2572" s="3"/>
      <c r="AA2572" s="4"/>
      <c r="AB2572" s="55"/>
    </row>
    <row r="2573" spans="1:29" x14ac:dyDescent="0.35">
      <c r="A2573" s="8"/>
      <c r="B2573" s="8"/>
      <c r="C2573" s="8"/>
      <c r="D2573" s="9"/>
      <c r="E2573" s="9"/>
      <c r="F2573" s="9"/>
      <c r="G2573" s="56"/>
      <c r="H2573" s="8" t="s">
        <v>41</v>
      </c>
      <c r="I2573" s="8"/>
      <c r="J2573" s="57"/>
      <c r="K2573" s="10"/>
      <c r="L2573" s="8"/>
      <c r="M2573" s="13"/>
      <c r="N2573" s="1"/>
      <c r="O2573" s="1"/>
      <c r="P2573" s="8"/>
      <c r="Q2573" s="3"/>
      <c r="R2573" s="4"/>
      <c r="S2573" s="3"/>
      <c r="T2573" s="3"/>
      <c r="U2573" s="1"/>
      <c r="V2573" s="1"/>
      <c r="W2573" s="4"/>
      <c r="X2573" s="3"/>
      <c r="Y2573" s="11"/>
      <c r="Z2573" s="10"/>
      <c r="AA2573" s="11"/>
      <c r="AB2573" s="14"/>
    </row>
    <row r="2574" spans="1:29" x14ac:dyDescent="0.35">
      <c r="A2574" s="8"/>
      <c r="B2574" s="8"/>
      <c r="C2574" s="8"/>
      <c r="D2574" s="9"/>
      <c r="E2574" s="9"/>
      <c r="F2574" s="9"/>
      <c r="G2574" s="56"/>
      <c r="H2574" s="8" t="s">
        <v>42</v>
      </c>
      <c r="I2574" s="58"/>
      <c r="J2574" s="59"/>
      <c r="K2574" s="12"/>
      <c r="L2574" s="58"/>
      <c r="M2574" s="60"/>
      <c r="N2574" s="1"/>
      <c r="O2574" s="1"/>
      <c r="P2574" s="8"/>
      <c r="Q2574" s="3"/>
      <c r="R2574" s="4"/>
      <c r="S2574" s="3"/>
      <c r="T2574" s="3"/>
      <c r="U2574" s="1"/>
      <c r="V2574" s="1"/>
      <c r="W2574" s="4"/>
      <c r="X2574" s="3"/>
      <c r="Y2574" s="11"/>
      <c r="Z2574" s="10"/>
      <c r="AA2574" s="11"/>
      <c r="AB2574" s="14"/>
    </row>
    <row r="2575" spans="1:29" x14ac:dyDescent="0.35">
      <c r="A2575" s="58"/>
      <c r="B2575" s="58"/>
      <c r="C2575" s="58"/>
      <c r="D2575" s="61"/>
      <c r="E2575" s="61"/>
      <c r="F2575" s="61"/>
      <c r="G2575" s="58"/>
      <c r="H2575" s="58" t="s">
        <v>43</v>
      </c>
      <c r="I2575" s="58"/>
      <c r="J2575" s="59"/>
      <c r="K2575" s="12"/>
      <c r="L2575" s="58"/>
      <c r="M2575" s="60"/>
    </row>
    <row r="2576" spans="1:29" x14ac:dyDescent="0.35">
      <c r="A2576" s="1"/>
      <c r="B2576" s="1"/>
      <c r="C2576" s="1"/>
      <c r="D2576" s="2"/>
      <c r="E2576" s="2"/>
      <c r="F2576" s="2"/>
      <c r="G2576" s="1"/>
      <c r="H2576" s="1"/>
      <c r="I2576" s="1"/>
      <c r="J2576" s="3"/>
      <c r="K2576" s="4"/>
      <c r="M2576" s="6"/>
      <c r="N2576" s="1"/>
      <c r="O2576" s="1"/>
      <c r="P2576" s="1"/>
      <c r="Q2576" s="3"/>
      <c r="R2576" s="4"/>
      <c r="S2576" s="3"/>
      <c r="T2576" s="3"/>
      <c r="U2576" s="1"/>
      <c r="V2576" s="1"/>
      <c r="W2576" s="4"/>
      <c r="X2576" s="3"/>
      <c r="Y2576" s="4"/>
      <c r="Z2576" s="3"/>
      <c r="AA2576" s="314" t="s">
        <v>0</v>
      </c>
      <c r="AB2576" s="314"/>
    </row>
    <row r="2577" spans="1:29" x14ac:dyDescent="0.35">
      <c r="A2577" s="315" t="s">
        <v>1</v>
      </c>
      <c r="B2577" s="315"/>
      <c r="C2577" s="315"/>
      <c r="D2577" s="315"/>
      <c r="E2577" s="315"/>
      <c r="F2577" s="315"/>
      <c r="G2577" s="315"/>
      <c r="H2577" s="315"/>
      <c r="I2577" s="315"/>
      <c r="J2577" s="315"/>
      <c r="K2577" s="315"/>
      <c r="L2577" s="315"/>
      <c r="M2577" s="315"/>
      <c r="N2577" s="315"/>
      <c r="O2577" s="315"/>
      <c r="P2577" s="315"/>
      <c r="Q2577" s="315"/>
      <c r="R2577" s="315"/>
      <c r="S2577" s="315"/>
      <c r="T2577" s="315"/>
      <c r="U2577" s="315"/>
      <c r="V2577" s="315"/>
      <c r="W2577" s="315"/>
      <c r="X2577" s="315"/>
      <c r="Y2577" s="315"/>
      <c r="Z2577" s="315"/>
      <c r="AA2577" s="315"/>
      <c r="AB2577" s="315"/>
    </row>
    <row r="2578" spans="1:29" x14ac:dyDescent="0.35">
      <c r="A2578" s="315" t="str">
        <f>A2557</f>
        <v>เทศบาลตำบลนาบอน</v>
      </c>
      <c r="B2578" s="315"/>
      <c r="C2578" s="315"/>
      <c r="D2578" s="315"/>
      <c r="E2578" s="315"/>
      <c r="F2578" s="315"/>
      <c r="G2578" s="315"/>
      <c r="H2578" s="315"/>
      <c r="I2578" s="315"/>
      <c r="J2578" s="315"/>
      <c r="K2578" s="315"/>
      <c r="L2578" s="315"/>
      <c r="M2578" s="315"/>
      <c r="N2578" s="315"/>
      <c r="O2578" s="315"/>
      <c r="P2578" s="315"/>
      <c r="Q2578" s="315"/>
      <c r="R2578" s="315"/>
      <c r="S2578" s="315"/>
      <c r="T2578" s="315"/>
      <c r="U2578" s="315"/>
      <c r="V2578" s="315"/>
      <c r="W2578" s="315"/>
      <c r="X2578" s="315"/>
      <c r="Y2578" s="315"/>
      <c r="Z2578" s="315"/>
      <c r="AA2578" s="315"/>
      <c r="AB2578" s="315"/>
    </row>
    <row r="2579" spans="1:29" x14ac:dyDescent="0.35">
      <c r="A2579" s="8" t="s">
        <v>246</v>
      </c>
      <c r="B2579" s="8"/>
      <c r="C2579" s="8"/>
      <c r="D2579" s="9"/>
      <c r="E2579" s="9"/>
      <c r="F2579" s="9"/>
      <c r="G2579" s="8"/>
      <c r="H2579" s="8"/>
      <c r="I2579" s="8"/>
      <c r="J2579" s="10"/>
      <c r="K2579" s="11"/>
      <c r="L2579" s="12"/>
      <c r="M2579" s="13"/>
      <c r="N2579" s="8"/>
      <c r="O2579" s="8"/>
      <c r="P2579" s="8"/>
      <c r="Q2579" s="10"/>
      <c r="R2579" s="11"/>
      <c r="S2579" s="10"/>
      <c r="T2579" s="10"/>
      <c r="U2579" s="8"/>
      <c r="V2579" s="8"/>
      <c r="W2579" s="11"/>
      <c r="X2579" s="10"/>
      <c r="Y2579" s="11"/>
      <c r="Z2579" s="10"/>
      <c r="AA2579" s="11"/>
      <c r="AB2579" s="14"/>
    </row>
    <row r="2580" spans="1:29" x14ac:dyDescent="0.35">
      <c r="A2580" s="288" t="s">
        <v>4</v>
      </c>
      <c r="B2580" s="316"/>
      <c r="C2580" s="316"/>
      <c r="D2580" s="316"/>
      <c r="E2580" s="316"/>
      <c r="F2580" s="316"/>
      <c r="G2580" s="316"/>
      <c r="H2580" s="316"/>
      <c r="I2580" s="316"/>
      <c r="J2580" s="316"/>
      <c r="K2580" s="316"/>
      <c r="L2580" s="289"/>
      <c r="M2580" s="288" t="s">
        <v>5</v>
      </c>
      <c r="N2580" s="316"/>
      <c r="O2580" s="316"/>
      <c r="P2580" s="316"/>
      <c r="Q2580" s="316"/>
      <c r="R2580" s="316"/>
      <c r="S2580" s="316"/>
      <c r="T2580" s="316"/>
      <c r="U2580" s="316"/>
      <c r="V2580" s="316"/>
      <c r="W2580" s="289"/>
      <c r="X2580" s="290" t="s">
        <v>6</v>
      </c>
      <c r="Y2580" s="290" t="s">
        <v>7</v>
      </c>
      <c r="Z2580" s="290" t="s">
        <v>8</v>
      </c>
      <c r="AA2580" s="290" t="s">
        <v>9</v>
      </c>
      <c r="AB2580" s="317" t="s">
        <v>10</v>
      </c>
    </row>
    <row r="2581" spans="1:29" x14ac:dyDescent="0.35">
      <c r="A2581" s="299" t="s">
        <v>11</v>
      </c>
      <c r="B2581" s="293" t="s">
        <v>12</v>
      </c>
      <c r="C2581" s="293" t="s">
        <v>13</v>
      </c>
      <c r="D2581" s="311" t="s">
        <v>14</v>
      </c>
      <c r="E2581" s="311" t="s">
        <v>15</v>
      </c>
      <c r="F2581" s="312" t="s">
        <v>16</v>
      </c>
      <c r="G2581" s="302" t="s">
        <v>17</v>
      </c>
      <c r="H2581" s="303"/>
      <c r="I2581" s="304"/>
      <c r="J2581" s="290" t="s">
        <v>18</v>
      </c>
      <c r="K2581" s="290" t="s">
        <v>19</v>
      </c>
      <c r="L2581" s="308" t="s">
        <v>20</v>
      </c>
      <c r="M2581" s="299" t="s">
        <v>11</v>
      </c>
      <c r="N2581" s="293" t="s">
        <v>21</v>
      </c>
      <c r="O2581" s="293" t="s">
        <v>22</v>
      </c>
      <c r="P2581" s="293" t="s">
        <v>16</v>
      </c>
      <c r="Q2581" s="290" t="s">
        <v>23</v>
      </c>
      <c r="R2581" s="290" t="s">
        <v>24</v>
      </c>
      <c r="S2581" s="290" t="s">
        <v>25</v>
      </c>
      <c r="T2581" s="290" t="s">
        <v>26</v>
      </c>
      <c r="U2581" s="288" t="s">
        <v>27</v>
      </c>
      <c r="V2581" s="289"/>
      <c r="W2581" s="290" t="s">
        <v>28</v>
      </c>
      <c r="X2581" s="291"/>
      <c r="Y2581" s="291"/>
      <c r="Z2581" s="291"/>
      <c r="AA2581" s="291"/>
      <c r="AB2581" s="318"/>
    </row>
    <row r="2582" spans="1:29" x14ac:dyDescent="0.35">
      <c r="A2582" s="300"/>
      <c r="B2582" s="294"/>
      <c r="C2582" s="294"/>
      <c r="D2582" s="312"/>
      <c r="E2582" s="312"/>
      <c r="F2582" s="312"/>
      <c r="G2582" s="305"/>
      <c r="H2582" s="306"/>
      <c r="I2582" s="307"/>
      <c r="J2582" s="291"/>
      <c r="K2582" s="291"/>
      <c r="L2582" s="309"/>
      <c r="M2582" s="300"/>
      <c r="N2582" s="294"/>
      <c r="O2582" s="294"/>
      <c r="P2582" s="294"/>
      <c r="Q2582" s="291"/>
      <c r="R2582" s="291"/>
      <c r="S2582" s="291"/>
      <c r="T2582" s="291"/>
      <c r="U2582" s="293" t="s">
        <v>29</v>
      </c>
      <c r="V2582" s="296" t="s">
        <v>30</v>
      </c>
      <c r="W2582" s="291"/>
      <c r="X2582" s="291"/>
      <c r="Y2582" s="291"/>
      <c r="Z2582" s="291"/>
      <c r="AA2582" s="291"/>
      <c r="AB2582" s="318"/>
    </row>
    <row r="2583" spans="1:29" x14ac:dyDescent="0.35">
      <c r="A2583" s="300"/>
      <c r="B2583" s="294"/>
      <c r="C2583" s="294"/>
      <c r="D2583" s="312"/>
      <c r="E2583" s="312"/>
      <c r="F2583" s="312"/>
      <c r="G2583" s="299" t="s">
        <v>31</v>
      </c>
      <c r="H2583" s="299" t="s">
        <v>32</v>
      </c>
      <c r="I2583" s="299" t="s">
        <v>33</v>
      </c>
      <c r="J2583" s="291"/>
      <c r="K2583" s="291"/>
      <c r="L2583" s="309"/>
      <c r="M2583" s="300"/>
      <c r="N2583" s="294"/>
      <c r="O2583" s="294"/>
      <c r="P2583" s="294"/>
      <c r="Q2583" s="291"/>
      <c r="R2583" s="291"/>
      <c r="S2583" s="291"/>
      <c r="T2583" s="291"/>
      <c r="U2583" s="294"/>
      <c r="V2583" s="297"/>
      <c r="W2583" s="291"/>
      <c r="X2583" s="291"/>
      <c r="Y2583" s="291"/>
      <c r="Z2583" s="291"/>
      <c r="AA2583" s="291"/>
      <c r="AB2583" s="318"/>
    </row>
    <row r="2584" spans="1:29" x14ac:dyDescent="0.35">
      <c r="A2584" s="300"/>
      <c r="B2584" s="294"/>
      <c r="C2584" s="294"/>
      <c r="D2584" s="312"/>
      <c r="E2584" s="312"/>
      <c r="F2584" s="312"/>
      <c r="G2584" s="300"/>
      <c r="H2584" s="300"/>
      <c r="I2584" s="300"/>
      <c r="J2584" s="291"/>
      <c r="K2584" s="291"/>
      <c r="L2584" s="309"/>
      <c r="M2584" s="300"/>
      <c r="N2584" s="294"/>
      <c r="O2584" s="294"/>
      <c r="P2584" s="294"/>
      <c r="Q2584" s="291"/>
      <c r="R2584" s="291"/>
      <c r="S2584" s="291"/>
      <c r="T2584" s="291"/>
      <c r="U2584" s="294"/>
      <c r="V2584" s="297"/>
      <c r="W2584" s="291"/>
      <c r="X2584" s="291"/>
      <c r="Y2584" s="291"/>
      <c r="Z2584" s="291"/>
      <c r="AA2584" s="291"/>
      <c r="AB2584" s="318"/>
    </row>
    <row r="2585" spans="1:29" x14ac:dyDescent="0.35">
      <c r="A2585" s="301"/>
      <c r="B2585" s="295"/>
      <c r="C2585" s="295"/>
      <c r="D2585" s="313"/>
      <c r="E2585" s="313"/>
      <c r="F2585" s="313"/>
      <c r="G2585" s="301"/>
      <c r="H2585" s="301"/>
      <c r="I2585" s="301"/>
      <c r="J2585" s="292"/>
      <c r="K2585" s="292"/>
      <c r="L2585" s="310"/>
      <c r="M2585" s="301"/>
      <c r="N2585" s="295"/>
      <c r="O2585" s="295"/>
      <c r="P2585" s="295"/>
      <c r="Q2585" s="292"/>
      <c r="R2585" s="292"/>
      <c r="S2585" s="292"/>
      <c r="T2585" s="292"/>
      <c r="U2585" s="295"/>
      <c r="V2585" s="298"/>
      <c r="W2585" s="292"/>
      <c r="X2585" s="292"/>
      <c r="Y2585" s="292"/>
      <c r="Z2585" s="292"/>
      <c r="AA2585" s="292"/>
      <c r="AB2585" s="319"/>
    </row>
    <row r="2586" spans="1:29" x14ac:dyDescent="0.35">
      <c r="A2586" s="15">
        <v>1</v>
      </c>
      <c r="B2586" s="16" t="str">
        <f>[1]ภดส3!B4499</f>
        <v>โฉนด</v>
      </c>
      <c r="C2586" s="16">
        <f>[1]ภดส3!E4499</f>
        <v>3581</v>
      </c>
      <c r="D2586" s="17">
        <f>[1]ภดส3!C4499</f>
        <v>7525</v>
      </c>
      <c r="E2586" s="17" t="str">
        <f>[1]ภดส3!F4499</f>
        <v>ม.2 ต.นาบอน</v>
      </c>
      <c r="F2586" s="18" t="s">
        <v>34</v>
      </c>
      <c r="G2586" s="16">
        <f>[1]ภดส3!G4499</f>
        <v>0</v>
      </c>
      <c r="H2586" s="16">
        <f>[1]ภดส3!H4499</f>
        <v>0</v>
      </c>
      <c r="I2586" s="16">
        <f>[1]ภดส3!I4499</f>
        <v>25</v>
      </c>
      <c r="J2586" s="19">
        <f>[1]ภดส3!J4499</f>
        <v>25</v>
      </c>
      <c r="K2586" s="20">
        <v>300</v>
      </c>
      <c r="L2586" s="19">
        <f>J2586*K2586</f>
        <v>7500</v>
      </c>
      <c r="M2586" s="21">
        <v>1</v>
      </c>
      <c r="N2586" s="21" t="s">
        <v>74</v>
      </c>
      <c r="O2586" s="21" t="s">
        <v>49</v>
      </c>
      <c r="P2586" s="21">
        <v>2</v>
      </c>
      <c r="Q2586" s="22">
        <v>100</v>
      </c>
      <c r="R2586" s="23">
        <v>100</v>
      </c>
      <c r="S2586" s="22">
        <v>7450</v>
      </c>
      <c r="T2586" s="22">
        <f>Q2586*S2586</f>
        <v>745000</v>
      </c>
      <c r="U2586" s="21">
        <v>15</v>
      </c>
      <c r="V2586" s="21">
        <v>20</v>
      </c>
      <c r="W2586" s="23">
        <f>T2586-T2586*20/100</f>
        <v>596000</v>
      </c>
      <c r="X2586" s="22">
        <f>L2586+W2586</f>
        <v>603500</v>
      </c>
      <c r="Y2586" s="23">
        <f>X2586*R2586/100</f>
        <v>603500</v>
      </c>
      <c r="Z2586" s="22">
        <v>0</v>
      </c>
      <c r="AA2586" s="24">
        <f>Y2586-Z2586</f>
        <v>603500</v>
      </c>
      <c r="AB2586" s="25">
        <v>0.02</v>
      </c>
      <c r="AC2586" s="26">
        <f>AA2586*AB2586/100</f>
        <v>120.7</v>
      </c>
    </row>
    <row r="2587" spans="1:29" x14ac:dyDescent="0.35">
      <c r="A2587" s="15">
        <v>2</v>
      </c>
      <c r="B2587" s="16" t="str">
        <f>[1]ภดส3!B4500</f>
        <v>โฉนด</v>
      </c>
      <c r="C2587" s="16">
        <f>[1]ภดส3!E4500</f>
        <v>5879</v>
      </c>
      <c r="D2587" s="17">
        <f>[1]ภดส3!C4500</f>
        <v>13813</v>
      </c>
      <c r="E2587" s="17" t="str">
        <f>[1]ภดส3!F4500</f>
        <v>ม.2 ต.นาบอน</v>
      </c>
      <c r="F2587" s="28" t="s">
        <v>45</v>
      </c>
      <c r="G2587" s="16">
        <f>[1]ภดส3!G4500</f>
        <v>0</v>
      </c>
      <c r="H2587" s="16">
        <f>[1]ภดส3!H4500</f>
        <v>0</v>
      </c>
      <c r="I2587" s="16">
        <f>[1]ภดส3!I4500</f>
        <v>29.3</v>
      </c>
      <c r="J2587" s="45">
        <f>[1]ภดส3!J4500</f>
        <v>29.3</v>
      </c>
      <c r="K2587" s="29">
        <v>300</v>
      </c>
      <c r="L2587" s="19">
        <f>J2587*K2587</f>
        <v>8790</v>
      </c>
      <c r="M2587" s="30"/>
      <c r="N2587" s="30"/>
      <c r="O2587" s="30"/>
      <c r="P2587" s="30"/>
      <c r="Q2587" s="42"/>
      <c r="R2587" s="23"/>
      <c r="S2587" s="42"/>
      <c r="T2587" s="22"/>
      <c r="U2587" s="30"/>
      <c r="V2587" s="30"/>
      <c r="W2587" s="23"/>
      <c r="X2587" s="22">
        <f>L2587</f>
        <v>8790</v>
      </c>
      <c r="Y2587" s="23">
        <f>X2587*100/100</f>
        <v>8790</v>
      </c>
      <c r="Z2587" s="22">
        <v>0</v>
      </c>
      <c r="AA2587" s="24">
        <f>Y2587-Z2587</f>
        <v>8790</v>
      </c>
      <c r="AB2587" s="25">
        <v>0.3</v>
      </c>
      <c r="AC2587" s="5">
        <f>AA2587*AB2587/100</f>
        <v>26.37</v>
      </c>
    </row>
    <row r="2588" spans="1:29" x14ac:dyDescent="0.35">
      <c r="A2588" s="15">
        <v>3</v>
      </c>
      <c r="B2588" s="16" t="str">
        <f>[1]ภดส3!B4501</f>
        <v>โฉนด</v>
      </c>
      <c r="C2588" s="16">
        <f>[1]ภดส3!E4501</f>
        <v>3831</v>
      </c>
      <c r="D2588" s="17">
        <f>[1]ภดส3!C4501</f>
        <v>8071</v>
      </c>
      <c r="E2588" s="17" t="str">
        <f>[1]ภดส3!F4501</f>
        <v>ม.2 ต.นาบอน</v>
      </c>
      <c r="F2588" s="28" t="s">
        <v>34</v>
      </c>
      <c r="G2588" s="16">
        <f>[1]ภดส3!G4501</f>
        <v>0</v>
      </c>
      <c r="H2588" s="16">
        <f>[1]ภดส3!H4501</f>
        <v>0</v>
      </c>
      <c r="I2588" s="16">
        <f>[1]ภดส3!I4501</f>
        <v>21</v>
      </c>
      <c r="J2588" s="45">
        <f>[1]ภดส3!J4501</f>
        <v>21</v>
      </c>
      <c r="K2588" s="29">
        <v>300</v>
      </c>
      <c r="L2588" s="19">
        <f>J2588*K2588</f>
        <v>6300</v>
      </c>
      <c r="M2588" s="31">
        <v>2</v>
      </c>
      <c r="N2588" s="33" t="s">
        <v>74</v>
      </c>
      <c r="O2588" s="67" t="s">
        <v>49</v>
      </c>
      <c r="P2588" s="67">
        <v>2</v>
      </c>
      <c r="Q2588" s="34">
        <v>84</v>
      </c>
      <c r="R2588" s="23">
        <v>100</v>
      </c>
      <c r="S2588" s="35">
        <v>7450</v>
      </c>
      <c r="T2588" s="22">
        <f>Q2588*S2588</f>
        <v>625800</v>
      </c>
      <c r="U2588" s="67">
        <v>20</v>
      </c>
      <c r="V2588" s="67">
        <v>30</v>
      </c>
      <c r="W2588" s="23">
        <f>T2588-T2588*30/100</f>
        <v>438060</v>
      </c>
      <c r="X2588" s="22">
        <f>L2588+W2588</f>
        <v>444360</v>
      </c>
      <c r="Y2588" s="23">
        <f>X2588*R2588/100</f>
        <v>444360</v>
      </c>
      <c r="Z2588" s="22">
        <v>0</v>
      </c>
      <c r="AA2588" s="24">
        <f>Y2588-Z2588</f>
        <v>444360</v>
      </c>
      <c r="AB2588" s="25">
        <v>0.02</v>
      </c>
      <c r="AC2588" s="5">
        <f>AA2588*AB2588/100</f>
        <v>88.872000000000014</v>
      </c>
    </row>
    <row r="2589" spans="1:29" x14ac:dyDescent="0.35">
      <c r="A2589" s="36"/>
      <c r="B2589" s="30"/>
      <c r="C2589" s="30"/>
      <c r="D2589" s="37"/>
      <c r="E2589" s="37"/>
      <c r="F2589" s="37"/>
      <c r="G2589" s="38"/>
      <c r="H2589" s="38"/>
      <c r="I2589" s="38"/>
      <c r="J2589" s="39"/>
      <c r="K2589" s="24"/>
      <c r="L2589" s="35"/>
      <c r="M2589" s="30"/>
      <c r="N2589" s="33"/>
      <c r="O2589" s="40"/>
      <c r="P2589" s="30"/>
      <c r="Q2589" s="42"/>
      <c r="R2589" s="118"/>
      <c r="S2589" s="39"/>
      <c r="T2589" s="42"/>
      <c r="U2589" s="43"/>
      <c r="V2589" s="43"/>
      <c r="W2589" s="44"/>
      <c r="X2589" s="39"/>
      <c r="Y2589" s="44"/>
      <c r="Z2589" s="39"/>
      <c r="AA2589" s="44"/>
      <c r="AB2589" s="46"/>
      <c r="AC2589" s="5">
        <f>SUM(AC2586:AC2588)</f>
        <v>235.94200000000001</v>
      </c>
    </row>
    <row r="2590" spans="1:29" x14ac:dyDescent="0.35">
      <c r="A2590" s="1"/>
      <c r="B2590" s="1"/>
      <c r="C2590" s="1"/>
      <c r="D2590" s="2"/>
      <c r="E2590" s="2"/>
      <c r="F2590" s="2"/>
      <c r="G2590" s="1"/>
      <c r="H2590" s="1"/>
      <c r="I2590" s="1"/>
      <c r="J2590" s="3"/>
      <c r="K2590" s="4"/>
      <c r="M2590" s="6"/>
      <c r="N2590" s="1"/>
      <c r="O2590" s="1"/>
      <c r="P2590" s="1"/>
      <c r="Q2590" s="3"/>
      <c r="R2590" s="4"/>
      <c r="S2590" s="3"/>
      <c r="T2590" s="3"/>
      <c r="U2590" s="1"/>
      <c r="V2590" s="1"/>
      <c r="W2590" s="4"/>
      <c r="X2590" s="3"/>
      <c r="Y2590" s="4"/>
      <c r="Z2590" s="3"/>
      <c r="AA2590" s="4"/>
      <c r="AB2590" s="55"/>
    </row>
    <row r="2591" spans="1:29" x14ac:dyDescent="0.35">
      <c r="A2591" s="8"/>
      <c r="B2591" s="8" t="s">
        <v>37</v>
      </c>
      <c r="C2591" s="8"/>
      <c r="D2591" s="9" t="s">
        <v>38</v>
      </c>
      <c r="E2591" s="9"/>
      <c r="F2591" s="9"/>
      <c r="G2591" s="56"/>
      <c r="H2591" s="8" t="s">
        <v>39</v>
      </c>
      <c r="I2591" s="8"/>
      <c r="J2591" s="57"/>
      <c r="K2591" s="10"/>
      <c r="L2591" s="8"/>
      <c r="M2591" s="13"/>
      <c r="N2591" s="1"/>
      <c r="O2591" s="1"/>
      <c r="P2591" s="1"/>
      <c r="Q2591" s="3"/>
      <c r="R2591" s="4"/>
      <c r="S2591" s="3"/>
      <c r="T2591" s="3"/>
      <c r="U2591" s="1"/>
      <c r="V2591" s="1"/>
      <c r="W2591" s="4"/>
      <c r="X2591" s="3"/>
      <c r="Y2591" s="4"/>
      <c r="Z2591" s="3"/>
      <c r="AA2591" s="4"/>
      <c r="AB2591" s="55"/>
    </row>
    <row r="2592" spans="1:29" x14ac:dyDescent="0.35">
      <c r="A2592" s="8"/>
      <c r="B2592" s="8"/>
      <c r="C2592" s="8"/>
      <c r="D2592" s="9"/>
      <c r="E2592" s="9"/>
      <c r="F2592" s="9"/>
      <c r="G2592" s="56"/>
      <c r="H2592" s="8" t="s">
        <v>40</v>
      </c>
      <c r="I2592" s="8"/>
      <c r="J2592" s="57"/>
      <c r="K2592" s="10"/>
      <c r="L2592" s="8"/>
      <c r="M2592" s="13"/>
      <c r="N2592" s="1"/>
      <c r="O2592" s="1"/>
      <c r="P2592" s="1"/>
      <c r="Q2592" s="3"/>
      <c r="R2592" s="4"/>
      <c r="S2592" s="3"/>
      <c r="T2592" s="3"/>
      <c r="U2592" s="1"/>
      <c r="V2592" s="1"/>
      <c r="W2592" s="4"/>
      <c r="X2592" s="3"/>
      <c r="Y2592" s="4"/>
      <c r="Z2592" s="3"/>
      <c r="AA2592" s="4"/>
      <c r="AB2592" s="55"/>
    </row>
    <row r="2593" spans="1:29" x14ac:dyDescent="0.35">
      <c r="A2593" s="8"/>
      <c r="B2593" s="8"/>
      <c r="C2593" s="8"/>
      <c r="D2593" s="9"/>
      <c r="E2593" s="9"/>
      <c r="F2593" s="9"/>
      <c r="G2593" s="56"/>
      <c r="H2593" s="8" t="s">
        <v>41</v>
      </c>
      <c r="I2593" s="8"/>
      <c r="J2593" s="57"/>
      <c r="K2593" s="10"/>
      <c r="L2593" s="8"/>
      <c r="M2593" s="13"/>
      <c r="N2593" s="1"/>
      <c r="O2593" s="1"/>
      <c r="P2593" s="8"/>
      <c r="Q2593" s="3"/>
      <c r="R2593" s="4"/>
      <c r="S2593" s="3"/>
      <c r="T2593" s="3"/>
      <c r="U2593" s="1"/>
      <c r="V2593" s="1"/>
      <c r="W2593" s="4"/>
      <c r="X2593" s="3"/>
      <c r="Y2593" s="11"/>
      <c r="Z2593" s="10"/>
      <c r="AA2593" s="11"/>
      <c r="AB2593" s="14"/>
    </row>
    <row r="2594" spans="1:29" x14ac:dyDescent="0.35">
      <c r="A2594" s="8"/>
      <c r="B2594" s="8"/>
      <c r="C2594" s="8"/>
      <c r="D2594" s="9"/>
      <c r="E2594" s="9"/>
      <c r="F2594" s="9"/>
      <c r="G2594" s="56"/>
      <c r="H2594" s="8" t="s">
        <v>42</v>
      </c>
      <c r="I2594" s="58"/>
      <c r="J2594" s="59"/>
      <c r="K2594" s="12"/>
      <c r="L2594" s="58"/>
      <c r="M2594" s="60"/>
      <c r="N2594" s="1"/>
      <c r="O2594" s="1"/>
      <c r="P2594" s="8"/>
      <c r="Q2594" s="3"/>
      <c r="R2594" s="4"/>
      <c r="S2594" s="3"/>
      <c r="T2594" s="3"/>
      <c r="U2594" s="1"/>
      <c r="V2594" s="1"/>
      <c r="W2594" s="4"/>
      <c r="X2594" s="3"/>
      <c r="Y2594" s="11"/>
      <c r="Z2594" s="10"/>
      <c r="AA2594" s="11"/>
      <c r="AB2594" s="14"/>
    </row>
    <row r="2595" spans="1:29" x14ac:dyDescent="0.35">
      <c r="A2595" s="58"/>
      <c r="B2595" s="58"/>
      <c r="C2595" s="58"/>
      <c r="D2595" s="61"/>
      <c r="E2595" s="61"/>
      <c r="F2595" s="61"/>
      <c r="G2595" s="58"/>
      <c r="H2595" s="58" t="s">
        <v>43</v>
      </c>
      <c r="I2595" s="58"/>
      <c r="J2595" s="59"/>
      <c r="K2595" s="12"/>
      <c r="L2595" s="58"/>
      <c r="M2595" s="60"/>
    </row>
    <row r="2596" spans="1:29" x14ac:dyDescent="0.35">
      <c r="A2596" s="1"/>
      <c r="B2596" s="1"/>
      <c r="C2596" s="1"/>
      <c r="D2596" s="2"/>
      <c r="E2596" s="2"/>
      <c r="F2596" s="2"/>
      <c r="G2596" s="1"/>
      <c r="H2596" s="1"/>
      <c r="I2596" s="1"/>
      <c r="J2596" s="3"/>
      <c r="K2596" s="4"/>
      <c r="M2596" s="6"/>
      <c r="N2596" s="1"/>
      <c r="O2596" s="1"/>
      <c r="P2596" s="1"/>
      <c r="Q2596" s="3"/>
      <c r="R2596" s="4"/>
      <c r="S2596" s="3"/>
      <c r="T2596" s="3"/>
      <c r="U2596" s="1"/>
      <c r="V2596" s="1"/>
      <c r="W2596" s="4"/>
      <c r="X2596" s="3"/>
      <c r="Y2596" s="4"/>
      <c r="Z2596" s="3"/>
      <c r="AA2596" s="314" t="s">
        <v>0</v>
      </c>
      <c r="AB2596" s="314"/>
    </row>
    <row r="2597" spans="1:29" x14ac:dyDescent="0.35">
      <c r="A2597" s="315" t="s">
        <v>1</v>
      </c>
      <c r="B2597" s="315"/>
      <c r="C2597" s="315"/>
      <c r="D2597" s="315"/>
      <c r="E2597" s="315"/>
      <c r="F2597" s="315"/>
      <c r="G2597" s="315"/>
      <c r="H2597" s="315"/>
      <c r="I2597" s="315"/>
      <c r="J2597" s="315"/>
      <c r="K2597" s="315"/>
      <c r="L2597" s="315"/>
      <c r="M2597" s="315"/>
      <c r="N2597" s="315"/>
      <c r="O2597" s="315"/>
      <c r="P2597" s="315"/>
      <c r="Q2597" s="315"/>
      <c r="R2597" s="315"/>
      <c r="S2597" s="315"/>
      <c r="T2597" s="315"/>
      <c r="U2597" s="315"/>
      <c r="V2597" s="315"/>
      <c r="W2597" s="315"/>
      <c r="X2597" s="315"/>
      <c r="Y2597" s="315"/>
      <c r="Z2597" s="315"/>
      <c r="AA2597" s="315"/>
      <c r="AB2597" s="315"/>
    </row>
    <row r="2598" spans="1:29" x14ac:dyDescent="0.35">
      <c r="A2598" s="315" t="str">
        <f>A2578</f>
        <v>เทศบาลตำบลนาบอน</v>
      </c>
      <c r="B2598" s="315"/>
      <c r="C2598" s="315"/>
      <c r="D2598" s="315"/>
      <c r="E2598" s="315"/>
      <c r="F2598" s="315"/>
      <c r="G2598" s="315"/>
      <c r="H2598" s="315"/>
      <c r="I2598" s="315"/>
      <c r="J2598" s="315"/>
      <c r="K2598" s="315"/>
      <c r="L2598" s="315"/>
      <c r="M2598" s="315"/>
      <c r="N2598" s="315"/>
      <c r="O2598" s="315"/>
      <c r="P2598" s="315"/>
      <c r="Q2598" s="315"/>
      <c r="R2598" s="315"/>
      <c r="S2598" s="315"/>
      <c r="T2598" s="315"/>
      <c r="U2598" s="315"/>
      <c r="V2598" s="315"/>
      <c r="W2598" s="315"/>
      <c r="X2598" s="315"/>
      <c r="Y2598" s="315"/>
      <c r="Z2598" s="315"/>
      <c r="AA2598" s="315"/>
      <c r="AB2598" s="315"/>
    </row>
    <row r="2599" spans="1:29" x14ac:dyDescent="0.35">
      <c r="A2599" s="8" t="s">
        <v>247</v>
      </c>
      <c r="B2599" s="8"/>
      <c r="C2599" s="8"/>
      <c r="D2599" s="9"/>
      <c r="E2599" s="9"/>
      <c r="F2599" s="9"/>
      <c r="G2599" s="8"/>
      <c r="H2599" s="8"/>
      <c r="I2599" s="8"/>
      <c r="J2599" s="10"/>
      <c r="K2599" s="11"/>
      <c r="L2599" s="12"/>
      <c r="M2599" s="13"/>
      <c r="N2599" s="8"/>
      <c r="O2599" s="8"/>
      <c r="P2599" s="8"/>
      <c r="Q2599" s="10"/>
      <c r="R2599" s="11"/>
      <c r="S2599" s="10"/>
      <c r="T2599" s="10"/>
      <c r="U2599" s="8"/>
      <c r="V2599" s="8"/>
      <c r="W2599" s="11"/>
      <c r="X2599" s="10"/>
      <c r="Y2599" s="11"/>
      <c r="Z2599" s="10"/>
      <c r="AA2599" s="11"/>
      <c r="AB2599" s="14"/>
    </row>
    <row r="2600" spans="1:29" x14ac:dyDescent="0.35">
      <c r="A2600" s="288" t="s">
        <v>4</v>
      </c>
      <c r="B2600" s="316"/>
      <c r="C2600" s="316"/>
      <c r="D2600" s="316"/>
      <c r="E2600" s="316"/>
      <c r="F2600" s="316"/>
      <c r="G2600" s="316"/>
      <c r="H2600" s="316"/>
      <c r="I2600" s="316"/>
      <c r="J2600" s="316"/>
      <c r="K2600" s="316"/>
      <c r="L2600" s="289"/>
      <c r="M2600" s="288" t="s">
        <v>5</v>
      </c>
      <c r="N2600" s="316"/>
      <c r="O2600" s="316"/>
      <c r="P2600" s="316"/>
      <c r="Q2600" s="316"/>
      <c r="R2600" s="316"/>
      <c r="S2600" s="316"/>
      <c r="T2600" s="316"/>
      <c r="U2600" s="316"/>
      <c r="V2600" s="316"/>
      <c r="W2600" s="289"/>
      <c r="X2600" s="290" t="s">
        <v>6</v>
      </c>
      <c r="Y2600" s="290" t="s">
        <v>7</v>
      </c>
      <c r="Z2600" s="290" t="s">
        <v>8</v>
      </c>
      <c r="AA2600" s="290" t="s">
        <v>9</v>
      </c>
      <c r="AB2600" s="317" t="s">
        <v>10</v>
      </c>
    </row>
    <row r="2601" spans="1:29" x14ac:dyDescent="0.35">
      <c r="A2601" s="299" t="s">
        <v>11</v>
      </c>
      <c r="B2601" s="293" t="s">
        <v>12</v>
      </c>
      <c r="C2601" s="293" t="s">
        <v>13</v>
      </c>
      <c r="D2601" s="311" t="s">
        <v>14</v>
      </c>
      <c r="E2601" s="311" t="s">
        <v>15</v>
      </c>
      <c r="F2601" s="312" t="s">
        <v>16</v>
      </c>
      <c r="G2601" s="302" t="s">
        <v>17</v>
      </c>
      <c r="H2601" s="303"/>
      <c r="I2601" s="304"/>
      <c r="J2601" s="290" t="s">
        <v>18</v>
      </c>
      <c r="K2601" s="290" t="s">
        <v>19</v>
      </c>
      <c r="L2601" s="308" t="s">
        <v>20</v>
      </c>
      <c r="M2601" s="299" t="s">
        <v>11</v>
      </c>
      <c r="N2601" s="293" t="s">
        <v>21</v>
      </c>
      <c r="O2601" s="293" t="s">
        <v>22</v>
      </c>
      <c r="P2601" s="293" t="s">
        <v>16</v>
      </c>
      <c r="Q2601" s="290" t="s">
        <v>23</v>
      </c>
      <c r="R2601" s="290" t="s">
        <v>24</v>
      </c>
      <c r="S2601" s="290" t="s">
        <v>25</v>
      </c>
      <c r="T2601" s="290" t="s">
        <v>26</v>
      </c>
      <c r="U2601" s="288" t="s">
        <v>27</v>
      </c>
      <c r="V2601" s="289"/>
      <c r="W2601" s="290" t="s">
        <v>28</v>
      </c>
      <c r="X2601" s="291"/>
      <c r="Y2601" s="291"/>
      <c r="Z2601" s="291"/>
      <c r="AA2601" s="291"/>
      <c r="AB2601" s="318"/>
    </row>
    <row r="2602" spans="1:29" x14ac:dyDescent="0.35">
      <c r="A2602" s="300"/>
      <c r="B2602" s="294"/>
      <c r="C2602" s="294"/>
      <c r="D2602" s="312"/>
      <c r="E2602" s="312"/>
      <c r="F2602" s="312"/>
      <c r="G2602" s="305"/>
      <c r="H2602" s="306"/>
      <c r="I2602" s="307"/>
      <c r="J2602" s="291"/>
      <c r="K2602" s="291"/>
      <c r="L2602" s="309"/>
      <c r="M2602" s="300"/>
      <c r="N2602" s="294"/>
      <c r="O2602" s="294"/>
      <c r="P2602" s="294"/>
      <c r="Q2602" s="291"/>
      <c r="R2602" s="291"/>
      <c r="S2602" s="291"/>
      <c r="T2602" s="291"/>
      <c r="U2602" s="293" t="s">
        <v>29</v>
      </c>
      <c r="V2602" s="296" t="s">
        <v>30</v>
      </c>
      <c r="W2602" s="291"/>
      <c r="X2602" s="291"/>
      <c r="Y2602" s="291"/>
      <c r="Z2602" s="291"/>
      <c r="AA2602" s="291"/>
      <c r="AB2602" s="318"/>
    </row>
    <row r="2603" spans="1:29" x14ac:dyDescent="0.35">
      <c r="A2603" s="300"/>
      <c r="B2603" s="294"/>
      <c r="C2603" s="294"/>
      <c r="D2603" s="312"/>
      <c r="E2603" s="312"/>
      <c r="F2603" s="312"/>
      <c r="G2603" s="299" t="s">
        <v>31</v>
      </c>
      <c r="H2603" s="299" t="s">
        <v>32</v>
      </c>
      <c r="I2603" s="299" t="s">
        <v>33</v>
      </c>
      <c r="J2603" s="291"/>
      <c r="K2603" s="291"/>
      <c r="L2603" s="309"/>
      <c r="M2603" s="300"/>
      <c r="N2603" s="294"/>
      <c r="O2603" s="294"/>
      <c r="P2603" s="294"/>
      <c r="Q2603" s="291"/>
      <c r="R2603" s="291"/>
      <c r="S2603" s="291"/>
      <c r="T2603" s="291"/>
      <c r="U2603" s="294"/>
      <c r="V2603" s="297"/>
      <c r="W2603" s="291"/>
      <c r="X2603" s="291"/>
      <c r="Y2603" s="291"/>
      <c r="Z2603" s="291"/>
      <c r="AA2603" s="291"/>
      <c r="AB2603" s="318"/>
    </row>
    <row r="2604" spans="1:29" x14ac:dyDescent="0.35">
      <c r="A2604" s="300"/>
      <c r="B2604" s="294"/>
      <c r="C2604" s="294"/>
      <c r="D2604" s="312"/>
      <c r="E2604" s="312"/>
      <c r="F2604" s="312"/>
      <c r="G2604" s="300"/>
      <c r="H2604" s="300"/>
      <c r="I2604" s="300"/>
      <c r="J2604" s="291"/>
      <c r="K2604" s="291"/>
      <c r="L2604" s="309"/>
      <c r="M2604" s="300"/>
      <c r="N2604" s="294"/>
      <c r="O2604" s="294"/>
      <c r="P2604" s="294"/>
      <c r="Q2604" s="291"/>
      <c r="R2604" s="291"/>
      <c r="S2604" s="291"/>
      <c r="T2604" s="291"/>
      <c r="U2604" s="294"/>
      <c r="V2604" s="297"/>
      <c r="W2604" s="291"/>
      <c r="X2604" s="291"/>
      <c r="Y2604" s="291"/>
      <c r="Z2604" s="291"/>
      <c r="AA2604" s="291"/>
      <c r="AB2604" s="318"/>
    </row>
    <row r="2605" spans="1:29" x14ac:dyDescent="0.35">
      <c r="A2605" s="301"/>
      <c r="B2605" s="295"/>
      <c r="C2605" s="295"/>
      <c r="D2605" s="313"/>
      <c r="E2605" s="313"/>
      <c r="F2605" s="313"/>
      <c r="G2605" s="301"/>
      <c r="H2605" s="301"/>
      <c r="I2605" s="301"/>
      <c r="J2605" s="292"/>
      <c r="K2605" s="292"/>
      <c r="L2605" s="310"/>
      <c r="M2605" s="301"/>
      <c r="N2605" s="295"/>
      <c r="O2605" s="295"/>
      <c r="P2605" s="295"/>
      <c r="Q2605" s="292"/>
      <c r="R2605" s="292"/>
      <c r="S2605" s="292"/>
      <c r="T2605" s="292"/>
      <c r="U2605" s="295"/>
      <c r="V2605" s="298"/>
      <c r="W2605" s="292"/>
      <c r="X2605" s="292"/>
      <c r="Y2605" s="292"/>
      <c r="Z2605" s="292"/>
      <c r="AA2605" s="292"/>
      <c r="AB2605" s="319"/>
    </row>
    <row r="2606" spans="1:29" x14ac:dyDescent="0.35">
      <c r="A2606" s="15">
        <v>1</v>
      </c>
      <c r="B2606" s="16" t="str">
        <f>[1]ภดส3!B12951</f>
        <v>โฉนด</v>
      </c>
      <c r="C2606" s="16">
        <f>[1]ภดส3!E12951</f>
        <v>3093</v>
      </c>
      <c r="D2606" s="17">
        <f>[1]ภดส3!C12951</f>
        <v>6537</v>
      </c>
      <c r="E2606" s="17" t="str">
        <f>[1]ภดส3!F12951</f>
        <v>ม.11 ต.นาบอน</v>
      </c>
      <c r="F2606" s="18" t="s">
        <v>47</v>
      </c>
      <c r="G2606" s="16">
        <f>[1]ภดส3!G12951</f>
        <v>0</v>
      </c>
      <c r="H2606" s="16">
        <f>[1]ภดส3!H12951</f>
        <v>0</v>
      </c>
      <c r="I2606" s="16">
        <f>[1]ภดส3!I12951</f>
        <v>30</v>
      </c>
      <c r="J2606" s="19">
        <f>[1]ภดส3!J12951</f>
        <v>30</v>
      </c>
      <c r="K2606" s="20">
        <v>3050</v>
      </c>
      <c r="L2606" s="19">
        <f>J2606*K2606</f>
        <v>91500</v>
      </c>
      <c r="M2606" s="21">
        <v>1</v>
      </c>
      <c r="N2606" s="21" t="s">
        <v>48</v>
      </c>
      <c r="O2606" s="21" t="s">
        <v>49</v>
      </c>
      <c r="P2606" s="21">
        <v>3</v>
      </c>
      <c r="Q2606" s="22">
        <v>200</v>
      </c>
      <c r="R2606" s="23">
        <v>100</v>
      </c>
      <c r="S2606" s="22">
        <v>7450</v>
      </c>
      <c r="T2606" s="22">
        <f>Q2606*S2606</f>
        <v>1490000</v>
      </c>
      <c r="U2606" s="21">
        <v>30</v>
      </c>
      <c r="V2606" s="21">
        <v>50</v>
      </c>
      <c r="W2606" s="23">
        <f>T2606-T2606*50/100</f>
        <v>745000</v>
      </c>
      <c r="X2606" s="22">
        <f>L2606+W2606</f>
        <v>836500</v>
      </c>
      <c r="Y2606" s="23">
        <f>X2606*R2606/100</f>
        <v>836500</v>
      </c>
      <c r="Z2606" s="22">
        <v>0</v>
      </c>
      <c r="AA2606" s="24">
        <f>Y2606-Z2606</f>
        <v>836500</v>
      </c>
      <c r="AB2606" s="25">
        <v>0.3</v>
      </c>
      <c r="AC2606" s="26">
        <f>AA2606*AB2606/100</f>
        <v>2509.5</v>
      </c>
    </row>
    <row r="2607" spans="1:29" x14ac:dyDescent="0.35">
      <c r="A2607" s="201"/>
      <c r="B2607" s="202"/>
      <c r="C2607" s="202"/>
      <c r="D2607" s="77"/>
      <c r="E2607" s="77"/>
      <c r="F2607" s="130"/>
      <c r="G2607" s="202"/>
      <c r="H2607" s="202"/>
      <c r="I2607" s="202"/>
      <c r="J2607" s="196"/>
      <c r="K2607" s="197"/>
      <c r="L2607" s="203"/>
      <c r="M2607" s="132"/>
      <c r="N2607" s="132"/>
      <c r="O2607" s="132"/>
      <c r="P2607" s="132"/>
      <c r="Q2607" s="185"/>
      <c r="R2607" s="206"/>
      <c r="S2607" s="185"/>
      <c r="T2607" s="207"/>
      <c r="U2607" s="132"/>
      <c r="V2607" s="132"/>
      <c r="W2607" s="206"/>
      <c r="X2607" s="207"/>
      <c r="Y2607" s="206"/>
      <c r="Z2607" s="207"/>
      <c r="AA2607" s="208"/>
      <c r="AB2607" s="198"/>
      <c r="AC2607" s="188">
        <f>SUM(AC2606)</f>
        <v>2509.5</v>
      </c>
    </row>
    <row r="2608" spans="1:29" x14ac:dyDescent="0.35">
      <c r="A2608" s="1"/>
      <c r="B2608" s="1"/>
      <c r="C2608" s="1"/>
      <c r="D2608" s="2"/>
      <c r="E2608" s="2"/>
      <c r="F2608" s="2"/>
      <c r="G2608" s="1"/>
      <c r="H2608" s="1"/>
      <c r="I2608" s="1"/>
      <c r="J2608" s="3"/>
      <c r="K2608" s="4"/>
      <c r="M2608" s="6"/>
      <c r="N2608" s="1"/>
      <c r="O2608" s="1"/>
      <c r="P2608" s="1"/>
      <c r="Q2608" s="3"/>
      <c r="R2608" s="4"/>
      <c r="S2608" s="3"/>
      <c r="T2608" s="3"/>
      <c r="U2608" s="1"/>
      <c r="V2608" s="1"/>
      <c r="W2608" s="4"/>
      <c r="X2608" s="3"/>
      <c r="Y2608" s="4"/>
      <c r="Z2608" s="3"/>
      <c r="AA2608" s="4"/>
      <c r="AB2608" s="55"/>
    </row>
    <row r="2609" spans="1:29" x14ac:dyDescent="0.35">
      <c r="A2609" s="8"/>
      <c r="B2609" s="8" t="s">
        <v>37</v>
      </c>
      <c r="C2609" s="8"/>
      <c r="D2609" s="9" t="s">
        <v>38</v>
      </c>
      <c r="E2609" s="9"/>
      <c r="F2609" s="9"/>
      <c r="G2609" s="56"/>
      <c r="H2609" s="8" t="s">
        <v>39</v>
      </c>
      <c r="I2609" s="8"/>
      <c r="J2609" s="57"/>
      <c r="K2609" s="10"/>
      <c r="L2609" s="8"/>
      <c r="M2609" s="13"/>
      <c r="N2609" s="1"/>
      <c r="O2609" s="1"/>
      <c r="P2609" s="1"/>
      <c r="Q2609" s="3"/>
      <c r="R2609" s="4"/>
      <c r="S2609" s="3"/>
      <c r="T2609" s="3"/>
      <c r="U2609" s="1"/>
      <c r="V2609" s="1"/>
      <c r="W2609" s="4"/>
      <c r="X2609" s="3"/>
      <c r="Y2609" s="4"/>
      <c r="Z2609" s="3"/>
      <c r="AA2609" s="4"/>
      <c r="AB2609" s="55"/>
    </row>
    <row r="2610" spans="1:29" x14ac:dyDescent="0.35">
      <c r="A2610" s="8"/>
      <c r="B2610" s="8"/>
      <c r="C2610" s="8"/>
      <c r="D2610" s="9"/>
      <c r="E2610" s="9"/>
      <c r="F2610" s="9"/>
      <c r="G2610" s="56"/>
      <c r="H2610" s="8" t="s">
        <v>40</v>
      </c>
      <c r="I2610" s="8"/>
      <c r="J2610" s="57"/>
      <c r="K2610" s="10"/>
      <c r="L2610" s="8"/>
      <c r="M2610" s="13"/>
      <c r="N2610" s="1"/>
      <c r="O2610" s="1"/>
      <c r="P2610" s="1"/>
      <c r="Q2610" s="3"/>
      <c r="R2610" s="4"/>
      <c r="S2610" s="3"/>
      <c r="T2610" s="3"/>
      <c r="U2610" s="1"/>
      <c r="V2610" s="1"/>
      <c r="W2610" s="4"/>
      <c r="X2610" s="3"/>
      <c r="Y2610" s="4"/>
      <c r="Z2610" s="3"/>
      <c r="AA2610" s="4"/>
      <c r="AB2610" s="55"/>
    </row>
    <row r="2611" spans="1:29" x14ac:dyDescent="0.35">
      <c r="A2611" s="8"/>
      <c r="B2611" s="8"/>
      <c r="C2611" s="8"/>
      <c r="D2611" s="9"/>
      <c r="E2611" s="9"/>
      <c r="F2611" s="9"/>
      <c r="G2611" s="56"/>
      <c r="H2611" s="8" t="s">
        <v>41</v>
      </c>
      <c r="I2611" s="8"/>
      <c r="J2611" s="57"/>
      <c r="K2611" s="10"/>
      <c r="L2611" s="8"/>
      <c r="M2611" s="13"/>
      <c r="N2611" s="1"/>
      <c r="O2611" s="1"/>
      <c r="P2611" s="8"/>
      <c r="Q2611" s="3"/>
      <c r="R2611" s="4"/>
      <c r="S2611" s="3"/>
      <c r="T2611" s="3"/>
      <c r="U2611" s="1"/>
      <c r="V2611" s="1"/>
      <c r="W2611" s="4"/>
      <c r="X2611" s="3"/>
      <c r="Y2611" s="11"/>
      <c r="Z2611" s="10"/>
      <c r="AA2611" s="11"/>
      <c r="AB2611" s="14"/>
    </row>
    <row r="2612" spans="1:29" x14ac:dyDescent="0.35">
      <c r="A2612" s="8"/>
      <c r="B2612" s="8"/>
      <c r="C2612" s="8"/>
      <c r="D2612" s="9"/>
      <c r="E2612" s="9"/>
      <c r="F2612" s="9"/>
      <c r="G2612" s="56"/>
      <c r="H2612" s="8" t="s">
        <v>42</v>
      </c>
      <c r="I2612" s="58"/>
      <c r="J2612" s="59"/>
      <c r="K2612" s="12"/>
      <c r="L2612" s="58"/>
      <c r="M2612" s="60"/>
      <c r="N2612" s="1"/>
      <c r="O2612" s="1"/>
      <c r="P2612" s="8"/>
      <c r="Q2612" s="3"/>
      <c r="R2612" s="4"/>
      <c r="S2612" s="3"/>
      <c r="T2612" s="3"/>
      <c r="U2612" s="1"/>
      <c r="V2612" s="1"/>
      <c r="W2612" s="4"/>
      <c r="X2612" s="3"/>
      <c r="Y2612" s="11"/>
      <c r="Z2612" s="10"/>
      <c r="AA2612" s="11"/>
      <c r="AB2612" s="14"/>
    </row>
    <row r="2613" spans="1:29" x14ac:dyDescent="0.35">
      <c r="A2613" s="58"/>
      <c r="B2613" s="58"/>
      <c r="C2613" s="58"/>
      <c r="D2613" s="61"/>
      <c r="E2613" s="61"/>
      <c r="F2613" s="61"/>
      <c r="G2613" s="58"/>
      <c r="H2613" s="58" t="s">
        <v>43</v>
      </c>
      <c r="I2613" s="58"/>
      <c r="J2613" s="59"/>
      <c r="K2613" s="12"/>
      <c r="L2613" s="58"/>
      <c r="M2613" s="60"/>
    </row>
    <row r="2614" spans="1:29" x14ac:dyDescent="0.35">
      <c r="A2614" s="1"/>
      <c r="B2614" s="1"/>
      <c r="C2614" s="1"/>
      <c r="D2614" s="2"/>
      <c r="E2614" s="2"/>
      <c r="F2614" s="2"/>
      <c r="G2614" s="1"/>
      <c r="H2614" s="1"/>
      <c r="I2614" s="1"/>
      <c r="J2614" s="3"/>
      <c r="K2614" s="4"/>
      <c r="M2614" s="6"/>
      <c r="N2614" s="1"/>
      <c r="O2614" s="1"/>
      <c r="P2614" s="1"/>
      <c r="Q2614" s="3"/>
      <c r="R2614" s="4"/>
      <c r="S2614" s="3"/>
      <c r="T2614" s="3"/>
      <c r="U2614" s="1"/>
      <c r="V2614" s="1"/>
      <c r="W2614" s="4"/>
      <c r="X2614" s="3"/>
      <c r="Y2614" s="4"/>
      <c r="Z2614" s="3"/>
      <c r="AA2614" s="314" t="s">
        <v>0</v>
      </c>
      <c r="AB2614" s="314"/>
    </row>
    <row r="2615" spans="1:29" x14ac:dyDescent="0.35">
      <c r="A2615" s="315" t="s">
        <v>1</v>
      </c>
      <c r="B2615" s="315"/>
      <c r="C2615" s="315"/>
      <c r="D2615" s="315"/>
      <c r="E2615" s="315"/>
      <c r="F2615" s="315"/>
      <c r="G2615" s="315"/>
      <c r="H2615" s="315"/>
      <c r="I2615" s="315"/>
      <c r="J2615" s="315"/>
      <c r="K2615" s="315"/>
      <c r="L2615" s="315"/>
      <c r="M2615" s="315"/>
      <c r="N2615" s="315"/>
      <c r="O2615" s="315"/>
      <c r="P2615" s="315"/>
      <c r="Q2615" s="315"/>
      <c r="R2615" s="315"/>
      <c r="S2615" s="315"/>
      <c r="T2615" s="315"/>
      <c r="U2615" s="315"/>
      <c r="V2615" s="315"/>
      <c r="W2615" s="315"/>
      <c r="X2615" s="315"/>
      <c r="Y2615" s="315"/>
      <c r="Z2615" s="315"/>
      <c r="AA2615" s="315"/>
      <c r="AB2615" s="315"/>
    </row>
    <row r="2616" spans="1:29" x14ac:dyDescent="0.35">
      <c r="A2616" s="315" t="str">
        <f>A2598</f>
        <v>เทศบาลตำบลนาบอน</v>
      </c>
      <c r="B2616" s="315"/>
      <c r="C2616" s="315"/>
      <c r="D2616" s="315"/>
      <c r="E2616" s="315"/>
      <c r="F2616" s="315"/>
      <c r="G2616" s="315"/>
      <c r="H2616" s="315"/>
      <c r="I2616" s="315"/>
      <c r="J2616" s="315"/>
      <c r="K2616" s="315"/>
      <c r="L2616" s="315"/>
      <c r="M2616" s="315"/>
      <c r="N2616" s="315"/>
      <c r="O2616" s="315"/>
      <c r="P2616" s="315"/>
      <c r="Q2616" s="315"/>
      <c r="R2616" s="315"/>
      <c r="S2616" s="315"/>
      <c r="T2616" s="315"/>
      <c r="U2616" s="315"/>
      <c r="V2616" s="315"/>
      <c r="W2616" s="315"/>
      <c r="X2616" s="315"/>
      <c r="Y2616" s="315"/>
      <c r="Z2616" s="315"/>
      <c r="AA2616" s="315"/>
      <c r="AB2616" s="315"/>
    </row>
    <row r="2617" spans="1:29" x14ac:dyDescent="0.35">
      <c r="A2617" s="8" t="s">
        <v>248</v>
      </c>
      <c r="B2617" s="8"/>
      <c r="C2617" s="8"/>
      <c r="D2617" s="9"/>
      <c r="E2617" s="9"/>
      <c r="F2617" s="9"/>
      <c r="G2617" s="8"/>
      <c r="H2617" s="8"/>
      <c r="I2617" s="8"/>
      <c r="J2617" s="10"/>
      <c r="K2617" s="11"/>
      <c r="L2617" s="12"/>
      <c r="M2617" s="13"/>
      <c r="N2617" s="8"/>
      <c r="O2617" s="8"/>
      <c r="P2617" s="8"/>
      <c r="Q2617" s="10"/>
      <c r="R2617" s="11"/>
      <c r="S2617" s="10"/>
      <c r="T2617" s="10"/>
      <c r="U2617" s="8"/>
      <c r="V2617" s="8"/>
      <c r="W2617" s="11"/>
      <c r="X2617" s="10"/>
      <c r="Y2617" s="11"/>
      <c r="Z2617" s="10"/>
      <c r="AA2617" s="11"/>
      <c r="AB2617" s="14"/>
    </row>
    <row r="2618" spans="1:29" x14ac:dyDescent="0.35">
      <c r="A2618" s="288" t="s">
        <v>4</v>
      </c>
      <c r="B2618" s="316"/>
      <c r="C2618" s="316"/>
      <c r="D2618" s="316"/>
      <c r="E2618" s="316"/>
      <c r="F2618" s="316"/>
      <c r="G2618" s="316"/>
      <c r="H2618" s="316"/>
      <c r="I2618" s="316"/>
      <c r="J2618" s="316"/>
      <c r="K2618" s="316"/>
      <c r="L2618" s="289"/>
      <c r="M2618" s="288" t="s">
        <v>5</v>
      </c>
      <c r="N2618" s="316"/>
      <c r="O2618" s="316"/>
      <c r="P2618" s="316"/>
      <c r="Q2618" s="316"/>
      <c r="R2618" s="316"/>
      <c r="S2618" s="316"/>
      <c r="T2618" s="316"/>
      <c r="U2618" s="316"/>
      <c r="V2618" s="316"/>
      <c r="W2618" s="289"/>
      <c r="X2618" s="290" t="s">
        <v>6</v>
      </c>
      <c r="Y2618" s="290" t="s">
        <v>7</v>
      </c>
      <c r="Z2618" s="290" t="s">
        <v>8</v>
      </c>
      <c r="AA2618" s="290" t="s">
        <v>9</v>
      </c>
      <c r="AB2618" s="317" t="s">
        <v>10</v>
      </c>
    </row>
    <row r="2619" spans="1:29" x14ac:dyDescent="0.35">
      <c r="A2619" s="299" t="s">
        <v>11</v>
      </c>
      <c r="B2619" s="293" t="s">
        <v>12</v>
      </c>
      <c r="C2619" s="293" t="s">
        <v>13</v>
      </c>
      <c r="D2619" s="311" t="s">
        <v>14</v>
      </c>
      <c r="E2619" s="311" t="s">
        <v>15</v>
      </c>
      <c r="F2619" s="312" t="s">
        <v>16</v>
      </c>
      <c r="G2619" s="302" t="s">
        <v>17</v>
      </c>
      <c r="H2619" s="303"/>
      <c r="I2619" s="304"/>
      <c r="J2619" s="290" t="s">
        <v>18</v>
      </c>
      <c r="K2619" s="290" t="s">
        <v>19</v>
      </c>
      <c r="L2619" s="308" t="s">
        <v>20</v>
      </c>
      <c r="M2619" s="299" t="s">
        <v>11</v>
      </c>
      <c r="N2619" s="293" t="s">
        <v>21</v>
      </c>
      <c r="O2619" s="293" t="s">
        <v>22</v>
      </c>
      <c r="P2619" s="293" t="s">
        <v>16</v>
      </c>
      <c r="Q2619" s="290" t="s">
        <v>23</v>
      </c>
      <c r="R2619" s="290" t="s">
        <v>24</v>
      </c>
      <c r="S2619" s="290" t="s">
        <v>25</v>
      </c>
      <c r="T2619" s="290" t="s">
        <v>26</v>
      </c>
      <c r="U2619" s="288" t="s">
        <v>27</v>
      </c>
      <c r="V2619" s="289"/>
      <c r="W2619" s="290" t="s">
        <v>28</v>
      </c>
      <c r="X2619" s="291"/>
      <c r="Y2619" s="291"/>
      <c r="Z2619" s="291"/>
      <c r="AA2619" s="291"/>
      <c r="AB2619" s="318"/>
    </row>
    <row r="2620" spans="1:29" x14ac:dyDescent="0.35">
      <c r="A2620" s="300"/>
      <c r="B2620" s="294"/>
      <c r="C2620" s="294"/>
      <c r="D2620" s="312"/>
      <c r="E2620" s="312"/>
      <c r="F2620" s="312"/>
      <c r="G2620" s="305"/>
      <c r="H2620" s="306"/>
      <c r="I2620" s="307"/>
      <c r="J2620" s="291"/>
      <c r="K2620" s="291"/>
      <c r="L2620" s="309"/>
      <c r="M2620" s="300"/>
      <c r="N2620" s="294"/>
      <c r="O2620" s="294"/>
      <c r="P2620" s="294"/>
      <c r="Q2620" s="291"/>
      <c r="R2620" s="291"/>
      <c r="S2620" s="291"/>
      <c r="T2620" s="291"/>
      <c r="U2620" s="293" t="s">
        <v>29</v>
      </c>
      <c r="V2620" s="296" t="s">
        <v>30</v>
      </c>
      <c r="W2620" s="291"/>
      <c r="X2620" s="291"/>
      <c r="Y2620" s="291"/>
      <c r="Z2620" s="291"/>
      <c r="AA2620" s="291"/>
      <c r="AB2620" s="318"/>
    </row>
    <row r="2621" spans="1:29" x14ac:dyDescent="0.35">
      <c r="A2621" s="300"/>
      <c r="B2621" s="294"/>
      <c r="C2621" s="294"/>
      <c r="D2621" s="312"/>
      <c r="E2621" s="312"/>
      <c r="F2621" s="312"/>
      <c r="G2621" s="299" t="s">
        <v>31</v>
      </c>
      <c r="H2621" s="299" t="s">
        <v>32</v>
      </c>
      <c r="I2621" s="299" t="s">
        <v>33</v>
      </c>
      <c r="J2621" s="291"/>
      <c r="K2621" s="291"/>
      <c r="L2621" s="309"/>
      <c r="M2621" s="300"/>
      <c r="N2621" s="294"/>
      <c r="O2621" s="294"/>
      <c r="P2621" s="294"/>
      <c r="Q2621" s="291"/>
      <c r="R2621" s="291"/>
      <c r="S2621" s="291"/>
      <c r="T2621" s="291"/>
      <c r="U2621" s="294"/>
      <c r="V2621" s="297"/>
      <c r="W2621" s="291"/>
      <c r="X2621" s="291"/>
      <c r="Y2621" s="291"/>
      <c r="Z2621" s="291"/>
      <c r="AA2621" s="291"/>
      <c r="AB2621" s="318"/>
    </row>
    <row r="2622" spans="1:29" x14ac:dyDescent="0.35">
      <c r="A2622" s="300"/>
      <c r="B2622" s="294"/>
      <c r="C2622" s="294"/>
      <c r="D2622" s="312"/>
      <c r="E2622" s="312"/>
      <c r="F2622" s="312"/>
      <c r="G2622" s="300"/>
      <c r="H2622" s="300"/>
      <c r="I2622" s="300"/>
      <c r="J2622" s="291"/>
      <c r="K2622" s="291"/>
      <c r="L2622" s="309"/>
      <c r="M2622" s="300"/>
      <c r="N2622" s="294"/>
      <c r="O2622" s="294"/>
      <c r="P2622" s="294"/>
      <c r="Q2622" s="291"/>
      <c r="R2622" s="291"/>
      <c r="S2622" s="291"/>
      <c r="T2622" s="291"/>
      <c r="U2622" s="294"/>
      <c r="V2622" s="297"/>
      <c r="W2622" s="291"/>
      <c r="X2622" s="291"/>
      <c r="Y2622" s="291"/>
      <c r="Z2622" s="291"/>
      <c r="AA2622" s="291"/>
      <c r="AB2622" s="318"/>
    </row>
    <row r="2623" spans="1:29" x14ac:dyDescent="0.35">
      <c r="A2623" s="301"/>
      <c r="B2623" s="295"/>
      <c r="C2623" s="295"/>
      <c r="D2623" s="313"/>
      <c r="E2623" s="313"/>
      <c r="F2623" s="313"/>
      <c r="G2623" s="301"/>
      <c r="H2623" s="301"/>
      <c r="I2623" s="301"/>
      <c r="J2623" s="292"/>
      <c r="K2623" s="292"/>
      <c r="L2623" s="310"/>
      <c r="M2623" s="301"/>
      <c r="N2623" s="295"/>
      <c r="O2623" s="295"/>
      <c r="P2623" s="295"/>
      <c r="Q2623" s="292"/>
      <c r="R2623" s="292"/>
      <c r="S2623" s="292"/>
      <c r="T2623" s="292"/>
      <c r="U2623" s="295"/>
      <c r="V2623" s="298"/>
      <c r="W2623" s="292"/>
      <c r="X2623" s="292"/>
      <c r="Y2623" s="292"/>
      <c r="Z2623" s="292"/>
      <c r="AA2623" s="292"/>
      <c r="AB2623" s="319"/>
    </row>
    <row r="2624" spans="1:29" x14ac:dyDescent="0.35">
      <c r="A2624" s="15">
        <v>1</v>
      </c>
      <c r="B2624" s="16" t="str">
        <f>[1]ภดส3!B4526</f>
        <v>โฉนด</v>
      </c>
      <c r="C2624" s="16">
        <f>[1]ภดส3!E4526</f>
        <v>3078</v>
      </c>
      <c r="D2624" s="17">
        <f>[1]ภดส3!C4526</f>
        <v>6522</v>
      </c>
      <c r="E2624" s="17" t="str">
        <f>[1]ภดส3!F4526</f>
        <v>ม.11 ต.นาบอน</v>
      </c>
      <c r="F2624" s="18" t="s">
        <v>45</v>
      </c>
      <c r="G2624" s="16">
        <f>[1]ภดส3!G4526</f>
        <v>0</v>
      </c>
      <c r="H2624" s="16">
        <f>[1]ภดส3!H4526</f>
        <v>0</v>
      </c>
      <c r="I2624" s="16">
        <f>[1]ภดส3!I4526</f>
        <v>24</v>
      </c>
      <c r="J2624" s="19">
        <f>[1]ภดส3!J4526</f>
        <v>24</v>
      </c>
      <c r="K2624" s="20">
        <v>3050</v>
      </c>
      <c r="L2624" s="19">
        <f>J2624*K2624</f>
        <v>73200</v>
      </c>
      <c r="M2624" s="21"/>
      <c r="N2624" s="21"/>
      <c r="O2624" s="21"/>
      <c r="P2624" s="21"/>
      <c r="Q2624" s="22"/>
      <c r="R2624" s="23"/>
      <c r="S2624" s="22"/>
      <c r="T2624" s="22"/>
      <c r="U2624" s="21"/>
      <c r="V2624" s="21"/>
      <c r="W2624" s="23"/>
      <c r="X2624" s="22">
        <f>L2624</f>
        <v>73200</v>
      </c>
      <c r="Y2624" s="23">
        <f>X2624*100/100</f>
        <v>73200</v>
      </c>
      <c r="Z2624" s="22">
        <v>0</v>
      </c>
      <c r="AA2624" s="24">
        <f>Y2624-Z2624</f>
        <v>73200</v>
      </c>
      <c r="AB2624" s="25">
        <v>0.3</v>
      </c>
      <c r="AC2624" s="26">
        <f>AA2624*AB2624/100</f>
        <v>219.6</v>
      </c>
    </row>
    <row r="2625" spans="1:29" x14ac:dyDescent="0.35">
      <c r="A2625" s="15">
        <v>2</v>
      </c>
      <c r="B2625" s="16" t="str">
        <f>[1]ภดส3!B4527</f>
        <v>โฉนด</v>
      </c>
      <c r="C2625" s="16">
        <f>[1]ภดส3!E4527</f>
        <v>3079</v>
      </c>
      <c r="D2625" s="17">
        <f>[1]ภดส3!C4527</f>
        <v>6523</v>
      </c>
      <c r="E2625" s="17" t="str">
        <f>[1]ภดส3!F4527</f>
        <v>ม.11 ต.นาบอน</v>
      </c>
      <c r="F2625" s="28" t="s">
        <v>45</v>
      </c>
      <c r="G2625" s="16">
        <f>[1]ภดส3!G4527</f>
        <v>0</v>
      </c>
      <c r="H2625" s="16">
        <f>[1]ภดส3!H4527</f>
        <v>0</v>
      </c>
      <c r="I2625" s="16">
        <f>[1]ภดส3!I4527</f>
        <v>24</v>
      </c>
      <c r="J2625" s="45">
        <f>[1]ภดส3!J4527</f>
        <v>24</v>
      </c>
      <c r="K2625" s="29">
        <v>3050</v>
      </c>
      <c r="L2625" s="19">
        <f>J2625*K2625</f>
        <v>73200</v>
      </c>
      <c r="M2625" s="30"/>
      <c r="N2625" s="30"/>
      <c r="O2625" s="30"/>
      <c r="P2625" s="30"/>
      <c r="Q2625" s="42"/>
      <c r="R2625" s="23"/>
      <c r="S2625" s="42"/>
      <c r="T2625" s="22"/>
      <c r="U2625" s="30"/>
      <c r="V2625" s="30"/>
      <c r="W2625" s="23"/>
      <c r="X2625" s="22">
        <f>L2625</f>
        <v>73200</v>
      </c>
      <c r="Y2625" s="23">
        <f>X2625*100/100</f>
        <v>73200</v>
      </c>
      <c r="Z2625" s="22">
        <v>0</v>
      </c>
      <c r="AA2625" s="24">
        <f>Y2625-Z2625</f>
        <v>73200</v>
      </c>
      <c r="AB2625" s="25">
        <v>0.3</v>
      </c>
      <c r="AC2625" s="26">
        <f>AA2625*AB2625/100</f>
        <v>219.6</v>
      </c>
    </row>
    <row r="2626" spans="1:29" x14ac:dyDescent="0.35">
      <c r="A2626" s="201"/>
      <c r="B2626" s="202"/>
      <c r="C2626" s="202"/>
      <c r="D2626" s="77"/>
      <c r="E2626" s="77"/>
      <c r="F2626" s="130"/>
      <c r="G2626" s="202"/>
      <c r="H2626" s="202"/>
      <c r="I2626" s="202"/>
      <c r="J2626" s="196"/>
      <c r="K2626" s="197"/>
      <c r="L2626" s="203"/>
      <c r="M2626" s="132"/>
      <c r="N2626" s="204"/>
      <c r="O2626" s="204"/>
      <c r="P2626" s="204"/>
      <c r="Q2626" s="183"/>
      <c r="R2626" s="206"/>
      <c r="S2626" s="183"/>
      <c r="T2626" s="207"/>
      <c r="U2626" s="204"/>
      <c r="V2626" s="204"/>
      <c r="W2626" s="206"/>
      <c r="X2626" s="207"/>
      <c r="Y2626" s="206"/>
      <c r="Z2626" s="207"/>
      <c r="AA2626" s="208"/>
      <c r="AB2626" s="198"/>
      <c r="AC2626" s="188">
        <f>SUM(AC2624:AC2625)</f>
        <v>439.2</v>
      </c>
    </row>
    <row r="2627" spans="1:29" x14ac:dyDescent="0.35">
      <c r="A2627" s="1"/>
      <c r="B2627" s="1"/>
      <c r="C2627" s="1"/>
      <c r="D2627" s="2"/>
      <c r="E2627" s="2"/>
      <c r="F2627" s="2"/>
      <c r="G2627" s="1"/>
      <c r="H2627" s="1"/>
      <c r="I2627" s="1"/>
      <c r="J2627" s="3"/>
      <c r="K2627" s="4"/>
      <c r="M2627" s="6"/>
      <c r="N2627" s="1"/>
      <c r="O2627" s="1"/>
      <c r="P2627" s="1"/>
      <c r="Q2627" s="3"/>
      <c r="R2627" s="4"/>
      <c r="S2627" s="3"/>
      <c r="T2627" s="3"/>
      <c r="U2627" s="1"/>
      <c r="V2627" s="1"/>
      <c r="W2627" s="4"/>
      <c r="X2627" s="3"/>
      <c r="Y2627" s="4"/>
      <c r="Z2627" s="3"/>
      <c r="AA2627" s="4"/>
      <c r="AB2627" s="55"/>
    </row>
    <row r="2628" spans="1:29" x14ac:dyDescent="0.35">
      <c r="A2628" s="8"/>
      <c r="B2628" s="8" t="s">
        <v>37</v>
      </c>
      <c r="C2628" s="8"/>
      <c r="D2628" s="9" t="s">
        <v>38</v>
      </c>
      <c r="E2628" s="9"/>
      <c r="F2628" s="9"/>
      <c r="G2628" s="56"/>
      <c r="H2628" s="8" t="s">
        <v>39</v>
      </c>
      <c r="I2628" s="8"/>
      <c r="J2628" s="57"/>
      <c r="K2628" s="10"/>
      <c r="L2628" s="8"/>
      <c r="M2628" s="13"/>
      <c r="N2628" s="1"/>
      <c r="O2628" s="1"/>
      <c r="P2628" s="1"/>
      <c r="Q2628" s="3"/>
      <c r="R2628" s="4"/>
      <c r="S2628" s="3"/>
      <c r="T2628" s="3"/>
      <c r="U2628" s="1"/>
      <c r="V2628" s="1"/>
      <c r="W2628" s="4"/>
      <c r="X2628" s="3"/>
      <c r="Y2628" s="4"/>
      <c r="Z2628" s="3"/>
      <c r="AA2628" s="4"/>
      <c r="AB2628" s="55"/>
    </row>
    <row r="2629" spans="1:29" x14ac:dyDescent="0.35">
      <c r="A2629" s="8"/>
      <c r="B2629" s="8"/>
      <c r="C2629" s="8"/>
      <c r="D2629" s="9"/>
      <c r="E2629" s="9"/>
      <c r="F2629" s="9"/>
      <c r="G2629" s="56"/>
      <c r="H2629" s="8" t="s">
        <v>40</v>
      </c>
      <c r="I2629" s="8"/>
      <c r="J2629" s="57"/>
      <c r="K2629" s="10"/>
      <c r="L2629" s="8"/>
      <c r="M2629" s="13"/>
      <c r="N2629" s="1"/>
      <c r="O2629" s="1"/>
      <c r="P2629" s="1"/>
      <c r="Q2629" s="3"/>
      <c r="R2629" s="4"/>
      <c r="S2629" s="3"/>
      <c r="T2629" s="3"/>
      <c r="U2629" s="1"/>
      <c r="V2629" s="1"/>
      <c r="W2629" s="4"/>
      <c r="X2629" s="3"/>
      <c r="Y2629" s="4"/>
      <c r="Z2629" s="3"/>
      <c r="AA2629" s="4"/>
      <c r="AB2629" s="55"/>
    </row>
    <row r="2630" spans="1:29" x14ac:dyDescent="0.35">
      <c r="A2630" s="8"/>
      <c r="B2630" s="8"/>
      <c r="C2630" s="8"/>
      <c r="D2630" s="9"/>
      <c r="E2630" s="9"/>
      <c r="F2630" s="9"/>
      <c r="G2630" s="56"/>
      <c r="H2630" s="8" t="s">
        <v>41</v>
      </c>
      <c r="I2630" s="8"/>
      <c r="J2630" s="57"/>
      <c r="K2630" s="10"/>
      <c r="L2630" s="8"/>
      <c r="M2630" s="13"/>
      <c r="N2630" s="1"/>
      <c r="O2630" s="1"/>
      <c r="P2630" s="8"/>
      <c r="Q2630" s="3"/>
      <c r="R2630" s="4"/>
      <c r="S2630" s="3"/>
      <c r="T2630" s="3"/>
      <c r="U2630" s="1"/>
      <c r="V2630" s="1"/>
      <c r="W2630" s="4"/>
      <c r="X2630" s="3"/>
      <c r="Y2630" s="11"/>
      <c r="Z2630" s="10"/>
      <c r="AA2630" s="11"/>
      <c r="AB2630" s="14"/>
    </row>
    <row r="2631" spans="1:29" x14ac:dyDescent="0.35">
      <c r="A2631" s="8"/>
      <c r="B2631" s="8"/>
      <c r="C2631" s="8"/>
      <c r="D2631" s="9"/>
      <c r="E2631" s="9"/>
      <c r="F2631" s="9"/>
      <c r="G2631" s="56"/>
      <c r="H2631" s="8" t="s">
        <v>42</v>
      </c>
      <c r="I2631" s="58"/>
      <c r="J2631" s="59"/>
      <c r="K2631" s="12"/>
      <c r="L2631" s="58"/>
      <c r="M2631" s="60"/>
      <c r="N2631" s="1"/>
      <c r="O2631" s="1"/>
      <c r="P2631" s="8"/>
      <c r="Q2631" s="3"/>
      <c r="R2631" s="4"/>
      <c r="S2631" s="3"/>
      <c r="T2631" s="3"/>
      <c r="U2631" s="1"/>
      <c r="V2631" s="1"/>
      <c r="W2631" s="4"/>
      <c r="X2631" s="3"/>
      <c r="Y2631" s="11"/>
      <c r="Z2631" s="10"/>
      <c r="AA2631" s="11"/>
      <c r="AB2631" s="14"/>
    </row>
    <row r="2632" spans="1:29" x14ac:dyDescent="0.35">
      <c r="A2632" s="58"/>
      <c r="B2632" s="58"/>
      <c r="C2632" s="58"/>
      <c r="D2632" s="61"/>
      <c r="E2632" s="61"/>
      <c r="F2632" s="61"/>
      <c r="G2632" s="58"/>
      <c r="H2632" s="58" t="s">
        <v>43</v>
      </c>
      <c r="I2632" s="58"/>
      <c r="J2632" s="59"/>
      <c r="K2632" s="12"/>
      <c r="L2632" s="58"/>
      <c r="M2632" s="60"/>
    </row>
    <row r="2633" spans="1:29" x14ac:dyDescent="0.35">
      <c r="A2633" s="1"/>
      <c r="B2633" s="1"/>
      <c r="C2633" s="1"/>
      <c r="D2633" s="2"/>
      <c r="E2633" s="2"/>
      <c r="F2633" s="2"/>
      <c r="G2633" s="1"/>
      <c r="H2633" s="1"/>
      <c r="I2633" s="1"/>
      <c r="J2633" s="3"/>
      <c r="K2633" s="4"/>
      <c r="M2633" s="6"/>
      <c r="N2633" s="1"/>
      <c r="O2633" s="1"/>
      <c r="P2633" s="1"/>
      <c r="Q2633" s="3"/>
      <c r="R2633" s="4"/>
      <c r="S2633" s="3"/>
      <c r="T2633" s="3"/>
      <c r="U2633" s="1"/>
      <c r="V2633" s="1"/>
      <c r="W2633" s="4"/>
      <c r="X2633" s="3"/>
      <c r="Y2633" s="4"/>
      <c r="Z2633" s="3"/>
      <c r="AA2633" s="314" t="s">
        <v>0</v>
      </c>
      <c r="AB2633" s="314"/>
    </row>
    <row r="2634" spans="1:29" x14ac:dyDescent="0.35">
      <c r="A2634" s="315" t="s">
        <v>1</v>
      </c>
      <c r="B2634" s="315"/>
      <c r="C2634" s="315"/>
      <c r="D2634" s="315"/>
      <c r="E2634" s="315"/>
      <c r="F2634" s="315"/>
      <c r="G2634" s="315"/>
      <c r="H2634" s="315"/>
      <c r="I2634" s="315"/>
      <c r="J2634" s="315"/>
      <c r="K2634" s="315"/>
      <c r="L2634" s="315"/>
      <c r="M2634" s="315"/>
      <c r="N2634" s="315"/>
      <c r="O2634" s="315"/>
      <c r="P2634" s="315"/>
      <c r="Q2634" s="315"/>
      <c r="R2634" s="315"/>
      <c r="S2634" s="315"/>
      <c r="T2634" s="315"/>
      <c r="U2634" s="315"/>
      <c r="V2634" s="315"/>
      <c r="W2634" s="315"/>
      <c r="X2634" s="315"/>
      <c r="Y2634" s="315"/>
      <c r="Z2634" s="315"/>
      <c r="AA2634" s="315"/>
      <c r="AB2634" s="315"/>
    </row>
    <row r="2635" spans="1:29" x14ac:dyDescent="0.35">
      <c r="A2635" s="315" t="str">
        <f>A2616</f>
        <v>เทศบาลตำบลนาบอน</v>
      </c>
      <c r="B2635" s="315"/>
      <c r="C2635" s="315"/>
      <c r="D2635" s="315"/>
      <c r="E2635" s="315"/>
      <c r="F2635" s="315"/>
      <c r="G2635" s="315"/>
      <c r="H2635" s="315"/>
      <c r="I2635" s="315"/>
      <c r="J2635" s="315"/>
      <c r="K2635" s="315"/>
      <c r="L2635" s="315"/>
      <c r="M2635" s="315"/>
      <c r="N2635" s="315"/>
      <c r="O2635" s="315"/>
      <c r="P2635" s="315"/>
      <c r="Q2635" s="315"/>
      <c r="R2635" s="315"/>
      <c r="S2635" s="315"/>
      <c r="T2635" s="315"/>
      <c r="U2635" s="315"/>
      <c r="V2635" s="315"/>
      <c r="W2635" s="315"/>
      <c r="X2635" s="315"/>
      <c r="Y2635" s="315"/>
      <c r="Z2635" s="315"/>
      <c r="AA2635" s="315"/>
      <c r="AB2635" s="315"/>
    </row>
    <row r="2636" spans="1:29" x14ac:dyDescent="0.35">
      <c r="A2636" s="8" t="s">
        <v>249</v>
      </c>
      <c r="B2636" s="8"/>
      <c r="C2636" s="8"/>
      <c r="D2636" s="9"/>
      <c r="E2636" s="9"/>
      <c r="F2636" s="9"/>
      <c r="G2636" s="8"/>
      <c r="H2636" s="8"/>
      <c r="I2636" s="8"/>
      <c r="J2636" s="10"/>
      <c r="K2636" s="11"/>
      <c r="L2636" s="12"/>
      <c r="M2636" s="13"/>
      <c r="N2636" s="8"/>
      <c r="O2636" s="8"/>
      <c r="P2636" s="8"/>
      <c r="Q2636" s="10"/>
      <c r="R2636" s="11"/>
      <c r="S2636" s="10"/>
      <c r="T2636" s="10"/>
      <c r="U2636" s="8"/>
      <c r="V2636" s="8"/>
      <c r="W2636" s="11"/>
      <c r="X2636" s="10"/>
      <c r="Y2636" s="11"/>
      <c r="Z2636" s="10"/>
      <c r="AA2636" s="11"/>
      <c r="AB2636" s="14"/>
    </row>
    <row r="2637" spans="1:29" x14ac:dyDescent="0.35">
      <c r="A2637" s="288" t="s">
        <v>4</v>
      </c>
      <c r="B2637" s="316"/>
      <c r="C2637" s="316"/>
      <c r="D2637" s="316"/>
      <c r="E2637" s="316"/>
      <c r="F2637" s="316"/>
      <c r="G2637" s="316"/>
      <c r="H2637" s="316"/>
      <c r="I2637" s="316"/>
      <c r="J2637" s="316"/>
      <c r="K2637" s="316"/>
      <c r="L2637" s="289"/>
      <c r="M2637" s="288" t="s">
        <v>5</v>
      </c>
      <c r="N2637" s="316"/>
      <c r="O2637" s="316"/>
      <c r="P2637" s="316"/>
      <c r="Q2637" s="316"/>
      <c r="R2637" s="316"/>
      <c r="S2637" s="316"/>
      <c r="T2637" s="316"/>
      <c r="U2637" s="316"/>
      <c r="V2637" s="316"/>
      <c r="W2637" s="289"/>
      <c r="X2637" s="290" t="s">
        <v>6</v>
      </c>
      <c r="Y2637" s="290" t="s">
        <v>7</v>
      </c>
      <c r="Z2637" s="290" t="s">
        <v>8</v>
      </c>
      <c r="AA2637" s="290" t="s">
        <v>9</v>
      </c>
      <c r="AB2637" s="317" t="s">
        <v>10</v>
      </c>
    </row>
    <row r="2638" spans="1:29" x14ac:dyDescent="0.35">
      <c r="A2638" s="299" t="s">
        <v>11</v>
      </c>
      <c r="B2638" s="293" t="s">
        <v>12</v>
      </c>
      <c r="C2638" s="293" t="s">
        <v>13</v>
      </c>
      <c r="D2638" s="311" t="s">
        <v>14</v>
      </c>
      <c r="E2638" s="311" t="s">
        <v>15</v>
      </c>
      <c r="F2638" s="312" t="s">
        <v>16</v>
      </c>
      <c r="G2638" s="302" t="s">
        <v>17</v>
      </c>
      <c r="H2638" s="303"/>
      <c r="I2638" s="304"/>
      <c r="J2638" s="290" t="s">
        <v>18</v>
      </c>
      <c r="K2638" s="290" t="s">
        <v>19</v>
      </c>
      <c r="L2638" s="308" t="s">
        <v>20</v>
      </c>
      <c r="M2638" s="299" t="s">
        <v>11</v>
      </c>
      <c r="N2638" s="293" t="s">
        <v>21</v>
      </c>
      <c r="O2638" s="293" t="s">
        <v>22</v>
      </c>
      <c r="P2638" s="293" t="s">
        <v>16</v>
      </c>
      <c r="Q2638" s="290" t="s">
        <v>23</v>
      </c>
      <c r="R2638" s="290" t="s">
        <v>24</v>
      </c>
      <c r="S2638" s="290" t="s">
        <v>25</v>
      </c>
      <c r="T2638" s="290" t="s">
        <v>26</v>
      </c>
      <c r="U2638" s="288" t="s">
        <v>27</v>
      </c>
      <c r="V2638" s="289"/>
      <c r="W2638" s="290" t="s">
        <v>28</v>
      </c>
      <c r="X2638" s="291"/>
      <c r="Y2638" s="291"/>
      <c r="Z2638" s="291"/>
      <c r="AA2638" s="291"/>
      <c r="AB2638" s="318"/>
    </row>
    <row r="2639" spans="1:29" x14ac:dyDescent="0.35">
      <c r="A2639" s="300"/>
      <c r="B2639" s="294"/>
      <c r="C2639" s="294"/>
      <c r="D2639" s="312"/>
      <c r="E2639" s="312"/>
      <c r="F2639" s="312"/>
      <c r="G2639" s="305"/>
      <c r="H2639" s="306"/>
      <c r="I2639" s="307"/>
      <c r="J2639" s="291"/>
      <c r="K2639" s="291"/>
      <c r="L2639" s="309"/>
      <c r="M2639" s="300"/>
      <c r="N2639" s="294"/>
      <c r="O2639" s="294"/>
      <c r="P2639" s="294"/>
      <c r="Q2639" s="291"/>
      <c r="R2639" s="291"/>
      <c r="S2639" s="291"/>
      <c r="T2639" s="291"/>
      <c r="U2639" s="293" t="s">
        <v>29</v>
      </c>
      <c r="V2639" s="296" t="s">
        <v>30</v>
      </c>
      <c r="W2639" s="291"/>
      <c r="X2639" s="291"/>
      <c r="Y2639" s="291"/>
      <c r="Z2639" s="291"/>
      <c r="AA2639" s="291"/>
      <c r="AB2639" s="318"/>
    </row>
    <row r="2640" spans="1:29" x14ac:dyDescent="0.35">
      <c r="A2640" s="300"/>
      <c r="B2640" s="294"/>
      <c r="C2640" s="294"/>
      <c r="D2640" s="312"/>
      <c r="E2640" s="312"/>
      <c r="F2640" s="312"/>
      <c r="G2640" s="299" t="s">
        <v>31</v>
      </c>
      <c r="H2640" s="299" t="s">
        <v>32</v>
      </c>
      <c r="I2640" s="299" t="s">
        <v>33</v>
      </c>
      <c r="J2640" s="291"/>
      <c r="K2640" s="291"/>
      <c r="L2640" s="309"/>
      <c r="M2640" s="300"/>
      <c r="N2640" s="294"/>
      <c r="O2640" s="294"/>
      <c r="P2640" s="294"/>
      <c r="Q2640" s="291"/>
      <c r="R2640" s="291"/>
      <c r="S2640" s="291"/>
      <c r="T2640" s="291"/>
      <c r="U2640" s="294"/>
      <c r="V2640" s="297"/>
      <c r="W2640" s="291"/>
      <c r="X2640" s="291"/>
      <c r="Y2640" s="291"/>
      <c r="Z2640" s="291"/>
      <c r="AA2640" s="291"/>
      <c r="AB2640" s="318"/>
    </row>
    <row r="2641" spans="1:29" x14ac:dyDescent="0.35">
      <c r="A2641" s="300"/>
      <c r="B2641" s="294"/>
      <c r="C2641" s="294"/>
      <c r="D2641" s="312"/>
      <c r="E2641" s="312"/>
      <c r="F2641" s="312"/>
      <c r="G2641" s="300"/>
      <c r="H2641" s="300"/>
      <c r="I2641" s="300"/>
      <c r="J2641" s="291"/>
      <c r="K2641" s="291"/>
      <c r="L2641" s="309"/>
      <c r="M2641" s="300"/>
      <c r="N2641" s="294"/>
      <c r="O2641" s="294"/>
      <c r="P2641" s="294"/>
      <c r="Q2641" s="291"/>
      <c r="R2641" s="291"/>
      <c r="S2641" s="291"/>
      <c r="T2641" s="291"/>
      <c r="U2641" s="294"/>
      <c r="V2641" s="297"/>
      <c r="W2641" s="291"/>
      <c r="X2641" s="291"/>
      <c r="Y2641" s="291"/>
      <c r="Z2641" s="291"/>
      <c r="AA2641" s="291"/>
      <c r="AB2641" s="318"/>
    </row>
    <row r="2642" spans="1:29" x14ac:dyDescent="0.35">
      <c r="A2642" s="301"/>
      <c r="B2642" s="295"/>
      <c r="C2642" s="295"/>
      <c r="D2642" s="313"/>
      <c r="E2642" s="313"/>
      <c r="F2642" s="313"/>
      <c r="G2642" s="301"/>
      <c r="H2642" s="301"/>
      <c r="I2642" s="301"/>
      <c r="J2642" s="292"/>
      <c r="K2642" s="292"/>
      <c r="L2642" s="310"/>
      <c r="M2642" s="301"/>
      <c r="N2642" s="295"/>
      <c r="O2642" s="295"/>
      <c r="P2642" s="295"/>
      <c r="Q2642" s="292"/>
      <c r="R2642" s="292"/>
      <c r="S2642" s="292"/>
      <c r="T2642" s="292"/>
      <c r="U2642" s="295"/>
      <c r="V2642" s="298"/>
      <c r="W2642" s="292"/>
      <c r="X2642" s="292"/>
      <c r="Y2642" s="292"/>
      <c r="Z2642" s="292"/>
      <c r="AA2642" s="292"/>
      <c r="AB2642" s="319"/>
    </row>
    <row r="2643" spans="1:29" x14ac:dyDescent="0.35">
      <c r="A2643" s="15">
        <v>1</v>
      </c>
      <c r="B2643" s="16" t="str">
        <f>[1]ภดส3!B13518</f>
        <v>โฉนด</v>
      </c>
      <c r="C2643" s="16">
        <f>[1]ภดส3!E13518</f>
        <v>2932</v>
      </c>
      <c r="D2643" s="17">
        <f>[1]ภดส3!C13518</f>
        <v>6276</v>
      </c>
      <c r="E2643" s="17" t="str">
        <f>[1]ภดส3!F13518</f>
        <v>ม.2 ต.นาบอน</v>
      </c>
      <c r="F2643" s="18" t="s">
        <v>34</v>
      </c>
      <c r="G2643" s="16">
        <f>[1]ภดส3!G13518</f>
        <v>0</v>
      </c>
      <c r="H2643" s="16">
        <f>[1]ภดส3!H13518</f>
        <v>0</v>
      </c>
      <c r="I2643" s="16">
        <f>[1]ภดส3!I13518</f>
        <v>24</v>
      </c>
      <c r="J2643" s="19">
        <f>[1]ภดส3!J13518</f>
        <v>24</v>
      </c>
      <c r="K2643" s="20">
        <v>3050</v>
      </c>
      <c r="L2643" s="19">
        <f>J2643*K2643</f>
        <v>73200</v>
      </c>
      <c r="M2643" s="21">
        <v>1</v>
      </c>
      <c r="N2643" s="21" t="s">
        <v>48</v>
      </c>
      <c r="O2643" s="21" t="s">
        <v>241</v>
      </c>
      <c r="P2643" s="21"/>
      <c r="Q2643" s="161">
        <v>190</v>
      </c>
      <c r="R2643" s="23">
        <v>100</v>
      </c>
      <c r="S2643" s="161">
        <v>7450</v>
      </c>
      <c r="T2643" s="22">
        <f>Q2643*S2643</f>
        <v>1415500</v>
      </c>
      <c r="U2643" s="21">
        <v>35</v>
      </c>
      <c r="V2643" s="21">
        <v>85</v>
      </c>
      <c r="W2643" s="23">
        <f>T2643-T2643*85/100</f>
        <v>212325</v>
      </c>
      <c r="X2643" s="22">
        <f>L2643+W2643</f>
        <v>285525</v>
      </c>
      <c r="Y2643" s="23">
        <f>X2643*R2643/100</f>
        <v>285525</v>
      </c>
      <c r="Z2643" s="22">
        <v>0</v>
      </c>
      <c r="AA2643" s="24">
        <f>Y2643-Z2643</f>
        <v>285525</v>
      </c>
      <c r="AB2643" s="25">
        <v>0.02</v>
      </c>
      <c r="AC2643" s="26"/>
    </row>
    <row r="2644" spans="1:29" x14ac:dyDescent="0.35">
      <c r="A2644" s="15">
        <v>2</v>
      </c>
      <c r="B2644" s="16" t="str">
        <f>[1]ภดส3!B13519</f>
        <v>โฉนด</v>
      </c>
      <c r="C2644" s="16">
        <f>[1]ภดส3!E13519</f>
        <v>2933</v>
      </c>
      <c r="D2644" s="17">
        <f>[1]ภดส3!C13519</f>
        <v>6277</v>
      </c>
      <c r="E2644" s="17" t="str">
        <f>[1]ภดส3!F13519</f>
        <v>ม.2 ต.นาบอน</v>
      </c>
      <c r="F2644" s="28" t="s">
        <v>34</v>
      </c>
      <c r="G2644" s="16">
        <f>[1]ภดส3!G13519</f>
        <v>0</v>
      </c>
      <c r="H2644" s="16">
        <f>[1]ภดส3!H13519</f>
        <v>0</v>
      </c>
      <c r="I2644" s="16">
        <f>[1]ภดส3!I13519</f>
        <v>30</v>
      </c>
      <c r="J2644" s="45">
        <f>[1]ภดส3!J13519</f>
        <v>30</v>
      </c>
      <c r="K2644" s="29">
        <v>3050</v>
      </c>
      <c r="L2644" s="19">
        <f>J2644*K2644</f>
        <v>91500</v>
      </c>
      <c r="M2644" s="31">
        <v>2</v>
      </c>
      <c r="N2644" s="30" t="s">
        <v>48</v>
      </c>
      <c r="O2644" s="31" t="s">
        <v>241</v>
      </c>
      <c r="P2644" s="31"/>
      <c r="Q2644" s="189">
        <v>200</v>
      </c>
      <c r="R2644" s="23">
        <v>100</v>
      </c>
      <c r="S2644" s="42">
        <v>7450</v>
      </c>
      <c r="T2644" s="22">
        <f>Q2644*S2644</f>
        <v>1490000</v>
      </c>
      <c r="U2644" s="31">
        <v>35</v>
      </c>
      <c r="V2644" s="31">
        <v>85</v>
      </c>
      <c r="W2644" s="23">
        <f>T2644-T2644*85/100</f>
        <v>223500</v>
      </c>
      <c r="X2644" s="22">
        <f>L2644+W2644</f>
        <v>315000</v>
      </c>
      <c r="Y2644" s="23">
        <f>X2644*R2644/100</f>
        <v>315000</v>
      </c>
      <c r="Z2644" s="22">
        <v>0</v>
      </c>
      <c r="AA2644" s="24">
        <f>Y2644-Z2644</f>
        <v>315000</v>
      </c>
      <c r="AB2644" s="25">
        <v>0.02</v>
      </c>
      <c r="AC2644" s="26"/>
    </row>
    <row r="2645" spans="1:29" x14ac:dyDescent="0.35">
      <c r="A2645" s="47"/>
      <c r="B2645" s="47"/>
      <c r="C2645" s="47"/>
      <c r="D2645" s="48"/>
      <c r="E2645" s="48"/>
      <c r="F2645" s="48"/>
      <c r="G2645" s="47"/>
      <c r="H2645" s="47"/>
      <c r="I2645" s="47"/>
      <c r="J2645" s="49"/>
      <c r="K2645" s="50"/>
      <c r="L2645" s="51"/>
      <c r="M2645" s="52"/>
      <c r="N2645" s="52"/>
      <c r="O2645" s="52"/>
      <c r="P2645" s="52"/>
      <c r="Q2645" s="49"/>
      <c r="R2645" s="50"/>
      <c r="S2645" s="49"/>
      <c r="T2645" s="49"/>
      <c r="U2645" s="52"/>
      <c r="V2645" s="52"/>
      <c r="W2645" s="50"/>
      <c r="X2645" s="49"/>
      <c r="Y2645" s="50"/>
      <c r="Z2645" s="49"/>
      <c r="AA2645" s="50"/>
      <c r="AB2645" s="53"/>
      <c r="AC2645" s="5">
        <f>SUM(AC2644:AC2644)</f>
        <v>0</v>
      </c>
    </row>
    <row r="2646" spans="1:29" x14ac:dyDescent="0.35">
      <c r="A2646" s="1"/>
      <c r="B2646" s="1"/>
      <c r="C2646" s="1"/>
      <c r="D2646" s="2"/>
      <c r="E2646" s="2"/>
      <c r="F2646" s="2"/>
      <c r="G2646" s="1"/>
      <c r="H2646" s="1"/>
      <c r="I2646" s="1"/>
      <c r="J2646" s="3"/>
      <c r="K2646" s="4"/>
      <c r="M2646" s="6"/>
      <c r="N2646" s="1"/>
      <c r="O2646" s="1"/>
      <c r="P2646" s="1"/>
      <c r="Q2646" s="3"/>
      <c r="R2646" s="4"/>
      <c r="S2646" s="3"/>
      <c r="T2646" s="3"/>
      <c r="U2646" s="1"/>
      <c r="V2646" s="1"/>
      <c r="W2646" s="4"/>
      <c r="X2646" s="3"/>
      <c r="Y2646" s="4"/>
      <c r="Z2646" s="3"/>
      <c r="AA2646" s="4"/>
      <c r="AB2646" s="55"/>
    </row>
    <row r="2647" spans="1:29" x14ac:dyDescent="0.35">
      <c r="A2647" s="8"/>
      <c r="B2647" s="8" t="s">
        <v>37</v>
      </c>
      <c r="C2647" s="8"/>
      <c r="D2647" s="9" t="s">
        <v>38</v>
      </c>
      <c r="E2647" s="9"/>
      <c r="F2647" s="9"/>
      <c r="G2647" s="56"/>
      <c r="H2647" s="8" t="s">
        <v>39</v>
      </c>
      <c r="I2647" s="8"/>
      <c r="J2647" s="57"/>
      <c r="K2647" s="10"/>
      <c r="L2647" s="8"/>
      <c r="M2647" s="13"/>
      <c r="N2647" s="1"/>
      <c r="O2647" s="1"/>
      <c r="P2647" s="1"/>
      <c r="Q2647" s="3"/>
      <c r="R2647" s="4"/>
      <c r="S2647" s="3"/>
      <c r="T2647" s="3"/>
      <c r="U2647" s="1"/>
      <c r="V2647" s="1"/>
      <c r="W2647" s="4"/>
      <c r="X2647" s="3"/>
      <c r="Y2647" s="4"/>
      <c r="Z2647" s="3"/>
      <c r="AA2647" s="4"/>
      <c r="AB2647" s="55"/>
    </row>
    <row r="2648" spans="1:29" x14ac:dyDescent="0.35">
      <c r="A2648" s="8"/>
      <c r="B2648" s="8"/>
      <c r="C2648" s="8"/>
      <c r="D2648" s="9"/>
      <c r="E2648" s="9"/>
      <c r="F2648" s="9"/>
      <c r="G2648" s="56"/>
      <c r="H2648" s="8" t="s">
        <v>40</v>
      </c>
      <c r="I2648" s="8"/>
      <c r="J2648" s="57"/>
      <c r="K2648" s="10"/>
      <c r="L2648" s="8"/>
      <c r="M2648" s="13"/>
      <c r="N2648" s="1"/>
      <c r="O2648" s="1"/>
      <c r="P2648" s="1"/>
      <c r="Q2648" s="3"/>
      <c r="R2648" s="4"/>
      <c r="S2648" s="3"/>
      <c r="T2648" s="3"/>
      <c r="U2648" s="1"/>
      <c r="V2648" s="1"/>
      <c r="W2648" s="4"/>
      <c r="X2648" s="3"/>
      <c r="Y2648" s="4"/>
      <c r="Z2648" s="3"/>
      <c r="AA2648" s="4"/>
      <c r="AB2648" s="55"/>
    </row>
    <row r="2649" spans="1:29" x14ac:dyDescent="0.35">
      <c r="A2649" s="8"/>
      <c r="B2649" s="8"/>
      <c r="C2649" s="8"/>
      <c r="D2649" s="9"/>
      <c r="E2649" s="9"/>
      <c r="F2649" s="9"/>
      <c r="G2649" s="56"/>
      <c r="H2649" s="8" t="s">
        <v>41</v>
      </c>
      <c r="I2649" s="8"/>
      <c r="J2649" s="57"/>
      <c r="K2649" s="10"/>
      <c r="L2649" s="8"/>
      <c r="M2649" s="13"/>
      <c r="N2649" s="1"/>
      <c r="O2649" s="1"/>
      <c r="P2649" s="8"/>
      <c r="Q2649" s="3"/>
      <c r="R2649" s="4"/>
      <c r="S2649" s="3"/>
      <c r="T2649" s="3"/>
      <c r="U2649" s="1"/>
      <c r="V2649" s="1"/>
      <c r="W2649" s="4"/>
      <c r="X2649" s="3"/>
      <c r="Y2649" s="11"/>
      <c r="Z2649" s="10"/>
      <c r="AA2649" s="11"/>
      <c r="AB2649" s="14"/>
    </row>
    <row r="2650" spans="1:29" x14ac:dyDescent="0.35">
      <c r="A2650" s="8"/>
      <c r="B2650" s="8"/>
      <c r="C2650" s="8"/>
      <c r="D2650" s="9"/>
      <c r="E2650" s="9"/>
      <c r="F2650" s="9"/>
      <c r="G2650" s="56"/>
      <c r="H2650" s="8" t="s">
        <v>42</v>
      </c>
      <c r="I2650" s="58"/>
      <c r="J2650" s="59"/>
      <c r="K2650" s="12"/>
      <c r="L2650" s="58"/>
      <c r="M2650" s="60"/>
      <c r="N2650" s="1"/>
      <c r="O2650" s="1"/>
      <c r="P2650" s="8"/>
      <c r="Q2650" s="3"/>
      <c r="R2650" s="4"/>
      <c r="S2650" s="3"/>
      <c r="T2650" s="3"/>
      <c r="U2650" s="1"/>
      <c r="V2650" s="1"/>
      <c r="W2650" s="4"/>
      <c r="X2650" s="3"/>
      <c r="Y2650" s="11"/>
      <c r="Z2650" s="10"/>
      <c r="AA2650" s="11"/>
      <c r="AB2650" s="14"/>
    </row>
    <row r="2651" spans="1:29" x14ac:dyDescent="0.35">
      <c r="A2651" s="58"/>
      <c r="B2651" s="58"/>
      <c r="C2651" s="58"/>
      <c r="D2651" s="61"/>
      <c r="E2651" s="61"/>
      <c r="F2651" s="61"/>
      <c r="G2651" s="58"/>
      <c r="H2651" s="58" t="s">
        <v>43</v>
      </c>
      <c r="I2651" s="58"/>
      <c r="J2651" s="59"/>
      <c r="K2651" s="12"/>
      <c r="L2651" s="58"/>
      <c r="M2651" s="60"/>
    </row>
    <row r="2652" spans="1:29" x14ac:dyDescent="0.35">
      <c r="A2652" s="1"/>
      <c r="B2652" s="1"/>
      <c r="C2652" s="1"/>
      <c r="D2652" s="2"/>
      <c r="E2652" s="2"/>
      <c r="F2652" s="2"/>
      <c r="G2652" s="1"/>
      <c r="H2652" s="1"/>
      <c r="I2652" s="1"/>
      <c r="J2652" s="3"/>
      <c r="K2652" s="4"/>
      <c r="M2652" s="6"/>
      <c r="N2652" s="1"/>
      <c r="O2652" s="1"/>
      <c r="P2652" s="1"/>
      <c r="Q2652" s="3"/>
      <c r="R2652" s="4"/>
      <c r="S2652" s="3"/>
      <c r="T2652" s="3"/>
      <c r="U2652" s="1"/>
      <c r="V2652" s="1"/>
      <c r="W2652" s="4"/>
      <c r="X2652" s="3"/>
      <c r="Y2652" s="4"/>
      <c r="Z2652" s="3"/>
      <c r="AA2652" s="314" t="s">
        <v>0</v>
      </c>
      <c r="AB2652" s="314"/>
    </row>
    <row r="2653" spans="1:29" x14ac:dyDescent="0.35">
      <c r="A2653" s="315" t="s">
        <v>1</v>
      </c>
      <c r="B2653" s="315"/>
      <c r="C2653" s="315"/>
      <c r="D2653" s="315"/>
      <c r="E2653" s="315"/>
      <c r="F2653" s="315"/>
      <c r="G2653" s="315"/>
      <c r="H2653" s="315"/>
      <c r="I2653" s="315"/>
      <c r="J2653" s="315"/>
      <c r="K2653" s="315"/>
      <c r="L2653" s="315"/>
      <c r="M2653" s="315"/>
      <c r="N2653" s="315"/>
      <c r="O2653" s="315"/>
      <c r="P2653" s="315"/>
      <c r="Q2653" s="315"/>
      <c r="R2653" s="315"/>
      <c r="S2653" s="315"/>
      <c r="T2653" s="315"/>
      <c r="U2653" s="315"/>
      <c r="V2653" s="315"/>
      <c r="W2653" s="315"/>
      <c r="X2653" s="315"/>
      <c r="Y2653" s="315"/>
      <c r="Z2653" s="315"/>
      <c r="AA2653" s="315"/>
      <c r="AB2653" s="315"/>
    </row>
    <row r="2654" spans="1:29" x14ac:dyDescent="0.35">
      <c r="A2654" s="315" t="str">
        <f>A2635</f>
        <v>เทศบาลตำบลนาบอน</v>
      </c>
      <c r="B2654" s="315"/>
      <c r="C2654" s="315"/>
      <c r="D2654" s="315"/>
      <c r="E2654" s="315"/>
      <c r="F2654" s="315"/>
      <c r="G2654" s="315"/>
      <c r="H2654" s="315"/>
      <c r="I2654" s="315"/>
      <c r="J2654" s="315"/>
      <c r="K2654" s="315"/>
      <c r="L2654" s="315"/>
      <c r="M2654" s="315"/>
      <c r="N2654" s="315"/>
      <c r="O2654" s="315"/>
      <c r="P2654" s="315"/>
      <c r="Q2654" s="315"/>
      <c r="R2654" s="315"/>
      <c r="S2654" s="315"/>
      <c r="T2654" s="315"/>
      <c r="U2654" s="315"/>
      <c r="V2654" s="315"/>
      <c r="W2654" s="315"/>
      <c r="X2654" s="315"/>
      <c r="Y2654" s="315"/>
      <c r="Z2654" s="315"/>
      <c r="AA2654" s="315"/>
      <c r="AB2654" s="315"/>
    </row>
    <row r="2655" spans="1:29" x14ac:dyDescent="0.35">
      <c r="A2655" s="8" t="s">
        <v>250</v>
      </c>
      <c r="B2655" s="8"/>
      <c r="C2655" s="8"/>
      <c r="D2655" s="9"/>
      <c r="E2655" s="9"/>
      <c r="F2655" s="9"/>
      <c r="G2655" s="8"/>
      <c r="H2655" s="8"/>
      <c r="I2655" s="8"/>
      <c r="J2655" s="10"/>
      <c r="K2655" s="11"/>
      <c r="L2655" s="12"/>
      <c r="M2655" s="13"/>
      <c r="N2655" s="8"/>
      <c r="O2655" s="8"/>
      <c r="P2655" s="8"/>
      <c r="Q2655" s="10"/>
      <c r="R2655" s="11"/>
      <c r="S2655" s="10"/>
      <c r="T2655" s="10"/>
      <c r="U2655" s="8"/>
      <c r="V2655" s="8"/>
      <c r="W2655" s="11"/>
      <c r="X2655" s="10"/>
      <c r="Y2655" s="11"/>
      <c r="Z2655" s="10"/>
      <c r="AA2655" s="11"/>
      <c r="AB2655" s="14"/>
    </row>
    <row r="2656" spans="1:29" x14ac:dyDescent="0.35">
      <c r="A2656" s="288" t="s">
        <v>4</v>
      </c>
      <c r="B2656" s="316"/>
      <c r="C2656" s="316"/>
      <c r="D2656" s="316"/>
      <c r="E2656" s="316"/>
      <c r="F2656" s="316"/>
      <c r="G2656" s="316"/>
      <c r="H2656" s="316"/>
      <c r="I2656" s="316"/>
      <c r="J2656" s="316"/>
      <c r="K2656" s="316"/>
      <c r="L2656" s="289"/>
      <c r="M2656" s="288" t="s">
        <v>5</v>
      </c>
      <c r="N2656" s="316"/>
      <c r="O2656" s="316"/>
      <c r="P2656" s="316"/>
      <c r="Q2656" s="316"/>
      <c r="R2656" s="316"/>
      <c r="S2656" s="316"/>
      <c r="T2656" s="316"/>
      <c r="U2656" s="316"/>
      <c r="V2656" s="316"/>
      <c r="W2656" s="289"/>
      <c r="X2656" s="290" t="s">
        <v>6</v>
      </c>
      <c r="Y2656" s="290" t="s">
        <v>7</v>
      </c>
      <c r="Z2656" s="290" t="s">
        <v>8</v>
      </c>
      <c r="AA2656" s="290" t="s">
        <v>9</v>
      </c>
      <c r="AB2656" s="317" t="s">
        <v>10</v>
      </c>
    </row>
    <row r="2657" spans="1:29" x14ac:dyDescent="0.35">
      <c r="A2657" s="299" t="s">
        <v>11</v>
      </c>
      <c r="B2657" s="293" t="s">
        <v>12</v>
      </c>
      <c r="C2657" s="293" t="s">
        <v>13</v>
      </c>
      <c r="D2657" s="311" t="s">
        <v>14</v>
      </c>
      <c r="E2657" s="311" t="s">
        <v>15</v>
      </c>
      <c r="F2657" s="312" t="s">
        <v>16</v>
      </c>
      <c r="G2657" s="302" t="s">
        <v>17</v>
      </c>
      <c r="H2657" s="303"/>
      <c r="I2657" s="304"/>
      <c r="J2657" s="290" t="s">
        <v>18</v>
      </c>
      <c r="K2657" s="290" t="s">
        <v>19</v>
      </c>
      <c r="L2657" s="308" t="s">
        <v>20</v>
      </c>
      <c r="M2657" s="299" t="s">
        <v>11</v>
      </c>
      <c r="N2657" s="293" t="s">
        <v>21</v>
      </c>
      <c r="O2657" s="293" t="s">
        <v>22</v>
      </c>
      <c r="P2657" s="293" t="s">
        <v>16</v>
      </c>
      <c r="Q2657" s="290" t="s">
        <v>23</v>
      </c>
      <c r="R2657" s="290" t="s">
        <v>24</v>
      </c>
      <c r="S2657" s="290" t="s">
        <v>25</v>
      </c>
      <c r="T2657" s="290" t="s">
        <v>26</v>
      </c>
      <c r="U2657" s="288" t="s">
        <v>27</v>
      </c>
      <c r="V2657" s="289"/>
      <c r="W2657" s="290" t="s">
        <v>28</v>
      </c>
      <c r="X2657" s="291"/>
      <c r="Y2657" s="291"/>
      <c r="Z2657" s="291"/>
      <c r="AA2657" s="291"/>
      <c r="AB2657" s="318"/>
    </row>
    <row r="2658" spans="1:29" x14ac:dyDescent="0.35">
      <c r="A2658" s="300"/>
      <c r="B2658" s="294"/>
      <c r="C2658" s="294"/>
      <c r="D2658" s="312"/>
      <c r="E2658" s="312"/>
      <c r="F2658" s="312"/>
      <c r="G2658" s="305"/>
      <c r="H2658" s="306"/>
      <c r="I2658" s="307"/>
      <c r="J2658" s="291"/>
      <c r="K2658" s="291"/>
      <c r="L2658" s="309"/>
      <c r="M2658" s="300"/>
      <c r="N2658" s="294"/>
      <c r="O2658" s="294"/>
      <c r="P2658" s="294"/>
      <c r="Q2658" s="291"/>
      <c r="R2658" s="291"/>
      <c r="S2658" s="291"/>
      <c r="T2658" s="291"/>
      <c r="U2658" s="293" t="s">
        <v>29</v>
      </c>
      <c r="V2658" s="296" t="s">
        <v>30</v>
      </c>
      <c r="W2658" s="291"/>
      <c r="X2658" s="291"/>
      <c r="Y2658" s="291"/>
      <c r="Z2658" s="291"/>
      <c r="AA2658" s="291"/>
      <c r="AB2658" s="318"/>
    </row>
    <row r="2659" spans="1:29" x14ac:dyDescent="0.35">
      <c r="A2659" s="300"/>
      <c r="B2659" s="294"/>
      <c r="C2659" s="294"/>
      <c r="D2659" s="312"/>
      <c r="E2659" s="312"/>
      <c r="F2659" s="312"/>
      <c r="G2659" s="299" t="s">
        <v>31</v>
      </c>
      <c r="H2659" s="299" t="s">
        <v>32</v>
      </c>
      <c r="I2659" s="299" t="s">
        <v>33</v>
      </c>
      <c r="J2659" s="291"/>
      <c r="K2659" s="291"/>
      <c r="L2659" s="309"/>
      <c r="M2659" s="300"/>
      <c r="N2659" s="294"/>
      <c r="O2659" s="294"/>
      <c r="P2659" s="294"/>
      <c r="Q2659" s="291"/>
      <c r="R2659" s="291"/>
      <c r="S2659" s="291"/>
      <c r="T2659" s="291"/>
      <c r="U2659" s="294"/>
      <c r="V2659" s="297"/>
      <c r="W2659" s="291"/>
      <c r="X2659" s="291"/>
      <c r="Y2659" s="291"/>
      <c r="Z2659" s="291"/>
      <c r="AA2659" s="291"/>
      <c r="AB2659" s="318"/>
    </row>
    <row r="2660" spans="1:29" x14ac:dyDescent="0.35">
      <c r="A2660" s="300"/>
      <c r="B2660" s="294"/>
      <c r="C2660" s="294"/>
      <c r="D2660" s="312"/>
      <c r="E2660" s="312"/>
      <c r="F2660" s="312"/>
      <c r="G2660" s="300"/>
      <c r="H2660" s="300"/>
      <c r="I2660" s="300"/>
      <c r="J2660" s="291"/>
      <c r="K2660" s="291"/>
      <c r="L2660" s="309"/>
      <c r="M2660" s="300"/>
      <c r="N2660" s="294"/>
      <c r="O2660" s="294"/>
      <c r="P2660" s="294"/>
      <c r="Q2660" s="291"/>
      <c r="R2660" s="291"/>
      <c r="S2660" s="291"/>
      <c r="T2660" s="291"/>
      <c r="U2660" s="294"/>
      <c r="V2660" s="297"/>
      <c r="W2660" s="291"/>
      <c r="X2660" s="291"/>
      <c r="Y2660" s="291"/>
      <c r="Z2660" s="291"/>
      <c r="AA2660" s="291"/>
      <c r="AB2660" s="318"/>
    </row>
    <row r="2661" spans="1:29" x14ac:dyDescent="0.35">
      <c r="A2661" s="301"/>
      <c r="B2661" s="295"/>
      <c r="C2661" s="295"/>
      <c r="D2661" s="313"/>
      <c r="E2661" s="313"/>
      <c r="F2661" s="313"/>
      <c r="G2661" s="301"/>
      <c r="H2661" s="301"/>
      <c r="I2661" s="301"/>
      <c r="J2661" s="292"/>
      <c r="K2661" s="292"/>
      <c r="L2661" s="310"/>
      <c r="M2661" s="301"/>
      <c r="N2661" s="295"/>
      <c r="O2661" s="295"/>
      <c r="P2661" s="295"/>
      <c r="Q2661" s="292"/>
      <c r="R2661" s="292"/>
      <c r="S2661" s="292"/>
      <c r="T2661" s="292"/>
      <c r="U2661" s="295"/>
      <c r="V2661" s="298"/>
      <c r="W2661" s="292"/>
      <c r="X2661" s="292"/>
      <c r="Y2661" s="292"/>
      <c r="Z2661" s="292"/>
      <c r="AA2661" s="292"/>
      <c r="AB2661" s="319"/>
    </row>
    <row r="2662" spans="1:29" x14ac:dyDescent="0.35">
      <c r="A2662" s="15">
        <v>1</v>
      </c>
      <c r="B2662" s="16" t="str">
        <f>[1]ภดส3!B5903</f>
        <v>โฉนด</v>
      </c>
      <c r="C2662" s="16">
        <f>[1]ภดส3!E5903</f>
        <v>3452</v>
      </c>
      <c r="D2662" s="17">
        <f>[1]ภดส3!C5903</f>
        <v>7396</v>
      </c>
      <c r="E2662" s="17" t="str">
        <f>[1]ภดส3!F5903</f>
        <v>ม.2 ต.นาบอน</v>
      </c>
      <c r="F2662" s="18" t="s">
        <v>45</v>
      </c>
      <c r="G2662" s="16">
        <f>[1]ภดส3!G5903</f>
        <v>0</v>
      </c>
      <c r="H2662" s="16">
        <f>[1]ภดส3!H5903</f>
        <v>0</v>
      </c>
      <c r="I2662" s="16">
        <f>[1]ภดส3!I5903</f>
        <v>24</v>
      </c>
      <c r="J2662" s="19">
        <f>[1]ภดส3!J5903</f>
        <v>24</v>
      </c>
      <c r="K2662" s="20">
        <v>3050</v>
      </c>
      <c r="L2662" s="19">
        <f>J2662*K2662</f>
        <v>73200</v>
      </c>
      <c r="M2662" s="21"/>
      <c r="N2662" s="21"/>
      <c r="O2662" s="21"/>
      <c r="P2662" s="21"/>
      <c r="Q2662" s="22"/>
      <c r="R2662" s="23"/>
      <c r="S2662" s="22"/>
      <c r="T2662" s="22"/>
      <c r="U2662" s="21"/>
      <c r="V2662" s="21"/>
      <c r="W2662" s="23"/>
      <c r="X2662" s="22">
        <f>L2662</f>
        <v>73200</v>
      </c>
      <c r="Y2662" s="23">
        <f>X2662*100/100</f>
        <v>73200</v>
      </c>
      <c r="Z2662" s="22">
        <v>0</v>
      </c>
      <c r="AA2662" s="24">
        <f>Y2662-Z2662</f>
        <v>73200</v>
      </c>
      <c r="AB2662" s="25">
        <v>0.3</v>
      </c>
      <c r="AC2662" s="26">
        <f>AA2662*AB2662/100</f>
        <v>219.6</v>
      </c>
    </row>
    <row r="2663" spans="1:29" x14ac:dyDescent="0.35">
      <c r="A2663" s="15">
        <v>2</v>
      </c>
      <c r="B2663" s="16" t="str">
        <f>[1]ภดส3!B5904</f>
        <v>โฉนด</v>
      </c>
      <c r="C2663" s="16">
        <f>[1]ภดส3!E5904</f>
        <v>3012</v>
      </c>
      <c r="D2663" s="17">
        <f>[1]ภดส3!C5904</f>
        <v>6356</v>
      </c>
      <c r="E2663" s="17" t="str">
        <f>[1]ภดส3!F5904</f>
        <v>ม.2 ต.นาบอน</v>
      </c>
      <c r="F2663" s="28" t="s">
        <v>47</v>
      </c>
      <c r="G2663" s="16">
        <f>[1]ภดส3!G5904</f>
        <v>0</v>
      </c>
      <c r="H2663" s="16">
        <f>[1]ภดส3!H5904</f>
        <v>0</v>
      </c>
      <c r="I2663" s="16">
        <f>[1]ภดส3!I5904</f>
        <v>24</v>
      </c>
      <c r="J2663" s="45">
        <f>[1]ภดส3!J5904</f>
        <v>24</v>
      </c>
      <c r="K2663" s="29">
        <v>3050</v>
      </c>
      <c r="L2663" s="19">
        <f>J2663*K2663</f>
        <v>73200</v>
      </c>
      <c r="M2663" s="31">
        <v>1</v>
      </c>
      <c r="N2663" s="30" t="s">
        <v>74</v>
      </c>
      <c r="O2663" s="31" t="s">
        <v>49</v>
      </c>
      <c r="P2663" s="31">
        <v>2</v>
      </c>
      <c r="Q2663" s="42">
        <v>100</v>
      </c>
      <c r="R2663" s="23">
        <v>100</v>
      </c>
      <c r="S2663" s="42">
        <v>7450</v>
      </c>
      <c r="T2663" s="22">
        <f>Q2663*S2663</f>
        <v>745000</v>
      </c>
      <c r="U2663" s="31">
        <v>4</v>
      </c>
      <c r="V2663" s="31">
        <v>4</v>
      </c>
      <c r="W2663" s="23">
        <f>T2663-T2663*4/100</f>
        <v>715200</v>
      </c>
      <c r="X2663" s="22">
        <f>L2663+W2663</f>
        <v>788400</v>
      </c>
      <c r="Y2663" s="23">
        <f>X2663*R2664/100</f>
        <v>788400</v>
      </c>
      <c r="Z2663" s="22">
        <v>0</v>
      </c>
      <c r="AA2663" s="24">
        <f>Y2663-Z2663</f>
        <v>788400</v>
      </c>
      <c r="AB2663" s="25">
        <v>0.02</v>
      </c>
      <c r="AC2663" s="26">
        <f t="shared" ref="AC2663:AC2665" si="141">AA2663*AB2663/100</f>
        <v>157.68</v>
      </c>
    </row>
    <row r="2664" spans="1:29" x14ac:dyDescent="0.35">
      <c r="A2664" s="15">
        <v>3</v>
      </c>
      <c r="B2664" s="16" t="str">
        <f>[1]ภดส3!B5905</f>
        <v>โฉนด</v>
      </c>
      <c r="C2664" s="16">
        <f>[1]ภดส3!E5905</f>
        <v>3432</v>
      </c>
      <c r="D2664" s="17">
        <f>[1]ภดส3!C5905</f>
        <v>7376</v>
      </c>
      <c r="E2664" s="17" t="str">
        <f>[1]ภดส3!F5905</f>
        <v>ม.2 ต.นาบอน</v>
      </c>
      <c r="F2664" s="28" t="s">
        <v>47</v>
      </c>
      <c r="G2664" s="16">
        <f>[1]ภดส3!G5905</f>
        <v>0</v>
      </c>
      <c r="H2664" s="16">
        <f>[1]ภดส3!H5905</f>
        <v>0</v>
      </c>
      <c r="I2664" s="16">
        <f>[1]ภดส3!I5905</f>
        <v>25</v>
      </c>
      <c r="J2664" s="45">
        <f>[1]ภดส3!J5905</f>
        <v>25</v>
      </c>
      <c r="K2664" s="29">
        <v>3050</v>
      </c>
      <c r="L2664" s="19">
        <f t="shared" ref="L2664:L2665" si="142">J2664*K2664</f>
        <v>76250</v>
      </c>
      <c r="M2664" s="31">
        <v>2</v>
      </c>
      <c r="N2664" s="30" t="s">
        <v>74</v>
      </c>
      <c r="O2664" s="31" t="s">
        <v>49</v>
      </c>
      <c r="P2664" s="67">
        <v>2</v>
      </c>
      <c r="Q2664" s="35">
        <v>100</v>
      </c>
      <c r="R2664" s="23">
        <v>100</v>
      </c>
      <c r="S2664" s="35">
        <v>7450</v>
      </c>
      <c r="T2664" s="22">
        <f t="shared" ref="T2664:T2665" si="143">Q2664*S2664</f>
        <v>745000</v>
      </c>
      <c r="U2664" s="67">
        <v>4</v>
      </c>
      <c r="V2664" s="67">
        <v>4</v>
      </c>
      <c r="W2664" s="23">
        <f t="shared" ref="W2664:W2665" si="144">T2664-T2664*4/100</f>
        <v>715200</v>
      </c>
      <c r="X2664" s="22">
        <f t="shared" ref="X2664:X2665" si="145">L2664+W2664</f>
        <v>791450</v>
      </c>
      <c r="Y2664" s="23">
        <f t="shared" ref="Y2664" si="146">X2664*R2665/100</f>
        <v>791450</v>
      </c>
      <c r="Z2664" s="22">
        <v>0</v>
      </c>
      <c r="AA2664" s="24">
        <f t="shared" ref="AA2664:AA2665" si="147">Y2664-Z2664</f>
        <v>791450</v>
      </c>
      <c r="AB2664" s="25">
        <v>0.02</v>
      </c>
      <c r="AC2664" s="26">
        <f t="shared" si="141"/>
        <v>158.29</v>
      </c>
    </row>
    <row r="2665" spans="1:29" x14ac:dyDescent="0.35">
      <c r="A2665" s="68">
        <v>4</v>
      </c>
      <c r="B2665" s="16" t="str">
        <f>[1]ภดส3!B5906</f>
        <v>โฉนด</v>
      </c>
      <c r="C2665" s="16">
        <f>[1]ภดส3!E5906</f>
        <v>3433</v>
      </c>
      <c r="D2665" s="17">
        <f>[1]ภดส3!C5906</f>
        <v>7377</v>
      </c>
      <c r="E2665" s="17" t="str">
        <f>[1]ภดส3!F5906</f>
        <v>ม.2 ต.นาบอน</v>
      </c>
      <c r="F2665" s="28" t="s">
        <v>47</v>
      </c>
      <c r="G2665" s="16">
        <f>[1]ภดส3!G5906</f>
        <v>0</v>
      </c>
      <c r="H2665" s="16">
        <f>[1]ภดส3!H5906</f>
        <v>0</v>
      </c>
      <c r="I2665" s="16">
        <f>[1]ภดส3!I5906</f>
        <v>25</v>
      </c>
      <c r="J2665" s="45">
        <f>[1]ภดส3!J5906</f>
        <v>25</v>
      </c>
      <c r="K2665" s="24">
        <v>3050</v>
      </c>
      <c r="L2665" s="19">
        <f t="shared" si="142"/>
        <v>76250</v>
      </c>
      <c r="M2665" s="31">
        <v>3</v>
      </c>
      <c r="N2665" s="30" t="s">
        <v>74</v>
      </c>
      <c r="O2665" s="31" t="s">
        <v>49</v>
      </c>
      <c r="P2665" s="31">
        <v>2</v>
      </c>
      <c r="Q2665" s="42">
        <v>100</v>
      </c>
      <c r="R2665" s="41">
        <v>100</v>
      </c>
      <c r="S2665" s="39">
        <v>7450</v>
      </c>
      <c r="T2665" s="22">
        <f t="shared" si="143"/>
        <v>745000</v>
      </c>
      <c r="U2665" s="237">
        <v>4</v>
      </c>
      <c r="V2665" s="126">
        <v>4</v>
      </c>
      <c r="W2665" s="23">
        <f t="shared" si="144"/>
        <v>715200</v>
      </c>
      <c r="X2665" s="22">
        <f t="shared" si="145"/>
        <v>791450</v>
      </c>
      <c r="Y2665" s="23">
        <f>X2665*R2665/100</f>
        <v>791450</v>
      </c>
      <c r="Z2665" s="75">
        <v>0</v>
      </c>
      <c r="AA2665" s="24">
        <f t="shared" si="147"/>
        <v>791450</v>
      </c>
      <c r="AB2665" s="46">
        <v>0.02</v>
      </c>
      <c r="AC2665" s="26">
        <f t="shared" si="141"/>
        <v>158.29</v>
      </c>
    </row>
    <row r="2666" spans="1:29" x14ac:dyDescent="0.35">
      <c r="A2666" s="47"/>
      <c r="B2666" s="47"/>
      <c r="C2666" s="47"/>
      <c r="D2666" s="48"/>
      <c r="E2666" s="48"/>
      <c r="F2666" s="48"/>
      <c r="G2666" s="47"/>
      <c r="H2666" s="47"/>
      <c r="I2666" s="47"/>
      <c r="J2666" s="49"/>
      <c r="K2666" s="50"/>
      <c r="L2666" s="51"/>
      <c r="M2666" s="52"/>
      <c r="N2666" s="52"/>
      <c r="O2666" s="52"/>
      <c r="P2666" s="52"/>
      <c r="Q2666" s="49"/>
      <c r="R2666" s="50"/>
      <c r="S2666" s="49"/>
      <c r="T2666" s="49"/>
      <c r="U2666" s="52"/>
      <c r="V2666" s="52"/>
      <c r="W2666" s="50"/>
      <c r="X2666" s="49"/>
      <c r="Y2666" s="50"/>
      <c r="Z2666" s="49"/>
      <c r="AA2666" s="50"/>
      <c r="AB2666" s="53"/>
      <c r="AC2666" s="5">
        <f>SUM(AC2662:AC2665)</f>
        <v>693.8599999999999</v>
      </c>
    </row>
    <row r="2667" spans="1:29" x14ac:dyDescent="0.35">
      <c r="A2667" s="1"/>
      <c r="B2667" s="1"/>
      <c r="C2667" s="1"/>
      <c r="D2667" s="2"/>
      <c r="E2667" s="2"/>
      <c r="F2667" s="2"/>
      <c r="G2667" s="1"/>
      <c r="H2667" s="1"/>
      <c r="I2667" s="1"/>
      <c r="J2667" s="3"/>
      <c r="K2667" s="4"/>
      <c r="M2667" s="6"/>
      <c r="N2667" s="1"/>
      <c r="O2667" s="1"/>
      <c r="P2667" s="1"/>
      <c r="Q2667" s="3"/>
      <c r="R2667" s="4"/>
      <c r="S2667" s="3"/>
      <c r="T2667" s="3"/>
      <c r="U2667" s="1"/>
      <c r="V2667" s="1"/>
      <c r="W2667" s="4"/>
      <c r="X2667" s="3"/>
      <c r="Y2667" s="4"/>
      <c r="Z2667" s="3"/>
      <c r="AA2667" s="4"/>
      <c r="AB2667" s="55"/>
    </row>
    <row r="2668" spans="1:29" x14ac:dyDescent="0.35">
      <c r="A2668" s="8"/>
      <c r="B2668" s="8" t="s">
        <v>37</v>
      </c>
      <c r="C2668" s="8"/>
      <c r="D2668" s="9" t="s">
        <v>38</v>
      </c>
      <c r="E2668" s="9"/>
      <c r="F2668" s="9"/>
      <c r="G2668" s="56"/>
      <c r="H2668" s="8" t="s">
        <v>39</v>
      </c>
      <c r="I2668" s="8"/>
      <c r="J2668" s="57"/>
      <c r="K2668" s="10"/>
      <c r="L2668" s="8"/>
      <c r="M2668" s="13"/>
      <c r="N2668" s="1"/>
      <c r="O2668" s="1"/>
      <c r="P2668" s="1"/>
      <c r="Q2668" s="3"/>
      <c r="R2668" s="4"/>
      <c r="S2668" s="3"/>
      <c r="T2668" s="3"/>
      <c r="U2668" s="1"/>
      <c r="V2668" s="1"/>
      <c r="W2668" s="4"/>
      <c r="X2668" s="3"/>
      <c r="Y2668" s="4"/>
      <c r="Z2668" s="3"/>
      <c r="AA2668" s="4"/>
      <c r="AB2668" s="55"/>
    </row>
    <row r="2669" spans="1:29" x14ac:dyDescent="0.35">
      <c r="A2669" s="8"/>
      <c r="B2669" s="8"/>
      <c r="C2669" s="8"/>
      <c r="D2669" s="9"/>
      <c r="E2669" s="9"/>
      <c r="F2669" s="9"/>
      <c r="G2669" s="56"/>
      <c r="H2669" s="8" t="s">
        <v>40</v>
      </c>
      <c r="I2669" s="8"/>
      <c r="J2669" s="57"/>
      <c r="K2669" s="10"/>
      <c r="L2669" s="8"/>
      <c r="M2669" s="13"/>
      <c r="N2669" s="1"/>
      <c r="O2669" s="1"/>
      <c r="P2669" s="1"/>
      <c r="Q2669" s="3"/>
      <c r="R2669" s="4"/>
      <c r="S2669" s="3"/>
      <c r="T2669" s="3"/>
      <c r="U2669" s="1"/>
      <c r="V2669" s="1"/>
      <c r="W2669" s="4"/>
      <c r="X2669" s="3"/>
      <c r="Y2669" s="4"/>
      <c r="Z2669" s="3"/>
      <c r="AA2669" s="4"/>
      <c r="AB2669" s="55"/>
    </row>
    <row r="2670" spans="1:29" x14ac:dyDescent="0.35">
      <c r="A2670" s="8"/>
      <c r="B2670" s="8"/>
      <c r="C2670" s="8"/>
      <c r="D2670" s="9"/>
      <c r="E2670" s="9"/>
      <c r="F2670" s="9"/>
      <c r="G2670" s="56"/>
      <c r="H2670" s="8" t="s">
        <v>41</v>
      </c>
      <c r="I2670" s="8"/>
      <c r="J2670" s="57"/>
      <c r="K2670" s="10"/>
      <c r="L2670" s="8"/>
      <c r="M2670" s="13"/>
      <c r="N2670" s="1"/>
      <c r="O2670" s="1"/>
      <c r="P2670" s="8"/>
      <c r="Q2670" s="3"/>
      <c r="R2670" s="4"/>
      <c r="S2670" s="3"/>
      <c r="T2670" s="3"/>
      <c r="U2670" s="1"/>
      <c r="V2670" s="1"/>
      <c r="W2670" s="4"/>
      <c r="X2670" s="3"/>
      <c r="Y2670" s="11"/>
      <c r="Z2670" s="10"/>
      <c r="AA2670" s="11"/>
      <c r="AB2670" s="14"/>
    </row>
    <row r="2671" spans="1:29" x14ac:dyDescent="0.35">
      <c r="A2671" s="8"/>
      <c r="B2671" s="8"/>
      <c r="C2671" s="8"/>
      <c r="D2671" s="9"/>
      <c r="E2671" s="9"/>
      <c r="F2671" s="9"/>
      <c r="G2671" s="56"/>
      <c r="H2671" s="8" t="s">
        <v>42</v>
      </c>
      <c r="I2671" s="58"/>
      <c r="J2671" s="59"/>
      <c r="K2671" s="12"/>
      <c r="L2671" s="58"/>
      <c r="M2671" s="60"/>
      <c r="N2671" s="1"/>
      <c r="O2671" s="1"/>
      <c r="P2671" s="8"/>
      <c r="Q2671" s="3"/>
      <c r="R2671" s="4"/>
      <c r="S2671" s="3"/>
      <c r="T2671" s="3"/>
      <c r="U2671" s="1"/>
      <c r="V2671" s="1"/>
      <c r="W2671" s="4"/>
      <c r="X2671" s="3"/>
      <c r="Y2671" s="11"/>
      <c r="Z2671" s="10"/>
      <c r="AA2671" s="11"/>
      <c r="AB2671" s="14"/>
    </row>
    <row r="2672" spans="1:29" x14ac:dyDescent="0.35">
      <c r="A2672" s="58"/>
      <c r="B2672" s="58"/>
      <c r="C2672" s="58"/>
      <c r="D2672" s="61"/>
      <c r="E2672" s="61"/>
      <c r="F2672" s="61"/>
      <c r="G2672" s="58"/>
      <c r="H2672" s="58" t="s">
        <v>43</v>
      </c>
      <c r="I2672" s="58"/>
      <c r="J2672" s="59"/>
      <c r="K2672" s="12"/>
      <c r="L2672" s="58"/>
      <c r="M2672" s="60"/>
    </row>
    <row r="2673" spans="1:29" x14ac:dyDescent="0.35">
      <c r="A2673" s="1"/>
      <c r="B2673" s="1"/>
      <c r="C2673" s="1"/>
      <c r="D2673" s="2"/>
      <c r="E2673" s="2"/>
      <c r="F2673" s="2"/>
      <c r="G2673" s="1"/>
      <c r="H2673" s="1"/>
      <c r="I2673" s="1"/>
      <c r="J2673" s="3"/>
      <c r="K2673" s="4"/>
      <c r="M2673" s="6"/>
      <c r="N2673" s="1"/>
      <c r="O2673" s="1"/>
      <c r="P2673" s="1"/>
      <c r="Q2673" s="3"/>
      <c r="R2673" s="4"/>
      <c r="S2673" s="3"/>
      <c r="T2673" s="3"/>
      <c r="U2673" s="1"/>
      <c r="V2673" s="1"/>
      <c r="W2673" s="4"/>
      <c r="X2673" s="3"/>
      <c r="Y2673" s="4"/>
      <c r="Z2673" s="3"/>
      <c r="AA2673" s="314" t="s">
        <v>0</v>
      </c>
      <c r="AB2673" s="314"/>
    </row>
    <row r="2674" spans="1:29" x14ac:dyDescent="0.35">
      <c r="A2674" s="315" t="s">
        <v>1</v>
      </c>
      <c r="B2674" s="315"/>
      <c r="C2674" s="315"/>
      <c r="D2674" s="315"/>
      <c r="E2674" s="315"/>
      <c r="F2674" s="315"/>
      <c r="G2674" s="315"/>
      <c r="H2674" s="315"/>
      <c r="I2674" s="315"/>
      <c r="J2674" s="315"/>
      <c r="K2674" s="315"/>
      <c r="L2674" s="315"/>
      <c r="M2674" s="315"/>
      <c r="N2674" s="315"/>
      <c r="O2674" s="315"/>
      <c r="P2674" s="315"/>
      <c r="Q2674" s="315"/>
      <c r="R2674" s="315"/>
      <c r="S2674" s="315"/>
      <c r="T2674" s="315"/>
      <c r="U2674" s="315"/>
      <c r="V2674" s="315"/>
      <c r="W2674" s="315"/>
      <c r="X2674" s="315"/>
      <c r="Y2674" s="315"/>
      <c r="Z2674" s="315"/>
      <c r="AA2674" s="315"/>
      <c r="AB2674" s="315"/>
    </row>
    <row r="2675" spans="1:29" x14ac:dyDescent="0.35">
      <c r="A2675" s="315" t="str">
        <f>A2654</f>
        <v>เทศบาลตำบลนาบอน</v>
      </c>
      <c r="B2675" s="315"/>
      <c r="C2675" s="315"/>
      <c r="D2675" s="315"/>
      <c r="E2675" s="315"/>
      <c r="F2675" s="315"/>
      <c r="G2675" s="315"/>
      <c r="H2675" s="315"/>
      <c r="I2675" s="315"/>
      <c r="J2675" s="315"/>
      <c r="K2675" s="315"/>
      <c r="L2675" s="315"/>
      <c r="M2675" s="315"/>
      <c r="N2675" s="315"/>
      <c r="O2675" s="315"/>
      <c r="P2675" s="315"/>
      <c r="Q2675" s="315"/>
      <c r="R2675" s="315"/>
      <c r="S2675" s="315"/>
      <c r="T2675" s="315"/>
      <c r="U2675" s="315"/>
      <c r="V2675" s="315"/>
      <c r="W2675" s="315"/>
      <c r="X2675" s="315"/>
      <c r="Y2675" s="315"/>
      <c r="Z2675" s="315"/>
      <c r="AA2675" s="315"/>
      <c r="AB2675" s="315"/>
    </row>
    <row r="2676" spans="1:29" x14ac:dyDescent="0.35">
      <c r="A2676" s="8" t="s">
        <v>251</v>
      </c>
      <c r="B2676" s="8"/>
      <c r="C2676" s="8"/>
      <c r="D2676" s="9"/>
      <c r="E2676" s="9"/>
      <c r="F2676" s="9"/>
      <c r="G2676" s="8"/>
      <c r="H2676" s="8"/>
      <c r="I2676" s="8"/>
      <c r="J2676" s="10"/>
      <c r="K2676" s="11"/>
      <c r="L2676" s="12"/>
      <c r="M2676" s="13"/>
      <c r="N2676" s="8"/>
      <c r="O2676" s="8"/>
      <c r="P2676" s="8"/>
      <c r="Q2676" s="10"/>
      <c r="R2676" s="11"/>
      <c r="S2676" s="10"/>
      <c r="T2676" s="10"/>
      <c r="U2676" s="8"/>
      <c r="V2676" s="8"/>
      <c r="W2676" s="11"/>
      <c r="X2676" s="10"/>
      <c r="Y2676" s="11"/>
      <c r="Z2676" s="10"/>
      <c r="AA2676" s="11"/>
      <c r="AB2676" s="14"/>
    </row>
    <row r="2677" spans="1:29" x14ac:dyDescent="0.35">
      <c r="A2677" s="288" t="s">
        <v>4</v>
      </c>
      <c r="B2677" s="316"/>
      <c r="C2677" s="316"/>
      <c r="D2677" s="316"/>
      <c r="E2677" s="316"/>
      <c r="F2677" s="316"/>
      <c r="G2677" s="316"/>
      <c r="H2677" s="316"/>
      <c r="I2677" s="316"/>
      <c r="J2677" s="316"/>
      <c r="K2677" s="316"/>
      <c r="L2677" s="289"/>
      <c r="M2677" s="288" t="s">
        <v>5</v>
      </c>
      <c r="N2677" s="316"/>
      <c r="O2677" s="316"/>
      <c r="P2677" s="316"/>
      <c r="Q2677" s="316"/>
      <c r="R2677" s="316"/>
      <c r="S2677" s="316"/>
      <c r="T2677" s="316"/>
      <c r="U2677" s="316"/>
      <c r="V2677" s="316"/>
      <c r="W2677" s="289"/>
      <c r="X2677" s="290" t="s">
        <v>6</v>
      </c>
      <c r="Y2677" s="290" t="s">
        <v>7</v>
      </c>
      <c r="Z2677" s="290" t="s">
        <v>8</v>
      </c>
      <c r="AA2677" s="290" t="s">
        <v>9</v>
      </c>
      <c r="AB2677" s="317" t="s">
        <v>10</v>
      </c>
    </row>
    <row r="2678" spans="1:29" x14ac:dyDescent="0.35">
      <c r="A2678" s="299" t="s">
        <v>11</v>
      </c>
      <c r="B2678" s="293" t="s">
        <v>12</v>
      </c>
      <c r="C2678" s="293" t="s">
        <v>13</v>
      </c>
      <c r="D2678" s="311" t="s">
        <v>14</v>
      </c>
      <c r="E2678" s="311" t="s">
        <v>15</v>
      </c>
      <c r="F2678" s="312" t="s">
        <v>16</v>
      </c>
      <c r="G2678" s="302" t="s">
        <v>17</v>
      </c>
      <c r="H2678" s="303"/>
      <c r="I2678" s="304"/>
      <c r="J2678" s="290" t="s">
        <v>18</v>
      </c>
      <c r="K2678" s="290" t="s">
        <v>19</v>
      </c>
      <c r="L2678" s="308" t="s">
        <v>20</v>
      </c>
      <c r="M2678" s="299" t="s">
        <v>11</v>
      </c>
      <c r="N2678" s="293" t="s">
        <v>21</v>
      </c>
      <c r="O2678" s="293" t="s">
        <v>22</v>
      </c>
      <c r="P2678" s="293" t="s">
        <v>16</v>
      </c>
      <c r="Q2678" s="290" t="s">
        <v>23</v>
      </c>
      <c r="R2678" s="290" t="s">
        <v>24</v>
      </c>
      <c r="S2678" s="290" t="s">
        <v>25</v>
      </c>
      <c r="T2678" s="290" t="s">
        <v>26</v>
      </c>
      <c r="U2678" s="288" t="s">
        <v>27</v>
      </c>
      <c r="V2678" s="289"/>
      <c r="W2678" s="290" t="s">
        <v>28</v>
      </c>
      <c r="X2678" s="291"/>
      <c r="Y2678" s="291"/>
      <c r="Z2678" s="291"/>
      <c r="AA2678" s="291"/>
      <c r="AB2678" s="318"/>
    </row>
    <row r="2679" spans="1:29" x14ac:dyDescent="0.35">
      <c r="A2679" s="300"/>
      <c r="B2679" s="294"/>
      <c r="C2679" s="294"/>
      <c r="D2679" s="312"/>
      <c r="E2679" s="312"/>
      <c r="F2679" s="312"/>
      <c r="G2679" s="305"/>
      <c r="H2679" s="306"/>
      <c r="I2679" s="307"/>
      <c r="J2679" s="291"/>
      <c r="K2679" s="291"/>
      <c r="L2679" s="309"/>
      <c r="M2679" s="300"/>
      <c r="N2679" s="294"/>
      <c r="O2679" s="294"/>
      <c r="P2679" s="294"/>
      <c r="Q2679" s="291"/>
      <c r="R2679" s="291"/>
      <c r="S2679" s="291"/>
      <c r="T2679" s="291"/>
      <c r="U2679" s="293" t="s">
        <v>29</v>
      </c>
      <c r="V2679" s="296" t="s">
        <v>30</v>
      </c>
      <c r="W2679" s="291"/>
      <c r="X2679" s="291"/>
      <c r="Y2679" s="291"/>
      <c r="Z2679" s="291"/>
      <c r="AA2679" s="291"/>
      <c r="AB2679" s="318"/>
    </row>
    <row r="2680" spans="1:29" x14ac:dyDescent="0.35">
      <c r="A2680" s="300"/>
      <c r="B2680" s="294"/>
      <c r="C2680" s="294"/>
      <c r="D2680" s="312"/>
      <c r="E2680" s="312"/>
      <c r="F2680" s="312"/>
      <c r="G2680" s="299" t="s">
        <v>31</v>
      </c>
      <c r="H2680" s="299" t="s">
        <v>32</v>
      </c>
      <c r="I2680" s="299" t="s">
        <v>33</v>
      </c>
      <c r="J2680" s="291"/>
      <c r="K2680" s="291"/>
      <c r="L2680" s="309"/>
      <c r="M2680" s="300"/>
      <c r="N2680" s="294"/>
      <c r="O2680" s="294"/>
      <c r="P2680" s="294"/>
      <c r="Q2680" s="291"/>
      <c r="R2680" s="291"/>
      <c r="S2680" s="291"/>
      <c r="T2680" s="291"/>
      <c r="U2680" s="294"/>
      <c r="V2680" s="297"/>
      <c r="W2680" s="291"/>
      <c r="X2680" s="291"/>
      <c r="Y2680" s="291"/>
      <c r="Z2680" s="291"/>
      <c r="AA2680" s="291"/>
      <c r="AB2680" s="318"/>
    </row>
    <row r="2681" spans="1:29" x14ac:dyDescent="0.35">
      <c r="A2681" s="300"/>
      <c r="B2681" s="294"/>
      <c r="C2681" s="294"/>
      <c r="D2681" s="312"/>
      <c r="E2681" s="312"/>
      <c r="F2681" s="312"/>
      <c r="G2681" s="300"/>
      <c r="H2681" s="300"/>
      <c r="I2681" s="300"/>
      <c r="J2681" s="291"/>
      <c r="K2681" s="291"/>
      <c r="L2681" s="309"/>
      <c r="M2681" s="300"/>
      <c r="N2681" s="294"/>
      <c r="O2681" s="294"/>
      <c r="P2681" s="294"/>
      <c r="Q2681" s="291"/>
      <c r="R2681" s="291"/>
      <c r="S2681" s="291"/>
      <c r="T2681" s="291"/>
      <c r="U2681" s="294"/>
      <c r="V2681" s="297"/>
      <c r="W2681" s="291"/>
      <c r="X2681" s="291"/>
      <c r="Y2681" s="291"/>
      <c r="Z2681" s="291"/>
      <c r="AA2681" s="291"/>
      <c r="AB2681" s="318"/>
    </row>
    <row r="2682" spans="1:29" x14ac:dyDescent="0.35">
      <c r="A2682" s="301"/>
      <c r="B2682" s="295"/>
      <c r="C2682" s="295"/>
      <c r="D2682" s="313"/>
      <c r="E2682" s="313"/>
      <c r="F2682" s="313"/>
      <c r="G2682" s="301"/>
      <c r="H2682" s="301"/>
      <c r="I2682" s="301"/>
      <c r="J2682" s="292"/>
      <c r="K2682" s="292"/>
      <c r="L2682" s="310"/>
      <c r="M2682" s="301"/>
      <c r="N2682" s="295"/>
      <c r="O2682" s="295"/>
      <c r="P2682" s="295"/>
      <c r="Q2682" s="292"/>
      <c r="R2682" s="292"/>
      <c r="S2682" s="292"/>
      <c r="T2682" s="292"/>
      <c r="U2682" s="295"/>
      <c r="V2682" s="298"/>
      <c r="W2682" s="292"/>
      <c r="X2682" s="292"/>
      <c r="Y2682" s="292"/>
      <c r="Z2682" s="292"/>
      <c r="AA2682" s="292"/>
      <c r="AB2682" s="319"/>
    </row>
    <row r="2683" spans="1:29" x14ac:dyDescent="0.35">
      <c r="A2683" s="15">
        <v>1</v>
      </c>
      <c r="B2683" s="16" t="str">
        <f>[1]ภดส3!B4553</f>
        <v>โฉนด</v>
      </c>
      <c r="C2683" s="16">
        <f>[1]ภดส3!E4553</f>
        <v>2922</v>
      </c>
      <c r="D2683" s="17">
        <f>[1]ภดส3!C4553</f>
        <v>6266</v>
      </c>
      <c r="E2683" s="17" t="str">
        <f>[1]ภดส3!F4553</f>
        <v>ม.2 ต.นาบอน</v>
      </c>
      <c r="F2683" s="18" t="s">
        <v>45</v>
      </c>
      <c r="G2683" s="16">
        <f>[1]ภดส3!G4553</f>
        <v>0</v>
      </c>
      <c r="H2683" s="16">
        <f>[1]ภดส3!H4553</f>
        <v>0</v>
      </c>
      <c r="I2683" s="16">
        <f>[1]ภดส3!I4553</f>
        <v>88</v>
      </c>
      <c r="J2683" s="19">
        <f>G2683*400+H2683*100+I2683</f>
        <v>88</v>
      </c>
      <c r="K2683" s="20">
        <v>3050</v>
      </c>
      <c r="L2683" s="19">
        <f>J2683*K2683</f>
        <v>268400</v>
      </c>
      <c r="M2683" s="21"/>
      <c r="N2683" s="21"/>
      <c r="O2683" s="21"/>
      <c r="P2683" s="21"/>
      <c r="Q2683" s="22"/>
      <c r="R2683" s="23"/>
      <c r="S2683" s="22"/>
      <c r="T2683" s="22"/>
      <c r="U2683" s="21"/>
      <c r="V2683" s="21"/>
      <c r="W2683" s="23"/>
      <c r="X2683" s="22">
        <f>L2683</f>
        <v>268400</v>
      </c>
      <c r="Y2683" s="23">
        <f>X2683*100/100</f>
        <v>268400</v>
      </c>
      <c r="Z2683" s="22">
        <v>0</v>
      </c>
      <c r="AA2683" s="24">
        <f>Y2683-Z2683</f>
        <v>268400</v>
      </c>
      <c r="AB2683" s="25">
        <v>0.3</v>
      </c>
      <c r="AC2683" s="26">
        <f>AA2683*AB2683/100</f>
        <v>805.2</v>
      </c>
    </row>
    <row r="2684" spans="1:29" x14ac:dyDescent="0.35">
      <c r="A2684" s="195"/>
      <c r="B2684" s="80"/>
      <c r="C2684" s="80"/>
      <c r="D2684" s="77"/>
      <c r="E2684" s="77"/>
      <c r="F2684" s="130"/>
      <c r="G2684" s="80"/>
      <c r="H2684" s="80"/>
      <c r="I2684" s="80"/>
      <c r="J2684" s="196"/>
      <c r="K2684" s="197"/>
      <c r="L2684" s="81"/>
      <c r="M2684" s="132"/>
      <c r="N2684" s="132"/>
      <c r="O2684" s="132"/>
      <c r="P2684" s="132"/>
      <c r="Q2684" s="185"/>
      <c r="R2684" s="87"/>
      <c r="S2684" s="185"/>
      <c r="T2684" s="86"/>
      <c r="U2684" s="132"/>
      <c r="V2684" s="132"/>
      <c r="W2684" s="87"/>
      <c r="X2684" s="86"/>
      <c r="Y2684" s="87"/>
      <c r="Z2684" s="86"/>
      <c r="AA2684" s="133"/>
      <c r="AB2684" s="157"/>
      <c r="AC2684" s="5">
        <f>SUM(AC2683)</f>
        <v>805.2</v>
      </c>
    </row>
    <row r="2685" spans="1:29" x14ac:dyDescent="0.35">
      <c r="A2685" s="1"/>
      <c r="B2685" s="1"/>
      <c r="C2685" s="1"/>
      <c r="D2685" s="2"/>
      <c r="E2685" s="2"/>
      <c r="F2685" s="2"/>
      <c r="G2685" s="1"/>
      <c r="H2685" s="1"/>
      <c r="I2685" s="1"/>
      <c r="J2685" s="3"/>
      <c r="K2685" s="4"/>
      <c r="M2685" s="6"/>
      <c r="N2685" s="1"/>
      <c r="O2685" s="1"/>
      <c r="P2685" s="1"/>
      <c r="Q2685" s="3"/>
      <c r="R2685" s="4"/>
      <c r="S2685" s="3"/>
      <c r="T2685" s="3"/>
      <c r="U2685" s="1"/>
      <c r="V2685" s="1"/>
      <c r="W2685" s="4"/>
      <c r="X2685" s="3"/>
      <c r="Y2685" s="4"/>
      <c r="Z2685" s="3"/>
      <c r="AA2685" s="4"/>
      <c r="AB2685" s="55"/>
    </row>
    <row r="2686" spans="1:29" x14ac:dyDescent="0.35">
      <c r="A2686" s="8"/>
      <c r="B2686" s="8" t="s">
        <v>37</v>
      </c>
      <c r="C2686" s="8"/>
      <c r="D2686" s="9" t="s">
        <v>38</v>
      </c>
      <c r="E2686" s="9"/>
      <c r="F2686" s="9"/>
      <c r="G2686" s="56"/>
      <c r="H2686" s="8" t="s">
        <v>39</v>
      </c>
      <c r="I2686" s="8"/>
      <c r="J2686" s="57"/>
      <c r="K2686" s="10"/>
      <c r="L2686" s="8"/>
      <c r="M2686" s="13"/>
      <c r="N2686" s="1"/>
      <c r="O2686" s="1"/>
      <c r="P2686" s="1"/>
      <c r="Q2686" s="3"/>
      <c r="R2686" s="4"/>
      <c r="S2686" s="3"/>
      <c r="T2686" s="3"/>
      <c r="U2686" s="1"/>
      <c r="V2686" s="1"/>
      <c r="W2686" s="4"/>
      <c r="X2686" s="3"/>
      <c r="Y2686" s="4"/>
      <c r="Z2686" s="3"/>
      <c r="AA2686" s="4"/>
      <c r="AB2686" s="55"/>
    </row>
    <row r="2687" spans="1:29" x14ac:dyDescent="0.35">
      <c r="A2687" s="8"/>
      <c r="B2687" s="8"/>
      <c r="C2687" s="8"/>
      <c r="D2687" s="9"/>
      <c r="E2687" s="9"/>
      <c r="F2687" s="9"/>
      <c r="G2687" s="56"/>
      <c r="H2687" s="8" t="s">
        <v>40</v>
      </c>
      <c r="I2687" s="8"/>
      <c r="J2687" s="57"/>
      <c r="K2687" s="10"/>
      <c r="L2687" s="8"/>
      <c r="M2687" s="13"/>
      <c r="N2687" s="1"/>
      <c r="O2687" s="1"/>
      <c r="P2687" s="1"/>
      <c r="Q2687" s="3"/>
      <c r="R2687" s="4"/>
      <c r="S2687" s="3"/>
      <c r="T2687" s="3"/>
      <c r="U2687" s="1"/>
      <c r="V2687" s="1"/>
      <c r="W2687" s="4"/>
      <c r="X2687" s="3"/>
      <c r="Y2687" s="4"/>
      <c r="Z2687" s="3"/>
      <c r="AA2687" s="4"/>
      <c r="AB2687" s="55"/>
    </row>
    <row r="2688" spans="1:29" x14ac:dyDescent="0.35">
      <c r="A2688" s="8"/>
      <c r="B2688" s="8"/>
      <c r="C2688" s="8"/>
      <c r="D2688" s="9"/>
      <c r="E2688" s="9"/>
      <c r="F2688" s="9"/>
      <c r="G2688" s="56"/>
      <c r="H2688" s="8" t="s">
        <v>41</v>
      </c>
      <c r="I2688" s="8"/>
      <c r="J2688" s="57"/>
      <c r="K2688" s="10"/>
      <c r="L2688" s="8"/>
      <c r="M2688" s="13"/>
      <c r="N2688" s="1"/>
      <c r="O2688" s="1"/>
      <c r="P2688" s="8"/>
      <c r="Q2688" s="3"/>
      <c r="R2688" s="4"/>
      <c r="S2688" s="3"/>
      <c r="T2688" s="3"/>
      <c r="U2688" s="1"/>
      <c r="V2688" s="1"/>
      <c r="W2688" s="4"/>
      <c r="X2688" s="3"/>
      <c r="Y2688" s="11"/>
      <c r="Z2688" s="10"/>
      <c r="AA2688" s="11"/>
      <c r="AB2688" s="14"/>
    </row>
    <row r="2689" spans="1:29" x14ac:dyDescent="0.35">
      <c r="A2689" s="8"/>
      <c r="B2689" s="8"/>
      <c r="C2689" s="8"/>
      <c r="D2689" s="9"/>
      <c r="E2689" s="9"/>
      <c r="F2689" s="9"/>
      <c r="G2689" s="56"/>
      <c r="H2689" s="8" t="s">
        <v>42</v>
      </c>
      <c r="I2689" s="58"/>
      <c r="J2689" s="59"/>
      <c r="K2689" s="12"/>
      <c r="L2689" s="58"/>
      <c r="M2689" s="60"/>
      <c r="N2689" s="1"/>
      <c r="O2689" s="1"/>
      <c r="P2689" s="8"/>
      <c r="Q2689" s="3"/>
      <c r="R2689" s="4"/>
      <c r="S2689" s="3"/>
      <c r="T2689" s="3"/>
      <c r="U2689" s="1"/>
      <c r="V2689" s="1"/>
      <c r="W2689" s="4"/>
      <c r="X2689" s="3"/>
      <c r="Y2689" s="11"/>
      <c r="Z2689" s="10"/>
      <c r="AA2689" s="11"/>
      <c r="AB2689" s="14"/>
    </row>
    <row r="2690" spans="1:29" x14ac:dyDescent="0.35">
      <c r="A2690" s="58"/>
      <c r="B2690" s="58"/>
      <c r="C2690" s="58"/>
      <c r="D2690" s="61"/>
      <c r="E2690" s="61"/>
      <c r="F2690" s="61"/>
      <c r="G2690" s="58"/>
      <c r="H2690" s="58" t="s">
        <v>43</v>
      </c>
      <c r="I2690" s="58"/>
      <c r="J2690" s="59"/>
      <c r="K2690" s="12"/>
      <c r="L2690" s="58"/>
      <c r="M2690" s="60"/>
    </row>
    <row r="2691" spans="1:29" x14ac:dyDescent="0.35">
      <c r="A2691" s="1"/>
      <c r="B2691" s="1"/>
      <c r="C2691" s="1"/>
      <c r="D2691" s="2"/>
      <c r="E2691" s="2"/>
      <c r="F2691" s="2"/>
      <c r="G2691" s="1"/>
      <c r="H2691" s="1"/>
      <c r="I2691" s="1"/>
      <c r="J2691" s="3"/>
      <c r="K2691" s="4"/>
      <c r="M2691" s="6"/>
      <c r="N2691" s="1"/>
      <c r="O2691" s="1"/>
      <c r="P2691" s="1"/>
      <c r="Q2691" s="3"/>
      <c r="R2691" s="4"/>
      <c r="S2691" s="3"/>
      <c r="T2691" s="3"/>
      <c r="U2691" s="1"/>
      <c r="V2691" s="1"/>
      <c r="W2691" s="4"/>
      <c r="X2691" s="3"/>
      <c r="Y2691" s="4"/>
      <c r="Z2691" s="3"/>
      <c r="AA2691" s="314" t="s">
        <v>0</v>
      </c>
      <c r="AB2691" s="314"/>
    </row>
    <row r="2692" spans="1:29" x14ac:dyDescent="0.35">
      <c r="A2692" s="315" t="s">
        <v>1</v>
      </c>
      <c r="B2692" s="315"/>
      <c r="C2692" s="315"/>
      <c r="D2692" s="315"/>
      <c r="E2692" s="315"/>
      <c r="F2692" s="315"/>
      <c r="G2692" s="315"/>
      <c r="H2692" s="315"/>
      <c r="I2692" s="315"/>
      <c r="J2692" s="315"/>
      <c r="K2692" s="315"/>
      <c r="L2692" s="315"/>
      <c r="M2692" s="315"/>
      <c r="N2692" s="315"/>
      <c r="O2692" s="315"/>
      <c r="P2692" s="315"/>
      <c r="Q2692" s="315"/>
      <c r="R2692" s="315"/>
      <c r="S2692" s="315"/>
      <c r="T2692" s="315"/>
      <c r="U2692" s="315"/>
      <c r="V2692" s="315"/>
      <c r="W2692" s="315"/>
      <c r="X2692" s="315"/>
      <c r="Y2692" s="315"/>
      <c r="Z2692" s="315"/>
      <c r="AA2692" s="315"/>
      <c r="AB2692" s="315"/>
    </row>
    <row r="2693" spans="1:29" x14ac:dyDescent="0.35">
      <c r="A2693" s="315" t="str">
        <f>A2675</f>
        <v>เทศบาลตำบลนาบอน</v>
      </c>
      <c r="B2693" s="315"/>
      <c r="C2693" s="315"/>
      <c r="D2693" s="315"/>
      <c r="E2693" s="315"/>
      <c r="F2693" s="315"/>
      <c r="G2693" s="315"/>
      <c r="H2693" s="315"/>
      <c r="I2693" s="315"/>
      <c r="J2693" s="315"/>
      <c r="K2693" s="315"/>
      <c r="L2693" s="315"/>
      <c r="M2693" s="315"/>
      <c r="N2693" s="315"/>
      <c r="O2693" s="315"/>
      <c r="P2693" s="315"/>
      <c r="Q2693" s="315"/>
      <c r="R2693" s="315"/>
      <c r="S2693" s="315"/>
      <c r="T2693" s="315"/>
      <c r="U2693" s="315"/>
      <c r="V2693" s="315"/>
      <c r="W2693" s="315"/>
      <c r="X2693" s="315"/>
      <c r="Y2693" s="315"/>
      <c r="Z2693" s="315"/>
      <c r="AA2693" s="315"/>
      <c r="AB2693" s="315"/>
    </row>
    <row r="2694" spans="1:29" x14ac:dyDescent="0.35">
      <c r="A2694" s="8" t="s">
        <v>252</v>
      </c>
      <c r="B2694" s="8"/>
      <c r="C2694" s="8"/>
      <c r="D2694" s="9"/>
      <c r="E2694" s="9"/>
      <c r="F2694" s="9"/>
      <c r="G2694" s="8"/>
      <c r="H2694" s="8"/>
      <c r="I2694" s="8"/>
      <c r="J2694" s="10"/>
      <c r="K2694" s="11"/>
      <c r="L2694" s="12"/>
      <c r="M2694" s="13"/>
      <c r="N2694" s="8"/>
      <c r="O2694" s="8"/>
      <c r="P2694" s="8"/>
      <c r="Q2694" s="10"/>
      <c r="R2694" s="11"/>
      <c r="S2694" s="10"/>
      <c r="T2694" s="10"/>
      <c r="U2694" s="8"/>
      <c r="V2694" s="8"/>
      <c r="W2694" s="11"/>
      <c r="X2694" s="10"/>
      <c r="Y2694" s="11"/>
      <c r="Z2694" s="10"/>
      <c r="AA2694" s="11"/>
      <c r="AB2694" s="14"/>
    </row>
    <row r="2695" spans="1:29" x14ac:dyDescent="0.35">
      <c r="A2695" s="288" t="s">
        <v>4</v>
      </c>
      <c r="B2695" s="316"/>
      <c r="C2695" s="316"/>
      <c r="D2695" s="316"/>
      <c r="E2695" s="316"/>
      <c r="F2695" s="316"/>
      <c r="G2695" s="316"/>
      <c r="H2695" s="316"/>
      <c r="I2695" s="316"/>
      <c r="J2695" s="316"/>
      <c r="K2695" s="316"/>
      <c r="L2695" s="289"/>
      <c r="M2695" s="288" t="s">
        <v>5</v>
      </c>
      <c r="N2695" s="316"/>
      <c r="O2695" s="316"/>
      <c r="P2695" s="316"/>
      <c r="Q2695" s="316"/>
      <c r="R2695" s="316"/>
      <c r="S2695" s="316"/>
      <c r="T2695" s="316"/>
      <c r="U2695" s="316"/>
      <c r="V2695" s="316"/>
      <c r="W2695" s="289"/>
      <c r="X2695" s="290" t="s">
        <v>6</v>
      </c>
      <c r="Y2695" s="290" t="s">
        <v>7</v>
      </c>
      <c r="Z2695" s="290" t="s">
        <v>8</v>
      </c>
      <c r="AA2695" s="290" t="s">
        <v>9</v>
      </c>
      <c r="AB2695" s="317" t="s">
        <v>10</v>
      </c>
    </row>
    <row r="2696" spans="1:29" x14ac:dyDescent="0.35">
      <c r="A2696" s="299" t="s">
        <v>11</v>
      </c>
      <c r="B2696" s="293" t="s">
        <v>12</v>
      </c>
      <c r="C2696" s="293" t="s">
        <v>13</v>
      </c>
      <c r="D2696" s="311" t="s">
        <v>14</v>
      </c>
      <c r="E2696" s="311" t="s">
        <v>15</v>
      </c>
      <c r="F2696" s="312" t="s">
        <v>16</v>
      </c>
      <c r="G2696" s="302" t="s">
        <v>17</v>
      </c>
      <c r="H2696" s="303"/>
      <c r="I2696" s="304"/>
      <c r="J2696" s="290" t="s">
        <v>18</v>
      </c>
      <c r="K2696" s="290" t="s">
        <v>19</v>
      </c>
      <c r="L2696" s="308" t="s">
        <v>20</v>
      </c>
      <c r="M2696" s="299" t="s">
        <v>11</v>
      </c>
      <c r="N2696" s="293" t="s">
        <v>21</v>
      </c>
      <c r="O2696" s="293" t="s">
        <v>22</v>
      </c>
      <c r="P2696" s="293" t="s">
        <v>16</v>
      </c>
      <c r="Q2696" s="290" t="s">
        <v>23</v>
      </c>
      <c r="R2696" s="290" t="s">
        <v>24</v>
      </c>
      <c r="S2696" s="290" t="s">
        <v>25</v>
      </c>
      <c r="T2696" s="290" t="s">
        <v>26</v>
      </c>
      <c r="U2696" s="288" t="s">
        <v>27</v>
      </c>
      <c r="V2696" s="289"/>
      <c r="W2696" s="290" t="s">
        <v>28</v>
      </c>
      <c r="X2696" s="291"/>
      <c r="Y2696" s="291"/>
      <c r="Z2696" s="291"/>
      <c r="AA2696" s="291"/>
      <c r="AB2696" s="318"/>
    </row>
    <row r="2697" spans="1:29" x14ac:dyDescent="0.35">
      <c r="A2697" s="300"/>
      <c r="B2697" s="294"/>
      <c r="C2697" s="294"/>
      <c r="D2697" s="312"/>
      <c r="E2697" s="312"/>
      <c r="F2697" s="312"/>
      <c r="G2697" s="305"/>
      <c r="H2697" s="306"/>
      <c r="I2697" s="307"/>
      <c r="J2697" s="291"/>
      <c r="K2697" s="291"/>
      <c r="L2697" s="309"/>
      <c r="M2697" s="300"/>
      <c r="N2697" s="294"/>
      <c r="O2697" s="294"/>
      <c r="P2697" s="294"/>
      <c r="Q2697" s="291"/>
      <c r="R2697" s="291"/>
      <c r="S2697" s="291"/>
      <c r="T2697" s="291"/>
      <c r="U2697" s="293" t="s">
        <v>29</v>
      </c>
      <c r="V2697" s="296" t="s">
        <v>30</v>
      </c>
      <c r="W2697" s="291"/>
      <c r="X2697" s="291"/>
      <c r="Y2697" s="291"/>
      <c r="Z2697" s="291"/>
      <c r="AA2697" s="291"/>
      <c r="AB2697" s="318"/>
    </row>
    <row r="2698" spans="1:29" x14ac:dyDescent="0.35">
      <c r="A2698" s="300"/>
      <c r="B2698" s="294"/>
      <c r="C2698" s="294"/>
      <c r="D2698" s="312"/>
      <c r="E2698" s="312"/>
      <c r="F2698" s="312"/>
      <c r="G2698" s="299" t="s">
        <v>31</v>
      </c>
      <c r="H2698" s="299" t="s">
        <v>32</v>
      </c>
      <c r="I2698" s="299" t="s">
        <v>33</v>
      </c>
      <c r="J2698" s="291"/>
      <c r="K2698" s="291"/>
      <c r="L2698" s="309"/>
      <c r="M2698" s="300"/>
      <c r="N2698" s="294"/>
      <c r="O2698" s="294"/>
      <c r="P2698" s="294"/>
      <c r="Q2698" s="291"/>
      <c r="R2698" s="291"/>
      <c r="S2698" s="291"/>
      <c r="T2698" s="291"/>
      <c r="U2698" s="294"/>
      <c r="V2698" s="297"/>
      <c r="W2698" s="291"/>
      <c r="X2698" s="291"/>
      <c r="Y2698" s="291"/>
      <c r="Z2698" s="291"/>
      <c r="AA2698" s="291"/>
      <c r="AB2698" s="318"/>
    </row>
    <row r="2699" spans="1:29" x14ac:dyDescent="0.35">
      <c r="A2699" s="300"/>
      <c r="B2699" s="294"/>
      <c r="C2699" s="294"/>
      <c r="D2699" s="312"/>
      <c r="E2699" s="312"/>
      <c r="F2699" s="312"/>
      <c r="G2699" s="300"/>
      <c r="H2699" s="300"/>
      <c r="I2699" s="300"/>
      <c r="J2699" s="291"/>
      <c r="K2699" s="291"/>
      <c r="L2699" s="309"/>
      <c r="M2699" s="300"/>
      <c r="N2699" s="294"/>
      <c r="O2699" s="294"/>
      <c r="P2699" s="294"/>
      <c r="Q2699" s="291"/>
      <c r="R2699" s="291"/>
      <c r="S2699" s="291"/>
      <c r="T2699" s="291"/>
      <c r="U2699" s="294"/>
      <c r="V2699" s="297"/>
      <c r="W2699" s="291"/>
      <c r="X2699" s="291"/>
      <c r="Y2699" s="291"/>
      <c r="Z2699" s="291"/>
      <c r="AA2699" s="291"/>
      <c r="AB2699" s="318"/>
    </row>
    <row r="2700" spans="1:29" x14ac:dyDescent="0.35">
      <c r="A2700" s="301"/>
      <c r="B2700" s="295"/>
      <c r="C2700" s="295"/>
      <c r="D2700" s="313"/>
      <c r="E2700" s="313"/>
      <c r="F2700" s="313"/>
      <c r="G2700" s="301"/>
      <c r="H2700" s="301"/>
      <c r="I2700" s="301"/>
      <c r="J2700" s="292"/>
      <c r="K2700" s="292"/>
      <c r="L2700" s="310"/>
      <c r="M2700" s="301"/>
      <c r="N2700" s="295"/>
      <c r="O2700" s="295"/>
      <c r="P2700" s="295"/>
      <c r="Q2700" s="292"/>
      <c r="R2700" s="292"/>
      <c r="S2700" s="292"/>
      <c r="T2700" s="292"/>
      <c r="U2700" s="295"/>
      <c r="V2700" s="298"/>
      <c r="W2700" s="292"/>
      <c r="X2700" s="292"/>
      <c r="Y2700" s="292"/>
      <c r="Z2700" s="292"/>
      <c r="AA2700" s="292"/>
      <c r="AB2700" s="319"/>
    </row>
    <row r="2701" spans="1:29" x14ac:dyDescent="0.35">
      <c r="A2701" s="15">
        <v>1</v>
      </c>
      <c r="B2701" s="16" t="str">
        <f>[1]ภดส3!B4662</f>
        <v>โฉนด</v>
      </c>
      <c r="C2701" s="16">
        <f>[1]ภดส3!E4661</f>
        <v>3430</v>
      </c>
      <c r="D2701" s="17">
        <f>[1]ภดส3!C4661</f>
        <v>7374</v>
      </c>
      <c r="E2701" s="17" t="str">
        <f>[1]ภดส3!F4661</f>
        <v>ม.2 ต.นาบอน</v>
      </c>
      <c r="F2701" s="18" t="s">
        <v>45</v>
      </c>
      <c r="G2701" s="16">
        <f>[1]ภดส3!G4661</f>
        <v>0</v>
      </c>
      <c r="H2701" s="16">
        <f>[1]ภดส3!H4661</f>
        <v>0</v>
      </c>
      <c r="I2701" s="16">
        <f>[1]ภดส3!I4661</f>
        <v>25</v>
      </c>
      <c r="J2701" s="19">
        <f>[1]ภดส3!J4661</f>
        <v>25</v>
      </c>
      <c r="K2701" s="20">
        <v>3050</v>
      </c>
      <c r="L2701" s="19">
        <f>J2701*K2701</f>
        <v>76250</v>
      </c>
      <c r="M2701" s="21"/>
      <c r="N2701" s="21"/>
      <c r="O2701" s="21"/>
      <c r="P2701" s="21"/>
      <c r="Q2701" s="22"/>
      <c r="R2701" s="23"/>
      <c r="S2701" s="22"/>
      <c r="T2701" s="22"/>
      <c r="U2701" s="21"/>
      <c r="V2701" s="21"/>
      <c r="W2701" s="23"/>
      <c r="X2701" s="22">
        <f>L2701</f>
        <v>76250</v>
      </c>
      <c r="Y2701" s="23">
        <f>X2701*100/100</f>
        <v>76250</v>
      </c>
      <c r="Z2701" s="22">
        <v>0</v>
      </c>
      <c r="AA2701" s="24">
        <f>Y2701-Z2701</f>
        <v>76250</v>
      </c>
      <c r="AB2701" s="25">
        <v>0.3</v>
      </c>
      <c r="AC2701" s="26">
        <f>AA2701*AB2701/100</f>
        <v>228.75</v>
      </c>
    </row>
    <row r="2702" spans="1:29" x14ac:dyDescent="0.35">
      <c r="A2702" s="15">
        <v>2</v>
      </c>
      <c r="B2702" s="16" t="str">
        <f>[1]ภดส3!B4662</f>
        <v>โฉนด</v>
      </c>
      <c r="C2702" s="16">
        <f>[1]ภดส3!E4662</f>
        <v>3431</v>
      </c>
      <c r="D2702" s="17">
        <f>[1]ภดส3!C4662</f>
        <v>7375</v>
      </c>
      <c r="E2702" s="17" t="str">
        <f>[1]ภดส3!F4662</f>
        <v>ม.2 ต.นาบอน</v>
      </c>
      <c r="F2702" s="28" t="s">
        <v>45</v>
      </c>
      <c r="G2702" s="16">
        <f>[1]ภดส3!G4662</f>
        <v>0</v>
      </c>
      <c r="H2702" s="16">
        <f>[1]ภดส3!H4662</f>
        <v>0</v>
      </c>
      <c r="I2702" s="16">
        <f>[1]ภดส3!I4662</f>
        <v>25</v>
      </c>
      <c r="J2702" s="45">
        <f>[1]ภดส3!J4662</f>
        <v>25</v>
      </c>
      <c r="K2702" s="29">
        <v>3050</v>
      </c>
      <c r="L2702" s="19">
        <f>J2702*K2702</f>
        <v>76250</v>
      </c>
      <c r="M2702" s="30"/>
      <c r="N2702" s="30"/>
      <c r="O2702" s="30"/>
      <c r="P2702" s="30"/>
      <c r="Q2702" s="42"/>
      <c r="R2702" s="23"/>
      <c r="S2702" s="42"/>
      <c r="T2702" s="22"/>
      <c r="U2702" s="30"/>
      <c r="V2702" s="30"/>
      <c r="W2702" s="23"/>
      <c r="X2702" s="22">
        <f>L2702</f>
        <v>76250</v>
      </c>
      <c r="Y2702" s="23">
        <f>X2702*100/100</f>
        <v>76250</v>
      </c>
      <c r="Z2702" s="22">
        <v>0</v>
      </c>
      <c r="AA2702" s="24">
        <f>Y2702-Z2702</f>
        <v>76250</v>
      </c>
      <c r="AB2702" s="25">
        <v>0.3</v>
      </c>
      <c r="AC2702" s="26">
        <f>AA2702*AB2702/100</f>
        <v>228.75</v>
      </c>
    </row>
    <row r="2703" spans="1:29" x14ac:dyDescent="0.35">
      <c r="A2703" s="201"/>
      <c r="B2703" s="202"/>
      <c r="C2703" s="202"/>
      <c r="D2703" s="77"/>
      <c r="E2703" s="77"/>
      <c r="F2703" s="130"/>
      <c r="G2703" s="202"/>
      <c r="H2703" s="202"/>
      <c r="I2703" s="202"/>
      <c r="J2703" s="196"/>
      <c r="K2703" s="197"/>
      <c r="L2703" s="203"/>
      <c r="M2703" s="132"/>
      <c r="N2703" s="204"/>
      <c r="O2703" s="204"/>
      <c r="P2703" s="204"/>
      <c r="Q2703" s="183"/>
      <c r="R2703" s="206"/>
      <c r="S2703" s="183"/>
      <c r="T2703" s="207"/>
      <c r="U2703" s="204"/>
      <c r="V2703" s="204"/>
      <c r="W2703" s="206"/>
      <c r="X2703" s="207"/>
      <c r="Y2703" s="206"/>
      <c r="Z2703" s="207"/>
      <c r="AA2703" s="208"/>
      <c r="AB2703" s="198"/>
      <c r="AC2703" s="188">
        <f>SUM(AC2701:AC2702)</f>
        <v>457.5</v>
      </c>
    </row>
    <row r="2704" spans="1:29" x14ac:dyDescent="0.35">
      <c r="A2704" s="1"/>
      <c r="B2704" s="1"/>
      <c r="C2704" s="1"/>
      <c r="D2704" s="2"/>
      <c r="E2704" s="2"/>
      <c r="F2704" s="2"/>
      <c r="G2704" s="1"/>
      <c r="H2704" s="1"/>
      <c r="I2704" s="1"/>
      <c r="J2704" s="3"/>
      <c r="K2704" s="4"/>
      <c r="M2704" s="6"/>
      <c r="N2704" s="1"/>
      <c r="O2704" s="1"/>
      <c r="P2704" s="1"/>
      <c r="Q2704" s="3"/>
      <c r="R2704" s="4"/>
      <c r="S2704" s="3"/>
      <c r="T2704" s="3"/>
      <c r="U2704" s="1"/>
      <c r="V2704" s="1"/>
      <c r="W2704" s="4"/>
      <c r="X2704" s="3"/>
      <c r="Y2704" s="4"/>
      <c r="Z2704" s="3"/>
      <c r="AA2704" s="4"/>
      <c r="AB2704" s="55"/>
    </row>
    <row r="2705" spans="1:29" x14ac:dyDescent="0.35">
      <c r="A2705" s="8"/>
      <c r="B2705" s="8" t="s">
        <v>37</v>
      </c>
      <c r="C2705" s="8"/>
      <c r="D2705" s="9" t="s">
        <v>38</v>
      </c>
      <c r="E2705" s="9"/>
      <c r="F2705" s="9"/>
      <c r="G2705" s="56"/>
      <c r="H2705" s="8" t="s">
        <v>39</v>
      </c>
      <c r="I2705" s="8"/>
      <c r="J2705" s="57"/>
      <c r="K2705" s="10"/>
      <c r="L2705" s="8"/>
      <c r="M2705" s="13"/>
      <c r="N2705" s="1"/>
      <c r="O2705" s="1"/>
      <c r="P2705" s="1"/>
      <c r="Q2705" s="3"/>
      <c r="R2705" s="4"/>
      <c r="S2705" s="3"/>
      <c r="T2705" s="3"/>
      <c r="U2705" s="1"/>
      <c r="V2705" s="1"/>
      <c r="W2705" s="4"/>
      <c r="X2705" s="3"/>
      <c r="Y2705" s="4"/>
      <c r="Z2705" s="3"/>
      <c r="AA2705" s="4"/>
      <c r="AB2705" s="55"/>
    </row>
    <row r="2706" spans="1:29" x14ac:dyDescent="0.35">
      <c r="A2706" s="8"/>
      <c r="B2706" s="8"/>
      <c r="C2706" s="8"/>
      <c r="D2706" s="9"/>
      <c r="E2706" s="9"/>
      <c r="F2706" s="9"/>
      <c r="G2706" s="56"/>
      <c r="H2706" s="8" t="s">
        <v>40</v>
      </c>
      <c r="I2706" s="8"/>
      <c r="J2706" s="57"/>
      <c r="K2706" s="10"/>
      <c r="L2706" s="8"/>
      <c r="M2706" s="13"/>
      <c r="N2706" s="1"/>
      <c r="O2706" s="1"/>
      <c r="P2706" s="1"/>
      <c r="Q2706" s="3"/>
      <c r="R2706" s="4"/>
      <c r="S2706" s="3"/>
      <c r="T2706" s="3"/>
      <c r="U2706" s="1"/>
      <c r="V2706" s="1"/>
      <c r="W2706" s="4"/>
      <c r="X2706" s="3"/>
      <c r="Y2706" s="4"/>
      <c r="Z2706" s="3"/>
      <c r="AA2706" s="4"/>
      <c r="AB2706" s="55"/>
    </row>
    <row r="2707" spans="1:29" x14ac:dyDescent="0.35">
      <c r="A2707" s="8"/>
      <c r="B2707" s="8"/>
      <c r="C2707" s="8"/>
      <c r="D2707" s="9"/>
      <c r="E2707" s="9"/>
      <c r="F2707" s="9"/>
      <c r="G2707" s="56"/>
      <c r="H2707" s="8" t="s">
        <v>41</v>
      </c>
      <c r="I2707" s="8"/>
      <c r="J2707" s="57"/>
      <c r="K2707" s="10"/>
      <c r="L2707" s="8"/>
      <c r="M2707" s="13"/>
      <c r="N2707" s="1"/>
      <c r="O2707" s="1"/>
      <c r="P2707" s="8"/>
      <c r="Q2707" s="3"/>
      <c r="R2707" s="4"/>
      <c r="S2707" s="3"/>
      <c r="T2707" s="3"/>
      <c r="U2707" s="1"/>
      <c r="V2707" s="1"/>
      <c r="W2707" s="4"/>
      <c r="X2707" s="3"/>
      <c r="Y2707" s="11"/>
      <c r="Z2707" s="10"/>
      <c r="AA2707" s="11"/>
      <c r="AB2707" s="14"/>
    </row>
    <row r="2708" spans="1:29" x14ac:dyDescent="0.35">
      <c r="A2708" s="8"/>
      <c r="B2708" s="8"/>
      <c r="C2708" s="8"/>
      <c r="D2708" s="9"/>
      <c r="E2708" s="9"/>
      <c r="F2708" s="9"/>
      <c r="G2708" s="56"/>
      <c r="H2708" s="8" t="s">
        <v>42</v>
      </c>
      <c r="I2708" s="58"/>
      <c r="J2708" s="59"/>
      <c r="K2708" s="12"/>
      <c r="L2708" s="58"/>
      <c r="M2708" s="60"/>
      <c r="N2708" s="1"/>
      <c r="O2708" s="1"/>
      <c r="P2708" s="8"/>
      <c r="Q2708" s="3"/>
      <c r="R2708" s="4"/>
      <c r="S2708" s="3"/>
      <c r="T2708" s="3"/>
      <c r="U2708" s="1"/>
      <c r="V2708" s="1"/>
      <c r="W2708" s="4"/>
      <c r="X2708" s="3"/>
      <c r="Y2708" s="11"/>
      <c r="Z2708" s="10"/>
      <c r="AA2708" s="11"/>
      <c r="AB2708" s="14"/>
    </row>
    <row r="2709" spans="1:29" x14ac:dyDescent="0.35">
      <c r="A2709" s="58"/>
      <c r="B2709" s="58"/>
      <c r="C2709" s="58"/>
      <c r="D2709" s="61"/>
      <c r="E2709" s="61"/>
      <c r="F2709" s="61"/>
      <c r="G2709" s="58"/>
      <c r="H2709" s="58" t="s">
        <v>43</v>
      </c>
      <c r="I2709" s="58"/>
      <c r="J2709" s="59"/>
      <c r="K2709" s="12"/>
      <c r="L2709" s="58"/>
      <c r="M2709" s="60"/>
    </row>
    <row r="2710" spans="1:29" x14ac:dyDescent="0.35">
      <c r="A2710" s="1"/>
      <c r="B2710" s="1"/>
      <c r="C2710" s="1"/>
      <c r="D2710" s="2"/>
      <c r="E2710" s="2"/>
      <c r="F2710" s="2"/>
      <c r="G2710" s="1"/>
      <c r="H2710" s="1"/>
      <c r="I2710" s="1"/>
      <c r="J2710" s="3"/>
      <c r="K2710" s="4"/>
      <c r="M2710" s="6"/>
      <c r="N2710" s="1"/>
      <c r="O2710" s="1"/>
      <c r="P2710" s="1"/>
      <c r="Q2710" s="3"/>
      <c r="R2710" s="4"/>
      <c r="S2710" s="3"/>
      <c r="T2710" s="3"/>
      <c r="U2710" s="1"/>
      <c r="V2710" s="1"/>
      <c r="W2710" s="4"/>
      <c r="X2710" s="3"/>
      <c r="Y2710" s="4"/>
      <c r="Z2710" s="3"/>
      <c r="AA2710" s="314" t="s">
        <v>0</v>
      </c>
      <c r="AB2710" s="314"/>
    </row>
    <row r="2711" spans="1:29" x14ac:dyDescent="0.35">
      <c r="A2711" s="315" t="s">
        <v>1</v>
      </c>
      <c r="B2711" s="315"/>
      <c r="C2711" s="315"/>
      <c r="D2711" s="315"/>
      <c r="E2711" s="315"/>
      <c r="F2711" s="315"/>
      <c r="G2711" s="315"/>
      <c r="H2711" s="315"/>
      <c r="I2711" s="315"/>
      <c r="J2711" s="315"/>
      <c r="K2711" s="315"/>
      <c r="L2711" s="315"/>
      <c r="M2711" s="315"/>
      <c r="N2711" s="315"/>
      <c r="O2711" s="315"/>
      <c r="P2711" s="315"/>
      <c r="Q2711" s="315"/>
      <c r="R2711" s="315"/>
      <c r="S2711" s="315"/>
      <c r="T2711" s="315"/>
      <c r="U2711" s="315"/>
      <c r="V2711" s="315"/>
      <c r="W2711" s="315"/>
      <c r="X2711" s="315"/>
      <c r="Y2711" s="315"/>
      <c r="Z2711" s="315"/>
      <c r="AA2711" s="315"/>
      <c r="AB2711" s="315"/>
    </row>
    <row r="2712" spans="1:29" x14ac:dyDescent="0.35">
      <c r="A2712" s="315" t="str">
        <f>A2693</f>
        <v>เทศบาลตำบลนาบอน</v>
      </c>
      <c r="B2712" s="315"/>
      <c r="C2712" s="315"/>
      <c r="D2712" s="315"/>
      <c r="E2712" s="315"/>
      <c r="F2712" s="315"/>
      <c r="G2712" s="315"/>
      <c r="H2712" s="315"/>
      <c r="I2712" s="315"/>
      <c r="J2712" s="315"/>
      <c r="K2712" s="315"/>
      <c r="L2712" s="315"/>
      <c r="M2712" s="315"/>
      <c r="N2712" s="315"/>
      <c r="O2712" s="315"/>
      <c r="P2712" s="315"/>
      <c r="Q2712" s="315"/>
      <c r="R2712" s="315"/>
      <c r="S2712" s="315"/>
      <c r="T2712" s="315"/>
      <c r="U2712" s="315"/>
      <c r="V2712" s="315"/>
      <c r="W2712" s="315"/>
      <c r="X2712" s="315"/>
      <c r="Y2712" s="315"/>
      <c r="Z2712" s="315"/>
      <c r="AA2712" s="315"/>
      <c r="AB2712" s="315"/>
    </row>
    <row r="2713" spans="1:29" x14ac:dyDescent="0.35">
      <c r="A2713" s="8" t="s">
        <v>253</v>
      </c>
      <c r="B2713" s="8"/>
      <c r="C2713" s="8"/>
      <c r="D2713" s="9"/>
      <c r="E2713" s="9"/>
      <c r="F2713" s="9"/>
      <c r="G2713" s="8"/>
      <c r="H2713" s="8"/>
      <c r="I2713" s="8"/>
      <c r="J2713" s="10"/>
      <c r="K2713" s="11"/>
      <c r="L2713" s="12"/>
      <c r="M2713" s="13"/>
      <c r="N2713" s="8"/>
      <c r="O2713" s="8"/>
      <c r="P2713" s="8"/>
      <c r="Q2713" s="10"/>
      <c r="R2713" s="11"/>
      <c r="S2713" s="10"/>
      <c r="T2713" s="10"/>
      <c r="U2713" s="8"/>
      <c r="V2713" s="8"/>
      <c r="W2713" s="11"/>
      <c r="X2713" s="10"/>
      <c r="Y2713" s="11"/>
      <c r="Z2713" s="10"/>
      <c r="AA2713" s="11"/>
      <c r="AB2713" s="14"/>
    </row>
    <row r="2714" spans="1:29" x14ac:dyDescent="0.35">
      <c r="A2714" s="288" t="s">
        <v>4</v>
      </c>
      <c r="B2714" s="316"/>
      <c r="C2714" s="316"/>
      <c r="D2714" s="316"/>
      <c r="E2714" s="316"/>
      <c r="F2714" s="316"/>
      <c r="G2714" s="316"/>
      <c r="H2714" s="316"/>
      <c r="I2714" s="316"/>
      <c r="J2714" s="316"/>
      <c r="K2714" s="316"/>
      <c r="L2714" s="289"/>
      <c r="M2714" s="288" t="s">
        <v>5</v>
      </c>
      <c r="N2714" s="316"/>
      <c r="O2714" s="316"/>
      <c r="P2714" s="316"/>
      <c r="Q2714" s="316"/>
      <c r="R2714" s="316"/>
      <c r="S2714" s="316"/>
      <c r="T2714" s="316"/>
      <c r="U2714" s="316"/>
      <c r="V2714" s="316"/>
      <c r="W2714" s="289"/>
      <c r="X2714" s="290" t="s">
        <v>6</v>
      </c>
      <c r="Y2714" s="290" t="s">
        <v>7</v>
      </c>
      <c r="Z2714" s="290" t="s">
        <v>8</v>
      </c>
      <c r="AA2714" s="290" t="s">
        <v>9</v>
      </c>
      <c r="AB2714" s="317" t="s">
        <v>10</v>
      </c>
    </row>
    <row r="2715" spans="1:29" x14ac:dyDescent="0.35">
      <c r="A2715" s="299" t="s">
        <v>11</v>
      </c>
      <c r="B2715" s="293" t="s">
        <v>12</v>
      </c>
      <c r="C2715" s="293" t="s">
        <v>13</v>
      </c>
      <c r="D2715" s="311" t="s">
        <v>14</v>
      </c>
      <c r="E2715" s="311" t="s">
        <v>15</v>
      </c>
      <c r="F2715" s="312" t="s">
        <v>16</v>
      </c>
      <c r="G2715" s="302" t="s">
        <v>17</v>
      </c>
      <c r="H2715" s="303"/>
      <c r="I2715" s="304"/>
      <c r="J2715" s="290" t="s">
        <v>18</v>
      </c>
      <c r="K2715" s="290" t="s">
        <v>19</v>
      </c>
      <c r="L2715" s="308" t="s">
        <v>20</v>
      </c>
      <c r="M2715" s="299" t="s">
        <v>11</v>
      </c>
      <c r="N2715" s="293" t="s">
        <v>21</v>
      </c>
      <c r="O2715" s="293" t="s">
        <v>22</v>
      </c>
      <c r="P2715" s="293" t="s">
        <v>16</v>
      </c>
      <c r="Q2715" s="290" t="s">
        <v>23</v>
      </c>
      <c r="R2715" s="290" t="s">
        <v>24</v>
      </c>
      <c r="S2715" s="290" t="s">
        <v>25</v>
      </c>
      <c r="T2715" s="290" t="s">
        <v>26</v>
      </c>
      <c r="U2715" s="288" t="s">
        <v>27</v>
      </c>
      <c r="V2715" s="289"/>
      <c r="W2715" s="290" t="s">
        <v>28</v>
      </c>
      <c r="X2715" s="291"/>
      <c r="Y2715" s="291"/>
      <c r="Z2715" s="291"/>
      <c r="AA2715" s="291"/>
      <c r="AB2715" s="318"/>
    </row>
    <row r="2716" spans="1:29" x14ac:dyDescent="0.35">
      <c r="A2716" s="300"/>
      <c r="B2716" s="294"/>
      <c r="C2716" s="294"/>
      <c r="D2716" s="312"/>
      <c r="E2716" s="312"/>
      <c r="F2716" s="312"/>
      <c r="G2716" s="305"/>
      <c r="H2716" s="306"/>
      <c r="I2716" s="307"/>
      <c r="J2716" s="291"/>
      <c r="K2716" s="291"/>
      <c r="L2716" s="309"/>
      <c r="M2716" s="300"/>
      <c r="N2716" s="294"/>
      <c r="O2716" s="294"/>
      <c r="P2716" s="294"/>
      <c r="Q2716" s="291"/>
      <c r="R2716" s="291"/>
      <c r="S2716" s="291"/>
      <c r="T2716" s="291"/>
      <c r="U2716" s="293" t="s">
        <v>29</v>
      </c>
      <c r="V2716" s="296" t="s">
        <v>30</v>
      </c>
      <c r="W2716" s="291"/>
      <c r="X2716" s="291"/>
      <c r="Y2716" s="291"/>
      <c r="Z2716" s="291"/>
      <c r="AA2716" s="291"/>
      <c r="AB2716" s="318"/>
    </row>
    <row r="2717" spans="1:29" x14ac:dyDescent="0.35">
      <c r="A2717" s="300"/>
      <c r="B2717" s="294"/>
      <c r="C2717" s="294"/>
      <c r="D2717" s="312"/>
      <c r="E2717" s="312"/>
      <c r="F2717" s="312"/>
      <c r="G2717" s="299" t="s">
        <v>31</v>
      </c>
      <c r="H2717" s="299" t="s">
        <v>32</v>
      </c>
      <c r="I2717" s="299" t="s">
        <v>33</v>
      </c>
      <c r="J2717" s="291"/>
      <c r="K2717" s="291"/>
      <c r="L2717" s="309"/>
      <c r="M2717" s="300"/>
      <c r="N2717" s="294"/>
      <c r="O2717" s="294"/>
      <c r="P2717" s="294"/>
      <c r="Q2717" s="291"/>
      <c r="R2717" s="291"/>
      <c r="S2717" s="291"/>
      <c r="T2717" s="291"/>
      <c r="U2717" s="294"/>
      <c r="V2717" s="297"/>
      <c r="W2717" s="291"/>
      <c r="X2717" s="291"/>
      <c r="Y2717" s="291"/>
      <c r="Z2717" s="291"/>
      <c r="AA2717" s="291"/>
      <c r="AB2717" s="318"/>
    </row>
    <row r="2718" spans="1:29" x14ac:dyDescent="0.35">
      <c r="A2718" s="300"/>
      <c r="B2718" s="294"/>
      <c r="C2718" s="294"/>
      <c r="D2718" s="312"/>
      <c r="E2718" s="312"/>
      <c r="F2718" s="312"/>
      <c r="G2718" s="300"/>
      <c r="H2718" s="300"/>
      <c r="I2718" s="300"/>
      <c r="J2718" s="291"/>
      <c r="K2718" s="291"/>
      <c r="L2718" s="309"/>
      <c r="M2718" s="300"/>
      <c r="N2718" s="294"/>
      <c r="O2718" s="294"/>
      <c r="P2718" s="294"/>
      <c r="Q2718" s="291"/>
      <c r="R2718" s="291"/>
      <c r="S2718" s="291"/>
      <c r="T2718" s="291"/>
      <c r="U2718" s="294"/>
      <c r="V2718" s="297"/>
      <c r="W2718" s="291"/>
      <c r="X2718" s="291"/>
      <c r="Y2718" s="291"/>
      <c r="Z2718" s="291"/>
      <c r="AA2718" s="291"/>
      <c r="AB2718" s="318"/>
    </row>
    <row r="2719" spans="1:29" x14ac:dyDescent="0.35">
      <c r="A2719" s="301"/>
      <c r="B2719" s="295"/>
      <c r="C2719" s="295"/>
      <c r="D2719" s="313"/>
      <c r="E2719" s="313"/>
      <c r="F2719" s="313"/>
      <c r="G2719" s="301"/>
      <c r="H2719" s="301"/>
      <c r="I2719" s="301"/>
      <c r="J2719" s="292"/>
      <c r="K2719" s="292"/>
      <c r="L2719" s="310"/>
      <c r="M2719" s="301"/>
      <c r="N2719" s="295"/>
      <c r="O2719" s="295"/>
      <c r="P2719" s="295"/>
      <c r="Q2719" s="292"/>
      <c r="R2719" s="292"/>
      <c r="S2719" s="292"/>
      <c r="T2719" s="292"/>
      <c r="U2719" s="295"/>
      <c r="V2719" s="298"/>
      <c r="W2719" s="292"/>
      <c r="X2719" s="292"/>
      <c r="Y2719" s="292"/>
      <c r="Z2719" s="292"/>
      <c r="AA2719" s="292"/>
      <c r="AB2719" s="319"/>
    </row>
    <row r="2720" spans="1:29" x14ac:dyDescent="0.35">
      <c r="A2720" s="15">
        <v>1</v>
      </c>
      <c r="B2720" s="16" t="str">
        <f>[1]ภดส3!B11330</f>
        <v>โฉนด</v>
      </c>
      <c r="C2720" s="16">
        <f>[1]ภดส3!E11330</f>
        <v>3743</v>
      </c>
      <c r="D2720" s="17">
        <f>[1]ภดส3!C11330</f>
        <v>7687</v>
      </c>
      <c r="E2720" s="17" t="str">
        <f>[1]ภดส3!F11330</f>
        <v>ม.11 ต.นาบอน</v>
      </c>
      <c r="F2720" s="18" t="s">
        <v>45</v>
      </c>
      <c r="G2720" s="16">
        <f>[1]ภดส3!G11330</f>
        <v>0</v>
      </c>
      <c r="H2720" s="16">
        <f>[1]ภดส3!H11330</f>
        <v>2</v>
      </c>
      <c r="I2720" s="16">
        <f>[1]ภดส3!I11330</f>
        <v>12</v>
      </c>
      <c r="J2720" s="19">
        <f>[1]ภดส3!J11330</f>
        <v>212</v>
      </c>
      <c r="K2720" s="20">
        <v>2650</v>
      </c>
      <c r="L2720" s="19">
        <f>J2720*K2720</f>
        <v>561800</v>
      </c>
      <c r="M2720" s="21"/>
      <c r="N2720" s="21"/>
      <c r="O2720" s="21"/>
      <c r="P2720" s="21"/>
      <c r="Q2720" s="22"/>
      <c r="R2720" s="23"/>
      <c r="S2720" s="22"/>
      <c r="T2720" s="22"/>
      <c r="U2720" s="21"/>
      <c r="V2720" s="21"/>
      <c r="W2720" s="23"/>
      <c r="X2720" s="22">
        <f>L2720</f>
        <v>561800</v>
      </c>
      <c r="Y2720" s="23">
        <f>X2720*100/100</f>
        <v>561800</v>
      </c>
      <c r="Z2720" s="22">
        <v>0</v>
      </c>
      <c r="AA2720" s="24">
        <f>Y2720-Z2720</f>
        <v>561800</v>
      </c>
      <c r="AB2720" s="25">
        <v>0.3</v>
      </c>
      <c r="AC2720" s="26">
        <f>AA2720*AB2720/100</f>
        <v>1685.4</v>
      </c>
    </row>
    <row r="2721" spans="1:29" x14ac:dyDescent="0.35">
      <c r="A2721" s="195"/>
      <c r="B2721" s="80"/>
      <c r="C2721" s="80"/>
      <c r="D2721" s="77"/>
      <c r="E2721" s="77"/>
      <c r="F2721" s="130"/>
      <c r="G2721" s="80"/>
      <c r="H2721" s="80"/>
      <c r="I2721" s="80"/>
      <c r="J2721" s="196"/>
      <c r="K2721" s="197"/>
      <c r="L2721" s="81"/>
      <c r="M2721" s="132"/>
      <c r="N2721" s="132"/>
      <c r="O2721" s="132"/>
      <c r="P2721" s="132"/>
      <c r="Q2721" s="185"/>
      <c r="R2721" s="87"/>
      <c r="S2721" s="185"/>
      <c r="T2721" s="86"/>
      <c r="U2721" s="132"/>
      <c r="V2721" s="132"/>
      <c r="W2721" s="87"/>
      <c r="X2721" s="86"/>
      <c r="Y2721" s="87"/>
      <c r="Z2721" s="86"/>
      <c r="AA2721" s="133"/>
      <c r="AB2721" s="157"/>
      <c r="AC2721" s="5">
        <f>SUM(AC2720)</f>
        <v>1685.4</v>
      </c>
    </row>
    <row r="2722" spans="1:29" x14ac:dyDescent="0.35">
      <c r="A2722" s="1"/>
      <c r="B2722" s="1"/>
      <c r="C2722" s="1"/>
      <c r="D2722" s="2"/>
      <c r="E2722" s="2"/>
      <c r="F2722" s="2"/>
      <c r="G2722" s="1"/>
      <c r="H2722" s="1"/>
      <c r="I2722" s="1"/>
      <c r="J2722" s="3"/>
      <c r="K2722" s="4"/>
      <c r="M2722" s="6"/>
      <c r="N2722" s="1"/>
      <c r="O2722" s="1"/>
      <c r="P2722" s="1"/>
      <c r="Q2722" s="3"/>
      <c r="R2722" s="4"/>
      <c r="S2722" s="3"/>
      <c r="T2722" s="3"/>
      <c r="U2722" s="1"/>
      <c r="V2722" s="1"/>
      <c r="W2722" s="4"/>
      <c r="X2722" s="3"/>
      <c r="Y2722" s="4"/>
      <c r="Z2722" s="3"/>
      <c r="AA2722" s="4"/>
      <c r="AB2722" s="55"/>
    </row>
    <row r="2723" spans="1:29" x14ac:dyDescent="0.35">
      <c r="A2723" s="8"/>
      <c r="B2723" s="8" t="s">
        <v>37</v>
      </c>
      <c r="C2723" s="8"/>
      <c r="D2723" s="9" t="s">
        <v>38</v>
      </c>
      <c r="E2723" s="9"/>
      <c r="F2723" s="9"/>
      <c r="G2723" s="56"/>
      <c r="H2723" s="8" t="s">
        <v>39</v>
      </c>
      <c r="I2723" s="8"/>
      <c r="J2723" s="57"/>
      <c r="K2723" s="10"/>
      <c r="L2723" s="8"/>
      <c r="M2723" s="13"/>
      <c r="N2723" s="1"/>
      <c r="O2723" s="1"/>
      <c r="P2723" s="1"/>
      <c r="Q2723" s="3"/>
      <c r="R2723" s="4"/>
      <c r="S2723" s="3"/>
      <c r="T2723" s="3"/>
      <c r="U2723" s="1"/>
      <c r="V2723" s="1"/>
      <c r="W2723" s="4"/>
      <c r="X2723" s="3"/>
      <c r="Y2723" s="4"/>
      <c r="Z2723" s="3"/>
      <c r="AA2723" s="4"/>
      <c r="AB2723" s="55"/>
    </row>
    <row r="2724" spans="1:29" x14ac:dyDescent="0.35">
      <c r="A2724" s="8"/>
      <c r="B2724" s="8"/>
      <c r="C2724" s="8"/>
      <c r="D2724" s="9"/>
      <c r="E2724" s="9"/>
      <c r="F2724" s="9"/>
      <c r="G2724" s="56"/>
      <c r="H2724" s="8" t="s">
        <v>40</v>
      </c>
      <c r="I2724" s="8"/>
      <c r="J2724" s="57"/>
      <c r="K2724" s="10"/>
      <c r="L2724" s="8"/>
      <c r="M2724" s="13"/>
      <c r="N2724" s="1"/>
      <c r="O2724" s="1"/>
      <c r="P2724" s="1"/>
      <c r="Q2724" s="3"/>
      <c r="R2724" s="4"/>
      <c r="S2724" s="3"/>
      <c r="T2724" s="3"/>
      <c r="U2724" s="1"/>
      <c r="V2724" s="1"/>
      <c r="W2724" s="4"/>
      <c r="X2724" s="3"/>
      <c r="Y2724" s="4"/>
      <c r="Z2724" s="3"/>
      <c r="AA2724" s="4"/>
      <c r="AB2724" s="55"/>
    </row>
    <row r="2725" spans="1:29" x14ac:dyDescent="0.35">
      <c r="A2725" s="8"/>
      <c r="B2725" s="8"/>
      <c r="C2725" s="8"/>
      <c r="D2725" s="9"/>
      <c r="E2725" s="9"/>
      <c r="F2725" s="9"/>
      <c r="G2725" s="56"/>
      <c r="H2725" s="8" t="s">
        <v>41</v>
      </c>
      <c r="I2725" s="8"/>
      <c r="J2725" s="57"/>
      <c r="K2725" s="10"/>
      <c r="L2725" s="8"/>
      <c r="M2725" s="13"/>
      <c r="N2725" s="1"/>
      <c r="O2725" s="1"/>
      <c r="P2725" s="8"/>
      <c r="Q2725" s="3"/>
      <c r="R2725" s="4"/>
      <c r="S2725" s="3"/>
      <c r="T2725" s="3"/>
      <c r="U2725" s="1"/>
      <c r="V2725" s="1"/>
      <c r="W2725" s="4"/>
      <c r="X2725" s="3"/>
      <c r="Y2725" s="11"/>
      <c r="Z2725" s="10"/>
      <c r="AA2725" s="11"/>
      <c r="AB2725" s="14"/>
    </row>
    <row r="2726" spans="1:29" x14ac:dyDescent="0.35">
      <c r="A2726" s="8"/>
      <c r="B2726" s="8"/>
      <c r="C2726" s="8"/>
      <c r="D2726" s="9"/>
      <c r="E2726" s="9"/>
      <c r="F2726" s="9"/>
      <c r="G2726" s="56"/>
      <c r="H2726" s="8" t="s">
        <v>42</v>
      </c>
      <c r="I2726" s="58"/>
      <c r="J2726" s="59"/>
      <c r="K2726" s="12"/>
      <c r="L2726" s="58"/>
      <c r="M2726" s="60"/>
      <c r="N2726" s="1"/>
      <c r="O2726" s="1"/>
      <c r="P2726" s="8"/>
      <c r="Q2726" s="3"/>
      <c r="R2726" s="4"/>
      <c r="S2726" s="3"/>
      <c r="T2726" s="3"/>
      <c r="U2726" s="1"/>
      <c r="V2726" s="1"/>
      <c r="W2726" s="4"/>
      <c r="X2726" s="3"/>
      <c r="Y2726" s="11"/>
      <c r="Z2726" s="10"/>
      <c r="AA2726" s="11"/>
      <c r="AB2726" s="14"/>
    </row>
    <row r="2727" spans="1:29" x14ac:dyDescent="0.35">
      <c r="A2727" s="58"/>
      <c r="B2727" s="58"/>
      <c r="C2727" s="58"/>
      <c r="D2727" s="61"/>
      <c r="E2727" s="61"/>
      <c r="F2727" s="61"/>
      <c r="G2727" s="58"/>
      <c r="H2727" s="58" t="s">
        <v>43</v>
      </c>
      <c r="I2727" s="58"/>
      <c r="J2727" s="59"/>
      <c r="K2727" s="12"/>
      <c r="L2727" s="58"/>
      <c r="M2727" s="60"/>
    </row>
    <row r="2728" spans="1:29" x14ac:dyDescent="0.35">
      <c r="A2728" s="1"/>
      <c r="B2728" s="1"/>
      <c r="C2728" s="1"/>
      <c r="D2728" s="2"/>
      <c r="E2728" s="2"/>
      <c r="F2728" s="2"/>
      <c r="G2728" s="1"/>
      <c r="H2728" s="1"/>
      <c r="I2728" s="1"/>
      <c r="J2728" s="3"/>
      <c r="K2728" s="4"/>
      <c r="M2728" s="6"/>
      <c r="N2728" s="1"/>
      <c r="O2728" s="1"/>
      <c r="P2728" s="1"/>
      <c r="Q2728" s="3"/>
      <c r="R2728" s="4"/>
      <c r="S2728" s="3"/>
      <c r="T2728" s="3"/>
      <c r="U2728" s="1"/>
      <c r="V2728" s="1"/>
      <c r="W2728" s="4"/>
      <c r="X2728" s="3"/>
      <c r="Y2728" s="4"/>
      <c r="Z2728" s="3"/>
      <c r="AA2728" s="314" t="s">
        <v>0</v>
      </c>
      <c r="AB2728" s="314"/>
    </row>
    <row r="2729" spans="1:29" x14ac:dyDescent="0.35">
      <c r="A2729" s="315" t="s">
        <v>1</v>
      </c>
      <c r="B2729" s="315"/>
      <c r="C2729" s="315"/>
      <c r="D2729" s="315"/>
      <c r="E2729" s="315"/>
      <c r="F2729" s="315"/>
      <c r="G2729" s="315"/>
      <c r="H2729" s="315"/>
      <c r="I2729" s="315"/>
      <c r="J2729" s="315"/>
      <c r="K2729" s="315"/>
      <c r="L2729" s="315"/>
      <c r="M2729" s="315"/>
      <c r="N2729" s="315"/>
      <c r="O2729" s="315"/>
      <c r="P2729" s="315"/>
      <c r="Q2729" s="315"/>
      <c r="R2729" s="315"/>
      <c r="S2729" s="315"/>
      <c r="T2729" s="315"/>
      <c r="U2729" s="315"/>
      <c r="V2729" s="315"/>
      <c r="W2729" s="315"/>
      <c r="X2729" s="315"/>
      <c r="Y2729" s="315"/>
      <c r="Z2729" s="315"/>
      <c r="AA2729" s="315"/>
      <c r="AB2729" s="315"/>
    </row>
    <row r="2730" spans="1:29" x14ac:dyDescent="0.35">
      <c r="A2730" s="315" t="str">
        <f>A2712</f>
        <v>เทศบาลตำบลนาบอน</v>
      </c>
      <c r="B2730" s="315"/>
      <c r="C2730" s="315"/>
      <c r="D2730" s="315"/>
      <c r="E2730" s="315"/>
      <c r="F2730" s="315"/>
      <c r="G2730" s="315"/>
      <c r="H2730" s="315"/>
      <c r="I2730" s="315"/>
      <c r="J2730" s="315"/>
      <c r="K2730" s="315"/>
      <c r="L2730" s="315"/>
      <c r="M2730" s="315"/>
      <c r="N2730" s="315"/>
      <c r="O2730" s="315"/>
      <c r="P2730" s="315"/>
      <c r="Q2730" s="315"/>
      <c r="R2730" s="315"/>
      <c r="S2730" s="315"/>
      <c r="T2730" s="315"/>
      <c r="U2730" s="315"/>
      <c r="V2730" s="315"/>
      <c r="W2730" s="315"/>
      <c r="X2730" s="315"/>
      <c r="Y2730" s="315"/>
      <c r="Z2730" s="315"/>
      <c r="AA2730" s="315"/>
      <c r="AB2730" s="315"/>
    </row>
    <row r="2731" spans="1:29" x14ac:dyDescent="0.35">
      <c r="A2731" s="8" t="s">
        <v>254</v>
      </c>
      <c r="B2731" s="8"/>
      <c r="C2731" s="8"/>
      <c r="D2731" s="9"/>
      <c r="E2731" s="9"/>
      <c r="F2731" s="9"/>
      <c r="G2731" s="8"/>
      <c r="H2731" s="8"/>
      <c r="I2731" s="8"/>
      <c r="J2731" s="10"/>
      <c r="K2731" s="11"/>
      <c r="L2731" s="12"/>
      <c r="M2731" s="13"/>
      <c r="N2731" s="8"/>
      <c r="O2731" s="8"/>
      <c r="P2731" s="8"/>
      <c r="Q2731" s="10"/>
      <c r="R2731" s="11"/>
      <c r="S2731" s="10"/>
      <c r="T2731" s="10"/>
      <c r="U2731" s="8"/>
      <c r="V2731" s="8"/>
      <c r="W2731" s="11"/>
      <c r="X2731" s="10"/>
      <c r="Y2731" s="11"/>
      <c r="Z2731" s="10"/>
      <c r="AA2731" s="11"/>
      <c r="AB2731" s="14"/>
    </row>
    <row r="2732" spans="1:29" x14ac:dyDescent="0.35">
      <c r="A2732" s="288" t="s">
        <v>4</v>
      </c>
      <c r="B2732" s="316"/>
      <c r="C2732" s="316"/>
      <c r="D2732" s="316"/>
      <c r="E2732" s="316"/>
      <c r="F2732" s="316"/>
      <c r="G2732" s="316"/>
      <c r="H2732" s="316"/>
      <c r="I2732" s="316"/>
      <c r="J2732" s="316"/>
      <c r="K2732" s="316"/>
      <c r="L2732" s="289"/>
      <c r="M2732" s="288" t="s">
        <v>5</v>
      </c>
      <c r="N2732" s="316"/>
      <c r="O2732" s="316"/>
      <c r="P2732" s="316"/>
      <c r="Q2732" s="316"/>
      <c r="R2732" s="316"/>
      <c r="S2732" s="316"/>
      <c r="T2732" s="316"/>
      <c r="U2732" s="316"/>
      <c r="V2732" s="316"/>
      <c r="W2732" s="289"/>
      <c r="X2732" s="290" t="s">
        <v>6</v>
      </c>
      <c r="Y2732" s="290" t="s">
        <v>7</v>
      </c>
      <c r="Z2732" s="290" t="s">
        <v>8</v>
      </c>
      <c r="AA2732" s="290" t="s">
        <v>9</v>
      </c>
      <c r="AB2732" s="317" t="s">
        <v>10</v>
      </c>
    </row>
    <row r="2733" spans="1:29" x14ac:dyDescent="0.35">
      <c r="A2733" s="299" t="s">
        <v>11</v>
      </c>
      <c r="B2733" s="293" t="s">
        <v>12</v>
      </c>
      <c r="C2733" s="293" t="s">
        <v>13</v>
      </c>
      <c r="D2733" s="311" t="s">
        <v>14</v>
      </c>
      <c r="E2733" s="311" t="s">
        <v>15</v>
      </c>
      <c r="F2733" s="312" t="s">
        <v>16</v>
      </c>
      <c r="G2733" s="302" t="s">
        <v>17</v>
      </c>
      <c r="H2733" s="303"/>
      <c r="I2733" s="304"/>
      <c r="J2733" s="290" t="s">
        <v>18</v>
      </c>
      <c r="K2733" s="290" t="s">
        <v>19</v>
      </c>
      <c r="L2733" s="308" t="s">
        <v>20</v>
      </c>
      <c r="M2733" s="299" t="s">
        <v>11</v>
      </c>
      <c r="N2733" s="293" t="s">
        <v>21</v>
      </c>
      <c r="O2733" s="293" t="s">
        <v>22</v>
      </c>
      <c r="P2733" s="293" t="s">
        <v>16</v>
      </c>
      <c r="Q2733" s="290" t="s">
        <v>23</v>
      </c>
      <c r="R2733" s="290" t="s">
        <v>24</v>
      </c>
      <c r="S2733" s="290" t="s">
        <v>25</v>
      </c>
      <c r="T2733" s="290" t="s">
        <v>26</v>
      </c>
      <c r="U2733" s="288" t="s">
        <v>27</v>
      </c>
      <c r="V2733" s="289"/>
      <c r="W2733" s="290" t="s">
        <v>28</v>
      </c>
      <c r="X2733" s="291"/>
      <c r="Y2733" s="291"/>
      <c r="Z2733" s="291"/>
      <c r="AA2733" s="291"/>
      <c r="AB2733" s="318"/>
    </row>
    <row r="2734" spans="1:29" x14ac:dyDescent="0.35">
      <c r="A2734" s="300"/>
      <c r="B2734" s="294"/>
      <c r="C2734" s="294"/>
      <c r="D2734" s="312"/>
      <c r="E2734" s="312"/>
      <c r="F2734" s="312"/>
      <c r="G2734" s="305"/>
      <c r="H2734" s="306"/>
      <c r="I2734" s="307"/>
      <c r="J2734" s="291"/>
      <c r="K2734" s="291"/>
      <c r="L2734" s="309"/>
      <c r="M2734" s="300"/>
      <c r="N2734" s="294"/>
      <c r="O2734" s="294"/>
      <c r="P2734" s="294"/>
      <c r="Q2734" s="291"/>
      <c r="R2734" s="291"/>
      <c r="S2734" s="291"/>
      <c r="T2734" s="291"/>
      <c r="U2734" s="293" t="s">
        <v>29</v>
      </c>
      <c r="V2734" s="296" t="s">
        <v>30</v>
      </c>
      <c r="W2734" s="291"/>
      <c r="X2734" s="291"/>
      <c r="Y2734" s="291"/>
      <c r="Z2734" s="291"/>
      <c r="AA2734" s="291"/>
      <c r="AB2734" s="318"/>
    </row>
    <row r="2735" spans="1:29" x14ac:dyDescent="0.35">
      <c r="A2735" s="300"/>
      <c r="B2735" s="294"/>
      <c r="C2735" s="294"/>
      <c r="D2735" s="312"/>
      <c r="E2735" s="312"/>
      <c r="F2735" s="312"/>
      <c r="G2735" s="299" t="s">
        <v>31</v>
      </c>
      <c r="H2735" s="299" t="s">
        <v>32</v>
      </c>
      <c r="I2735" s="299" t="s">
        <v>33</v>
      </c>
      <c r="J2735" s="291"/>
      <c r="K2735" s="291"/>
      <c r="L2735" s="309"/>
      <c r="M2735" s="300"/>
      <c r="N2735" s="294"/>
      <c r="O2735" s="294"/>
      <c r="P2735" s="294"/>
      <c r="Q2735" s="291"/>
      <c r="R2735" s="291"/>
      <c r="S2735" s="291"/>
      <c r="T2735" s="291"/>
      <c r="U2735" s="294"/>
      <c r="V2735" s="297"/>
      <c r="W2735" s="291"/>
      <c r="X2735" s="291"/>
      <c r="Y2735" s="291"/>
      <c r="Z2735" s="291"/>
      <c r="AA2735" s="291"/>
      <c r="AB2735" s="318"/>
    </row>
    <row r="2736" spans="1:29" x14ac:dyDescent="0.35">
      <c r="A2736" s="300"/>
      <c r="B2736" s="294"/>
      <c r="C2736" s="294"/>
      <c r="D2736" s="312"/>
      <c r="E2736" s="312"/>
      <c r="F2736" s="312"/>
      <c r="G2736" s="300"/>
      <c r="H2736" s="300"/>
      <c r="I2736" s="300"/>
      <c r="J2736" s="291"/>
      <c r="K2736" s="291"/>
      <c r="L2736" s="309"/>
      <c r="M2736" s="300"/>
      <c r="N2736" s="294"/>
      <c r="O2736" s="294"/>
      <c r="P2736" s="294"/>
      <c r="Q2736" s="291"/>
      <c r="R2736" s="291"/>
      <c r="S2736" s="291"/>
      <c r="T2736" s="291"/>
      <c r="U2736" s="294"/>
      <c r="V2736" s="297"/>
      <c r="W2736" s="291"/>
      <c r="X2736" s="291"/>
      <c r="Y2736" s="291"/>
      <c r="Z2736" s="291"/>
      <c r="AA2736" s="291"/>
      <c r="AB2736" s="318"/>
    </row>
    <row r="2737" spans="1:29" x14ac:dyDescent="0.35">
      <c r="A2737" s="301"/>
      <c r="B2737" s="295"/>
      <c r="C2737" s="295"/>
      <c r="D2737" s="313"/>
      <c r="E2737" s="313"/>
      <c r="F2737" s="313"/>
      <c r="G2737" s="301"/>
      <c r="H2737" s="301"/>
      <c r="I2737" s="301"/>
      <c r="J2737" s="292"/>
      <c r="K2737" s="292"/>
      <c r="L2737" s="310"/>
      <c r="M2737" s="301"/>
      <c r="N2737" s="295"/>
      <c r="O2737" s="295"/>
      <c r="P2737" s="295"/>
      <c r="Q2737" s="292"/>
      <c r="R2737" s="292"/>
      <c r="S2737" s="292"/>
      <c r="T2737" s="292"/>
      <c r="U2737" s="295"/>
      <c r="V2737" s="298"/>
      <c r="W2737" s="292"/>
      <c r="X2737" s="292"/>
      <c r="Y2737" s="292"/>
      <c r="Z2737" s="292"/>
      <c r="AA2737" s="292"/>
      <c r="AB2737" s="319"/>
    </row>
    <row r="2738" spans="1:29" x14ac:dyDescent="0.35">
      <c r="A2738" s="15">
        <v>1</v>
      </c>
      <c r="B2738" s="16" t="str">
        <f>[1]ภดส3!B4688</f>
        <v>โฉนด</v>
      </c>
      <c r="C2738" s="16">
        <f>[1]ภดส3!E4688</f>
        <v>5882</v>
      </c>
      <c r="D2738" s="17">
        <f>[1]ภดส3!C4688</f>
        <v>13816</v>
      </c>
      <c r="E2738" s="17" t="str">
        <f>[1]ภดส3!F4688</f>
        <v>ม.2 ต.นาบอน</v>
      </c>
      <c r="F2738" s="18" t="s">
        <v>45</v>
      </c>
      <c r="G2738" s="16">
        <f>[1]ภดส3!G4688</f>
        <v>0</v>
      </c>
      <c r="H2738" s="16">
        <f>[1]ภดส3!H4688</f>
        <v>0</v>
      </c>
      <c r="I2738" s="16">
        <f>[1]ภดส3!I4688</f>
        <v>48.4</v>
      </c>
      <c r="J2738" s="19">
        <f>[1]ภดส3!J4688</f>
        <v>48.4</v>
      </c>
      <c r="K2738" s="20">
        <v>300</v>
      </c>
      <c r="L2738" s="19">
        <f>J2738*K2738</f>
        <v>14520</v>
      </c>
      <c r="M2738" s="21"/>
      <c r="N2738" s="21"/>
      <c r="O2738" s="21"/>
      <c r="P2738" s="21"/>
      <c r="Q2738" s="22"/>
      <c r="R2738" s="23"/>
      <c r="S2738" s="22"/>
      <c r="T2738" s="22"/>
      <c r="U2738" s="21"/>
      <c r="V2738" s="21"/>
      <c r="W2738" s="23"/>
      <c r="X2738" s="22">
        <f>L2738</f>
        <v>14520</v>
      </c>
      <c r="Y2738" s="23">
        <f>X2738*100/100</f>
        <v>14520</v>
      </c>
      <c r="Z2738" s="22">
        <v>0</v>
      </c>
      <c r="AA2738" s="24">
        <f>Y2738-Z2738</f>
        <v>14520</v>
      </c>
      <c r="AB2738" s="25">
        <v>0.3</v>
      </c>
      <c r="AC2738" s="26">
        <f>AA2738*AB2738/100</f>
        <v>43.56</v>
      </c>
    </row>
    <row r="2739" spans="1:29" x14ac:dyDescent="0.35">
      <c r="A2739" s="15"/>
      <c r="B2739" s="16"/>
      <c r="C2739" s="16"/>
      <c r="D2739" s="17"/>
      <c r="E2739" s="17"/>
      <c r="F2739" s="28"/>
      <c r="G2739" s="16"/>
      <c r="H2739" s="16"/>
      <c r="I2739" s="16"/>
      <c r="J2739" s="45"/>
      <c r="K2739" s="29"/>
      <c r="L2739" s="19"/>
      <c r="M2739" s="30"/>
      <c r="N2739" s="30"/>
      <c r="O2739" s="30"/>
      <c r="P2739" s="30"/>
      <c r="Q2739" s="42"/>
      <c r="R2739" s="23"/>
      <c r="S2739" s="42"/>
      <c r="T2739" s="22"/>
      <c r="U2739" s="30"/>
      <c r="V2739" s="30"/>
      <c r="W2739" s="23"/>
      <c r="X2739" s="22"/>
      <c r="Y2739" s="23"/>
      <c r="Z2739" s="22"/>
      <c r="AA2739" s="24"/>
      <c r="AB2739" s="25"/>
      <c r="AC2739" s="5">
        <f>SUM(AC2738)</f>
        <v>43.56</v>
      </c>
    </row>
    <row r="2740" spans="1:29" x14ac:dyDescent="0.35">
      <c r="A2740" s="1"/>
      <c r="B2740" s="1"/>
      <c r="C2740" s="1"/>
      <c r="D2740" s="2"/>
      <c r="E2740" s="2"/>
      <c r="F2740" s="2"/>
      <c r="G2740" s="1"/>
      <c r="H2740" s="1"/>
      <c r="I2740" s="1"/>
      <c r="J2740" s="3"/>
      <c r="K2740" s="4"/>
      <c r="M2740" s="6"/>
      <c r="N2740" s="1"/>
      <c r="O2740" s="1"/>
      <c r="P2740" s="1"/>
      <c r="Q2740" s="3"/>
      <c r="R2740" s="4"/>
      <c r="S2740" s="3"/>
      <c r="T2740" s="3"/>
      <c r="U2740" s="1"/>
      <c r="V2740" s="1"/>
      <c r="W2740" s="4"/>
      <c r="X2740" s="3"/>
      <c r="Y2740" s="4"/>
      <c r="Z2740" s="3"/>
      <c r="AA2740" s="4"/>
      <c r="AB2740" s="55"/>
    </row>
    <row r="2741" spans="1:29" x14ac:dyDescent="0.35">
      <c r="A2741" s="8"/>
      <c r="B2741" s="8" t="s">
        <v>37</v>
      </c>
      <c r="C2741" s="8"/>
      <c r="D2741" s="9" t="s">
        <v>38</v>
      </c>
      <c r="E2741" s="9"/>
      <c r="F2741" s="9"/>
      <c r="G2741" s="56"/>
      <c r="H2741" s="8" t="s">
        <v>39</v>
      </c>
      <c r="I2741" s="8"/>
      <c r="J2741" s="57"/>
      <c r="K2741" s="10"/>
      <c r="L2741" s="8"/>
      <c r="M2741" s="13"/>
      <c r="N2741" s="1"/>
      <c r="O2741" s="1"/>
      <c r="P2741" s="1"/>
      <c r="Q2741" s="3"/>
      <c r="R2741" s="4"/>
      <c r="S2741" s="3"/>
      <c r="T2741" s="3"/>
      <c r="U2741" s="1"/>
      <c r="V2741" s="1"/>
      <c r="W2741" s="4"/>
      <c r="X2741" s="3"/>
      <c r="Y2741" s="4"/>
      <c r="Z2741" s="3"/>
      <c r="AA2741" s="4"/>
      <c r="AB2741" s="55"/>
    </row>
    <row r="2742" spans="1:29" x14ac:dyDescent="0.35">
      <c r="A2742" s="8"/>
      <c r="B2742" s="8"/>
      <c r="C2742" s="8"/>
      <c r="D2742" s="9"/>
      <c r="E2742" s="9"/>
      <c r="F2742" s="9"/>
      <c r="G2742" s="56"/>
      <c r="H2742" s="8" t="s">
        <v>40</v>
      </c>
      <c r="I2742" s="8"/>
      <c r="J2742" s="57"/>
      <c r="K2742" s="10"/>
      <c r="L2742" s="8"/>
      <c r="M2742" s="13"/>
      <c r="N2742" s="1"/>
      <c r="O2742" s="1"/>
      <c r="P2742" s="1"/>
      <c r="Q2742" s="3"/>
      <c r="R2742" s="4"/>
      <c r="S2742" s="3"/>
      <c r="T2742" s="3"/>
      <c r="U2742" s="1"/>
      <c r="V2742" s="1"/>
      <c r="W2742" s="4"/>
      <c r="X2742" s="3"/>
      <c r="Y2742" s="4"/>
      <c r="Z2742" s="3"/>
      <c r="AA2742" s="4"/>
      <c r="AB2742" s="55"/>
    </row>
    <row r="2743" spans="1:29" x14ac:dyDescent="0.35">
      <c r="A2743" s="8"/>
      <c r="B2743" s="8"/>
      <c r="C2743" s="8"/>
      <c r="D2743" s="9"/>
      <c r="E2743" s="9"/>
      <c r="F2743" s="9"/>
      <c r="G2743" s="56"/>
      <c r="H2743" s="8" t="s">
        <v>41</v>
      </c>
      <c r="I2743" s="8"/>
      <c r="J2743" s="57"/>
      <c r="K2743" s="10"/>
      <c r="L2743" s="8"/>
      <c r="M2743" s="13"/>
      <c r="N2743" s="1"/>
      <c r="O2743" s="1"/>
      <c r="P2743" s="8"/>
      <c r="Q2743" s="3"/>
      <c r="R2743" s="4"/>
      <c r="S2743" s="3"/>
      <c r="T2743" s="3"/>
      <c r="U2743" s="1"/>
      <c r="V2743" s="1"/>
      <c r="W2743" s="4"/>
      <c r="X2743" s="3"/>
      <c r="Y2743" s="11"/>
      <c r="Z2743" s="10"/>
      <c r="AA2743" s="11"/>
      <c r="AB2743" s="14"/>
    </row>
    <row r="2744" spans="1:29" x14ac:dyDescent="0.35">
      <c r="A2744" s="8"/>
      <c r="B2744" s="8"/>
      <c r="C2744" s="8"/>
      <c r="D2744" s="9"/>
      <c r="E2744" s="9"/>
      <c r="F2744" s="9"/>
      <c r="G2744" s="56"/>
      <c r="H2744" s="8" t="s">
        <v>42</v>
      </c>
      <c r="I2744" s="58"/>
      <c r="J2744" s="59"/>
      <c r="K2744" s="12"/>
      <c r="L2744" s="58"/>
      <c r="M2744" s="60"/>
      <c r="N2744" s="1"/>
      <c r="O2744" s="1"/>
      <c r="P2744" s="8"/>
      <c r="Q2744" s="3"/>
      <c r="R2744" s="4"/>
      <c r="S2744" s="3"/>
      <c r="T2744" s="3"/>
      <c r="U2744" s="1"/>
      <c r="V2744" s="1"/>
      <c r="W2744" s="4"/>
      <c r="X2744" s="3"/>
      <c r="Y2744" s="11"/>
      <c r="Z2744" s="10"/>
      <c r="AA2744" s="11"/>
      <c r="AB2744" s="14"/>
    </row>
    <row r="2745" spans="1:29" x14ac:dyDescent="0.35">
      <c r="A2745" s="58"/>
      <c r="B2745" s="58"/>
      <c r="C2745" s="58"/>
      <c r="D2745" s="61"/>
      <c r="E2745" s="61"/>
      <c r="F2745" s="61"/>
      <c r="G2745" s="58"/>
      <c r="H2745" s="58" t="s">
        <v>43</v>
      </c>
      <c r="I2745" s="58"/>
      <c r="J2745" s="59"/>
      <c r="K2745" s="12"/>
      <c r="L2745" s="58"/>
      <c r="M2745" s="60"/>
    </row>
    <row r="2746" spans="1:29" x14ac:dyDescent="0.35">
      <c r="A2746" s="1"/>
      <c r="B2746" s="1"/>
      <c r="C2746" s="1"/>
      <c r="D2746" s="2"/>
      <c r="E2746" s="2"/>
      <c r="F2746" s="2"/>
      <c r="G2746" s="1"/>
      <c r="H2746" s="1"/>
      <c r="I2746" s="1"/>
      <c r="J2746" s="3"/>
      <c r="K2746" s="4"/>
      <c r="M2746" s="6"/>
      <c r="N2746" s="1"/>
      <c r="O2746" s="1"/>
      <c r="P2746" s="1"/>
      <c r="Q2746" s="3"/>
      <c r="R2746" s="4"/>
      <c r="S2746" s="3"/>
      <c r="T2746" s="3"/>
      <c r="U2746" s="1"/>
      <c r="V2746" s="1"/>
      <c r="W2746" s="4"/>
      <c r="X2746" s="3"/>
      <c r="Y2746" s="4"/>
      <c r="Z2746" s="3"/>
      <c r="AA2746" s="314" t="s">
        <v>0</v>
      </c>
      <c r="AB2746" s="314"/>
    </row>
    <row r="2747" spans="1:29" x14ac:dyDescent="0.35">
      <c r="A2747" s="315" t="s">
        <v>1</v>
      </c>
      <c r="B2747" s="315"/>
      <c r="C2747" s="315"/>
      <c r="D2747" s="315"/>
      <c r="E2747" s="315"/>
      <c r="F2747" s="315"/>
      <c r="G2747" s="315"/>
      <c r="H2747" s="315"/>
      <c r="I2747" s="315"/>
      <c r="J2747" s="315"/>
      <c r="K2747" s="315"/>
      <c r="L2747" s="315"/>
      <c r="M2747" s="315"/>
      <c r="N2747" s="315"/>
      <c r="O2747" s="315"/>
      <c r="P2747" s="315"/>
      <c r="Q2747" s="315"/>
      <c r="R2747" s="315"/>
      <c r="S2747" s="315"/>
      <c r="T2747" s="315"/>
      <c r="U2747" s="315"/>
      <c r="V2747" s="315"/>
      <c r="W2747" s="315"/>
      <c r="X2747" s="315"/>
      <c r="Y2747" s="315"/>
      <c r="Z2747" s="315"/>
      <c r="AA2747" s="315"/>
      <c r="AB2747" s="315"/>
    </row>
    <row r="2748" spans="1:29" x14ac:dyDescent="0.35">
      <c r="A2748" s="315" t="str">
        <f>A2730</f>
        <v>เทศบาลตำบลนาบอน</v>
      </c>
      <c r="B2748" s="315"/>
      <c r="C2748" s="315"/>
      <c r="D2748" s="315"/>
      <c r="E2748" s="315"/>
      <c r="F2748" s="315"/>
      <c r="G2748" s="315"/>
      <c r="H2748" s="315"/>
      <c r="I2748" s="315"/>
      <c r="J2748" s="315"/>
      <c r="K2748" s="315"/>
      <c r="L2748" s="315"/>
      <c r="M2748" s="315"/>
      <c r="N2748" s="315"/>
      <c r="O2748" s="315"/>
      <c r="P2748" s="315"/>
      <c r="Q2748" s="315"/>
      <c r="R2748" s="315"/>
      <c r="S2748" s="315"/>
      <c r="T2748" s="315"/>
      <c r="U2748" s="315"/>
      <c r="V2748" s="315"/>
      <c r="W2748" s="315"/>
      <c r="X2748" s="315"/>
      <c r="Y2748" s="315"/>
      <c r="Z2748" s="315"/>
      <c r="AA2748" s="315"/>
      <c r="AB2748" s="315"/>
    </row>
    <row r="2749" spans="1:29" x14ac:dyDescent="0.35">
      <c r="A2749" s="8" t="s">
        <v>255</v>
      </c>
      <c r="B2749" s="8"/>
      <c r="C2749" s="8"/>
      <c r="D2749" s="9"/>
      <c r="E2749" s="9"/>
      <c r="F2749" s="9"/>
      <c r="G2749" s="8"/>
      <c r="H2749" s="8"/>
      <c r="I2749" s="8"/>
      <c r="J2749" s="10"/>
      <c r="K2749" s="11"/>
      <c r="L2749" s="12"/>
      <c r="M2749" s="13"/>
      <c r="N2749" s="8"/>
      <c r="O2749" s="8"/>
      <c r="P2749" s="8"/>
      <c r="Q2749" s="10"/>
      <c r="R2749" s="11"/>
      <c r="S2749" s="10"/>
      <c r="T2749" s="10"/>
      <c r="U2749" s="8"/>
      <c r="V2749" s="8"/>
      <c r="W2749" s="11"/>
      <c r="X2749" s="10"/>
      <c r="Y2749" s="11"/>
      <c r="Z2749" s="10"/>
      <c r="AA2749" s="11"/>
      <c r="AB2749" s="14"/>
    </row>
    <row r="2750" spans="1:29" x14ac:dyDescent="0.35">
      <c r="A2750" s="288" t="s">
        <v>4</v>
      </c>
      <c r="B2750" s="316"/>
      <c r="C2750" s="316"/>
      <c r="D2750" s="316"/>
      <c r="E2750" s="316"/>
      <c r="F2750" s="316"/>
      <c r="G2750" s="316"/>
      <c r="H2750" s="316"/>
      <c r="I2750" s="316"/>
      <c r="J2750" s="316"/>
      <c r="K2750" s="316"/>
      <c r="L2750" s="289"/>
      <c r="M2750" s="288" t="s">
        <v>5</v>
      </c>
      <c r="N2750" s="316"/>
      <c r="O2750" s="316"/>
      <c r="P2750" s="316"/>
      <c r="Q2750" s="316"/>
      <c r="R2750" s="316"/>
      <c r="S2750" s="316"/>
      <c r="T2750" s="316"/>
      <c r="U2750" s="316"/>
      <c r="V2750" s="316"/>
      <c r="W2750" s="289"/>
      <c r="X2750" s="290" t="s">
        <v>6</v>
      </c>
      <c r="Y2750" s="290" t="s">
        <v>7</v>
      </c>
      <c r="Z2750" s="290" t="s">
        <v>8</v>
      </c>
      <c r="AA2750" s="290" t="s">
        <v>9</v>
      </c>
      <c r="AB2750" s="317" t="s">
        <v>10</v>
      </c>
    </row>
    <row r="2751" spans="1:29" x14ac:dyDescent="0.35">
      <c r="A2751" s="299" t="s">
        <v>11</v>
      </c>
      <c r="B2751" s="293" t="s">
        <v>12</v>
      </c>
      <c r="C2751" s="293" t="s">
        <v>13</v>
      </c>
      <c r="D2751" s="311" t="s">
        <v>14</v>
      </c>
      <c r="E2751" s="311" t="s">
        <v>15</v>
      </c>
      <c r="F2751" s="312" t="s">
        <v>16</v>
      </c>
      <c r="G2751" s="302" t="s">
        <v>17</v>
      </c>
      <c r="H2751" s="303"/>
      <c r="I2751" s="304"/>
      <c r="J2751" s="290" t="s">
        <v>18</v>
      </c>
      <c r="K2751" s="290" t="s">
        <v>19</v>
      </c>
      <c r="L2751" s="308" t="s">
        <v>20</v>
      </c>
      <c r="M2751" s="299" t="s">
        <v>11</v>
      </c>
      <c r="N2751" s="293" t="s">
        <v>21</v>
      </c>
      <c r="O2751" s="293" t="s">
        <v>22</v>
      </c>
      <c r="P2751" s="293" t="s">
        <v>16</v>
      </c>
      <c r="Q2751" s="290" t="s">
        <v>23</v>
      </c>
      <c r="R2751" s="290" t="s">
        <v>24</v>
      </c>
      <c r="S2751" s="290" t="s">
        <v>25</v>
      </c>
      <c r="T2751" s="290" t="s">
        <v>26</v>
      </c>
      <c r="U2751" s="288" t="s">
        <v>27</v>
      </c>
      <c r="V2751" s="289"/>
      <c r="W2751" s="290" t="s">
        <v>28</v>
      </c>
      <c r="X2751" s="291"/>
      <c r="Y2751" s="291"/>
      <c r="Z2751" s="291"/>
      <c r="AA2751" s="291"/>
      <c r="AB2751" s="318"/>
    </row>
    <row r="2752" spans="1:29" x14ac:dyDescent="0.35">
      <c r="A2752" s="300"/>
      <c r="B2752" s="294"/>
      <c r="C2752" s="294"/>
      <c r="D2752" s="312"/>
      <c r="E2752" s="312"/>
      <c r="F2752" s="312"/>
      <c r="G2752" s="305"/>
      <c r="H2752" s="306"/>
      <c r="I2752" s="307"/>
      <c r="J2752" s="291"/>
      <c r="K2752" s="291"/>
      <c r="L2752" s="309"/>
      <c r="M2752" s="300"/>
      <c r="N2752" s="294"/>
      <c r="O2752" s="294"/>
      <c r="P2752" s="294"/>
      <c r="Q2752" s="291"/>
      <c r="R2752" s="291"/>
      <c r="S2752" s="291"/>
      <c r="T2752" s="291"/>
      <c r="U2752" s="293" t="s">
        <v>29</v>
      </c>
      <c r="V2752" s="296" t="s">
        <v>30</v>
      </c>
      <c r="W2752" s="291"/>
      <c r="X2752" s="291"/>
      <c r="Y2752" s="291"/>
      <c r="Z2752" s="291"/>
      <c r="AA2752" s="291"/>
      <c r="AB2752" s="318"/>
    </row>
    <row r="2753" spans="1:29" x14ac:dyDescent="0.35">
      <c r="A2753" s="300"/>
      <c r="B2753" s="294"/>
      <c r="C2753" s="294"/>
      <c r="D2753" s="312"/>
      <c r="E2753" s="312"/>
      <c r="F2753" s="312"/>
      <c r="G2753" s="299" t="s">
        <v>31</v>
      </c>
      <c r="H2753" s="299" t="s">
        <v>32</v>
      </c>
      <c r="I2753" s="299" t="s">
        <v>33</v>
      </c>
      <c r="J2753" s="291"/>
      <c r="K2753" s="291"/>
      <c r="L2753" s="309"/>
      <c r="M2753" s="300"/>
      <c r="N2753" s="294"/>
      <c r="O2753" s="294"/>
      <c r="P2753" s="294"/>
      <c r="Q2753" s="291"/>
      <c r="R2753" s="291"/>
      <c r="S2753" s="291"/>
      <c r="T2753" s="291"/>
      <c r="U2753" s="294"/>
      <c r="V2753" s="297"/>
      <c r="W2753" s="291"/>
      <c r="X2753" s="291"/>
      <c r="Y2753" s="291"/>
      <c r="Z2753" s="291"/>
      <c r="AA2753" s="291"/>
      <c r="AB2753" s="318"/>
    </row>
    <row r="2754" spans="1:29" x14ac:dyDescent="0.35">
      <c r="A2754" s="300"/>
      <c r="B2754" s="294"/>
      <c r="C2754" s="294"/>
      <c r="D2754" s="312"/>
      <c r="E2754" s="312"/>
      <c r="F2754" s="312"/>
      <c r="G2754" s="300"/>
      <c r="H2754" s="300"/>
      <c r="I2754" s="300"/>
      <c r="J2754" s="291"/>
      <c r="K2754" s="291"/>
      <c r="L2754" s="309"/>
      <c r="M2754" s="300"/>
      <c r="N2754" s="294"/>
      <c r="O2754" s="294"/>
      <c r="P2754" s="294"/>
      <c r="Q2754" s="291"/>
      <c r="R2754" s="291"/>
      <c r="S2754" s="291"/>
      <c r="T2754" s="291"/>
      <c r="U2754" s="294"/>
      <c r="V2754" s="297"/>
      <c r="W2754" s="291"/>
      <c r="X2754" s="291"/>
      <c r="Y2754" s="291"/>
      <c r="Z2754" s="291"/>
      <c r="AA2754" s="291"/>
      <c r="AB2754" s="318"/>
    </row>
    <row r="2755" spans="1:29" x14ac:dyDescent="0.35">
      <c r="A2755" s="301"/>
      <c r="B2755" s="295"/>
      <c r="C2755" s="295"/>
      <c r="D2755" s="313"/>
      <c r="E2755" s="313"/>
      <c r="F2755" s="313"/>
      <c r="G2755" s="301"/>
      <c r="H2755" s="301"/>
      <c r="I2755" s="301"/>
      <c r="J2755" s="292"/>
      <c r="K2755" s="292"/>
      <c r="L2755" s="310"/>
      <c r="M2755" s="301"/>
      <c r="N2755" s="295"/>
      <c r="O2755" s="295"/>
      <c r="P2755" s="295"/>
      <c r="Q2755" s="292"/>
      <c r="R2755" s="292"/>
      <c r="S2755" s="292"/>
      <c r="T2755" s="292"/>
      <c r="U2755" s="295"/>
      <c r="V2755" s="298"/>
      <c r="W2755" s="292"/>
      <c r="X2755" s="292"/>
      <c r="Y2755" s="292"/>
      <c r="Z2755" s="292"/>
      <c r="AA2755" s="292"/>
      <c r="AB2755" s="319"/>
    </row>
    <row r="2756" spans="1:29" x14ac:dyDescent="0.35">
      <c r="A2756" s="15">
        <v>1</v>
      </c>
      <c r="B2756" s="16" t="str">
        <f>[1]ภดส3!B4715</f>
        <v>โฉนด</v>
      </c>
      <c r="C2756" s="16">
        <f>[1]ภดส3!E4715</f>
        <v>2647</v>
      </c>
      <c r="D2756" s="17">
        <f>[1]ภดส3!C4715</f>
        <v>5766</v>
      </c>
      <c r="E2756" s="17" t="str">
        <f>[1]ภดส3!F4715</f>
        <v>ม.11 ต.นาบอน</v>
      </c>
      <c r="F2756" s="18"/>
      <c r="G2756" s="16">
        <f>[1]ภดส3!G4715</f>
        <v>0</v>
      </c>
      <c r="H2756" s="16">
        <f>[1]ภดส3!H4715</f>
        <v>0</v>
      </c>
      <c r="I2756" s="16">
        <f>[1]ภดส3!I4715</f>
        <v>24</v>
      </c>
      <c r="J2756" s="19">
        <f>[1]ภดส3!J4715</f>
        <v>24</v>
      </c>
      <c r="K2756" s="20">
        <v>3050</v>
      </c>
      <c r="L2756" s="19">
        <f>J2756*K2756</f>
        <v>73200</v>
      </c>
      <c r="M2756" s="21">
        <v>1</v>
      </c>
      <c r="N2756" s="21" t="s">
        <v>48</v>
      </c>
      <c r="O2756" s="21" t="s">
        <v>49</v>
      </c>
      <c r="P2756" s="21"/>
      <c r="Q2756" s="22">
        <v>200</v>
      </c>
      <c r="R2756" s="23">
        <v>100</v>
      </c>
      <c r="S2756" s="22">
        <v>7450</v>
      </c>
      <c r="T2756" s="22">
        <f>Q2756*S2756</f>
        <v>1490000</v>
      </c>
      <c r="U2756" s="21">
        <v>30</v>
      </c>
      <c r="V2756" s="21">
        <v>50</v>
      </c>
      <c r="W2756" s="23">
        <f>T2756-T2756*50/100</f>
        <v>745000</v>
      </c>
      <c r="X2756" s="22">
        <f>L2756+W2756</f>
        <v>818200</v>
      </c>
      <c r="Y2756" s="23">
        <f>X2756*R2756/100</f>
        <v>818200</v>
      </c>
      <c r="Z2756" s="22"/>
      <c r="AA2756" s="24"/>
      <c r="AB2756" s="25"/>
      <c r="AC2756" s="26"/>
    </row>
    <row r="2757" spans="1:29" x14ac:dyDescent="0.35">
      <c r="A2757" s="15"/>
      <c r="B2757" s="16"/>
      <c r="C2757" s="16"/>
      <c r="D2757" s="17"/>
      <c r="E2757" s="17"/>
      <c r="F2757" s="28"/>
      <c r="G2757" s="16"/>
      <c r="H2757" s="16"/>
      <c r="I2757" s="16"/>
      <c r="J2757" s="45"/>
      <c r="K2757" s="29"/>
      <c r="L2757" s="19"/>
      <c r="M2757" s="30"/>
      <c r="N2757" s="31" t="s">
        <v>35</v>
      </c>
      <c r="O2757" s="30"/>
      <c r="P2757" s="31">
        <v>3</v>
      </c>
      <c r="Q2757" s="32">
        <v>20</v>
      </c>
      <c r="R2757" s="23">
        <f>Q2757*R2756/Q2756</f>
        <v>10</v>
      </c>
      <c r="S2757" s="42"/>
      <c r="T2757" s="22"/>
      <c r="U2757" s="30"/>
      <c r="V2757" s="30"/>
      <c r="W2757" s="23"/>
      <c r="X2757" s="22"/>
      <c r="Y2757" s="23">
        <f>Y2756*R2757/100</f>
        <v>81820</v>
      </c>
      <c r="Z2757" s="22">
        <v>0</v>
      </c>
      <c r="AA2757" s="24">
        <f>Y2757-Z2757</f>
        <v>81820</v>
      </c>
      <c r="AB2757" s="25">
        <v>0.3</v>
      </c>
      <c r="AC2757" s="5">
        <f>AA2757*AB2757/100</f>
        <v>245.46</v>
      </c>
    </row>
    <row r="2758" spans="1:29" x14ac:dyDescent="0.35">
      <c r="A2758" s="15"/>
      <c r="B2758" s="16"/>
      <c r="C2758" s="16"/>
      <c r="D2758" s="17"/>
      <c r="E2758" s="17"/>
      <c r="F2758" s="28"/>
      <c r="G2758" s="16"/>
      <c r="H2758" s="16"/>
      <c r="I2758" s="16"/>
      <c r="J2758" s="45"/>
      <c r="K2758" s="29"/>
      <c r="L2758" s="19"/>
      <c r="M2758" s="30"/>
      <c r="N2758" s="67" t="s">
        <v>35</v>
      </c>
      <c r="O2758" s="33"/>
      <c r="P2758" s="67">
        <v>2</v>
      </c>
      <c r="Q2758" s="34">
        <v>80</v>
      </c>
      <c r="R2758" s="23">
        <f>Q2758*R2756/Q2756</f>
        <v>40</v>
      </c>
      <c r="S2758" s="35"/>
      <c r="T2758" s="22"/>
      <c r="U2758" s="33"/>
      <c r="V2758" s="33"/>
      <c r="W2758" s="23"/>
      <c r="X2758" s="22"/>
      <c r="Y2758" s="23">
        <f>Y2756*R2758/100</f>
        <v>327280</v>
      </c>
      <c r="Z2758" s="22">
        <v>0</v>
      </c>
      <c r="AA2758" s="24">
        <v>0</v>
      </c>
      <c r="AB2758" s="25">
        <v>0.02</v>
      </c>
      <c r="AC2758" s="5">
        <f t="shared" ref="AC2758:AC2761" si="148">AA2758*AB2758/100</f>
        <v>0</v>
      </c>
    </row>
    <row r="2759" spans="1:29" x14ac:dyDescent="0.35">
      <c r="A2759" s="36"/>
      <c r="B2759" s="30"/>
      <c r="C2759" s="30"/>
      <c r="D2759" s="37"/>
      <c r="E2759" s="37"/>
      <c r="F2759" s="37"/>
      <c r="G2759" s="38"/>
      <c r="H2759" s="38"/>
      <c r="I2759" s="38"/>
      <c r="J2759" s="39"/>
      <c r="K2759" s="24"/>
      <c r="L2759" s="35"/>
      <c r="M2759" s="30"/>
      <c r="N2759" s="67" t="s">
        <v>36</v>
      </c>
      <c r="O2759" s="40"/>
      <c r="P2759" s="31">
        <v>2</v>
      </c>
      <c r="Q2759" s="32">
        <v>100</v>
      </c>
      <c r="R2759" s="41">
        <f>Q2759*R2756/Q2756</f>
        <v>50</v>
      </c>
      <c r="S2759" s="39"/>
      <c r="T2759" s="42"/>
      <c r="U2759" s="43"/>
      <c r="V2759" s="43"/>
      <c r="W2759" s="44"/>
      <c r="X2759" s="39"/>
      <c r="Y2759" s="45">
        <f>Y2756*R2759/100</f>
        <v>409100</v>
      </c>
      <c r="Z2759" s="39">
        <v>50000000</v>
      </c>
      <c r="AA2759" s="44">
        <v>0</v>
      </c>
      <c r="AB2759" s="46">
        <v>0.02</v>
      </c>
      <c r="AC2759" s="5">
        <f t="shared" si="148"/>
        <v>0</v>
      </c>
    </row>
    <row r="2760" spans="1:29" x14ac:dyDescent="0.35">
      <c r="A2760" s="139">
        <v>2</v>
      </c>
      <c r="B2760" s="40" t="str">
        <f>[1]ภดส3!B10061</f>
        <v>โฉนด</v>
      </c>
      <c r="C2760" s="40">
        <f>[1]ภดส3!E10061</f>
        <v>3823</v>
      </c>
      <c r="D2760" s="104" t="s">
        <v>256</v>
      </c>
      <c r="E2760" s="104" t="s">
        <v>59</v>
      </c>
      <c r="F2760" s="105" t="s">
        <v>34</v>
      </c>
      <c r="G2760" s="122">
        <f>[1]ภดส3!G10061</f>
        <v>0</v>
      </c>
      <c r="H2760" s="122">
        <f>[1]ภดส3!H10061</f>
        <v>0</v>
      </c>
      <c r="I2760" s="122">
        <f>[1]ภดส3!I10061</f>
        <v>21</v>
      </c>
      <c r="J2760" s="113">
        <f>[1]ภดส3!J10061</f>
        <v>21</v>
      </c>
      <c r="K2760" s="99">
        <v>300</v>
      </c>
      <c r="L2760" s="116">
        <f>J2760*K2760</f>
        <v>6300</v>
      </c>
      <c r="M2760" s="40">
        <v>2</v>
      </c>
      <c r="N2760" s="71" t="s">
        <v>90</v>
      </c>
      <c r="O2760" s="40"/>
      <c r="P2760" s="91">
        <v>2</v>
      </c>
      <c r="Q2760" s="108">
        <v>80</v>
      </c>
      <c r="R2760" s="109">
        <v>100</v>
      </c>
      <c r="S2760" s="107">
        <v>5700</v>
      </c>
      <c r="T2760" s="110">
        <f>Q2760*S2760</f>
        <v>456000</v>
      </c>
      <c r="U2760" s="111">
        <v>10</v>
      </c>
      <c r="V2760" s="111">
        <v>10</v>
      </c>
      <c r="W2760" s="112">
        <f>T2760-T2760*10/100</f>
        <v>410400</v>
      </c>
      <c r="X2760" s="107">
        <f>L2760+W2760</f>
        <v>416700</v>
      </c>
      <c r="Y2760" s="114">
        <f>X2760*R2760/100</f>
        <v>416700</v>
      </c>
      <c r="Z2760" s="107">
        <v>0</v>
      </c>
      <c r="AA2760" s="112">
        <f>Y2760-Z2760</f>
        <v>416700</v>
      </c>
      <c r="AB2760" s="115">
        <v>0.02</v>
      </c>
      <c r="AC2760" s="5">
        <f t="shared" si="148"/>
        <v>83.34</v>
      </c>
    </row>
    <row r="2761" spans="1:29" x14ac:dyDescent="0.35">
      <c r="A2761" s="139">
        <v>3</v>
      </c>
      <c r="B2761" s="40" t="str">
        <f>[1]ภดส3!B10062</f>
        <v>โฉนด</v>
      </c>
      <c r="C2761" s="40">
        <f>[1]ภดส3!E10062</f>
        <v>3822</v>
      </c>
      <c r="D2761" s="104" t="s">
        <v>257</v>
      </c>
      <c r="E2761" s="104" t="s">
        <v>59</v>
      </c>
      <c r="F2761" s="105" t="s">
        <v>45</v>
      </c>
      <c r="G2761" s="122">
        <f>[1]ภดส3!G10062</f>
        <v>0</v>
      </c>
      <c r="H2761" s="122">
        <f>[1]ภดส3!H10062</f>
        <v>0</v>
      </c>
      <c r="I2761" s="122">
        <f>[1]ภดส3!I10062</f>
        <v>21</v>
      </c>
      <c r="J2761" s="113">
        <f>[1]ภดส3!J10062</f>
        <v>21</v>
      </c>
      <c r="K2761" s="99">
        <v>300</v>
      </c>
      <c r="L2761" s="116">
        <f>J2761*K2761</f>
        <v>6300</v>
      </c>
      <c r="M2761" s="40"/>
      <c r="N2761" s="71"/>
      <c r="O2761" s="40"/>
      <c r="P2761" s="91"/>
      <c r="Q2761" s="108"/>
      <c r="R2761" s="109"/>
      <c r="S2761" s="107"/>
      <c r="T2761" s="110"/>
      <c r="U2761" s="111"/>
      <c r="V2761" s="111"/>
      <c r="W2761" s="112"/>
      <c r="X2761" s="107">
        <f>L2761</f>
        <v>6300</v>
      </c>
      <c r="Y2761" s="114">
        <f>X2761*100/100</f>
        <v>6300</v>
      </c>
      <c r="Z2761" s="107">
        <v>0</v>
      </c>
      <c r="AA2761" s="112">
        <f>Y2761-Z2761</f>
        <v>6300</v>
      </c>
      <c r="AB2761" s="115">
        <v>0.3</v>
      </c>
      <c r="AC2761" s="5">
        <f t="shared" si="148"/>
        <v>18.899999999999999</v>
      </c>
    </row>
    <row r="2762" spans="1:29" x14ac:dyDescent="0.35">
      <c r="A2762" s="47"/>
      <c r="B2762" s="47"/>
      <c r="C2762" s="47"/>
      <c r="D2762" s="48"/>
      <c r="E2762" s="48"/>
      <c r="F2762" s="48"/>
      <c r="G2762" s="47"/>
      <c r="H2762" s="47"/>
      <c r="I2762" s="47"/>
      <c r="J2762" s="49"/>
      <c r="K2762" s="50"/>
      <c r="L2762" s="51"/>
      <c r="M2762" s="52"/>
      <c r="N2762" s="52"/>
      <c r="O2762" s="52"/>
      <c r="P2762" s="52"/>
      <c r="Q2762" s="49"/>
      <c r="R2762" s="50"/>
      <c r="S2762" s="49"/>
      <c r="T2762" s="49"/>
      <c r="U2762" s="52"/>
      <c r="V2762" s="52"/>
      <c r="W2762" s="50"/>
      <c r="X2762" s="49"/>
      <c r="Y2762" s="50"/>
      <c r="Z2762" s="49"/>
      <c r="AA2762" s="50"/>
      <c r="AB2762" s="53"/>
      <c r="AC2762" s="5">
        <f>SUM(AC2757:AC2761)</f>
        <v>347.7</v>
      </c>
    </row>
    <row r="2763" spans="1:29" x14ac:dyDescent="0.35">
      <c r="A2763" s="1"/>
      <c r="B2763" s="1"/>
      <c r="C2763" s="1"/>
      <c r="D2763" s="2"/>
      <c r="E2763" s="2"/>
      <c r="F2763" s="2"/>
      <c r="G2763" s="1"/>
      <c r="H2763" s="1"/>
      <c r="I2763" s="1"/>
      <c r="J2763" s="3"/>
      <c r="K2763" s="4"/>
      <c r="M2763" s="6"/>
      <c r="N2763" s="1"/>
      <c r="O2763" s="1"/>
      <c r="P2763" s="1"/>
      <c r="Q2763" s="3"/>
      <c r="R2763" s="4"/>
      <c r="S2763" s="3"/>
      <c r="T2763" s="3"/>
      <c r="U2763" s="1"/>
      <c r="V2763" s="1"/>
      <c r="W2763" s="4"/>
      <c r="X2763" s="3"/>
      <c r="Y2763" s="4"/>
      <c r="Z2763" s="3"/>
      <c r="AA2763" s="4"/>
      <c r="AB2763" s="55"/>
    </row>
    <row r="2764" spans="1:29" x14ac:dyDescent="0.35">
      <c r="A2764" s="8"/>
      <c r="B2764" s="8" t="s">
        <v>37</v>
      </c>
      <c r="C2764" s="8"/>
      <c r="D2764" s="9" t="s">
        <v>38</v>
      </c>
      <c r="E2764" s="9"/>
      <c r="F2764" s="9"/>
      <c r="G2764" s="56"/>
      <c r="H2764" s="8" t="s">
        <v>39</v>
      </c>
      <c r="I2764" s="8"/>
      <c r="J2764" s="57"/>
      <c r="K2764" s="10"/>
      <c r="L2764" s="8"/>
      <c r="M2764" s="13"/>
      <c r="N2764" s="1"/>
      <c r="O2764" s="1"/>
      <c r="P2764" s="1"/>
      <c r="Q2764" s="3"/>
      <c r="R2764" s="4"/>
      <c r="S2764" s="3"/>
      <c r="T2764" s="3"/>
      <c r="U2764" s="1"/>
      <c r="V2764" s="1"/>
      <c r="W2764" s="4"/>
      <c r="X2764" s="3"/>
      <c r="Y2764" s="4"/>
      <c r="Z2764" s="3"/>
      <c r="AA2764" s="4"/>
      <c r="AB2764" s="55"/>
    </row>
    <row r="2765" spans="1:29" x14ac:dyDescent="0.35">
      <c r="A2765" s="8"/>
      <c r="B2765" s="8"/>
      <c r="C2765" s="8"/>
      <c r="D2765" s="9"/>
      <c r="E2765" s="9"/>
      <c r="F2765" s="9"/>
      <c r="G2765" s="56"/>
      <c r="H2765" s="8" t="s">
        <v>40</v>
      </c>
      <c r="I2765" s="8"/>
      <c r="J2765" s="57"/>
      <c r="K2765" s="10"/>
      <c r="L2765" s="8"/>
      <c r="M2765" s="13"/>
      <c r="N2765" s="1"/>
      <c r="O2765" s="1"/>
      <c r="P2765" s="1"/>
      <c r="Q2765" s="3"/>
      <c r="R2765" s="4"/>
      <c r="S2765" s="3"/>
      <c r="T2765" s="3"/>
      <c r="U2765" s="1"/>
      <c r="V2765" s="1"/>
      <c r="W2765" s="4"/>
      <c r="X2765" s="3"/>
      <c r="Y2765" s="4"/>
      <c r="Z2765" s="3"/>
      <c r="AA2765" s="4"/>
      <c r="AB2765" s="55"/>
    </row>
    <row r="2766" spans="1:29" x14ac:dyDescent="0.35">
      <c r="A2766" s="8"/>
      <c r="B2766" s="8"/>
      <c r="C2766" s="8"/>
      <c r="D2766" s="9"/>
      <c r="E2766" s="9"/>
      <c r="F2766" s="9"/>
      <c r="G2766" s="56"/>
      <c r="H2766" s="8" t="s">
        <v>41</v>
      </c>
      <c r="I2766" s="8"/>
      <c r="J2766" s="57"/>
      <c r="K2766" s="10"/>
      <c r="L2766" s="8"/>
      <c r="M2766" s="13"/>
      <c r="N2766" s="1"/>
      <c r="O2766" s="1"/>
      <c r="P2766" s="8"/>
      <c r="Q2766" s="3"/>
      <c r="R2766" s="4"/>
      <c r="S2766" s="3"/>
      <c r="T2766" s="3"/>
      <c r="U2766" s="1"/>
      <c r="V2766" s="1"/>
      <c r="W2766" s="4"/>
      <c r="X2766" s="3"/>
      <c r="Y2766" s="11"/>
      <c r="Z2766" s="10"/>
      <c r="AA2766" s="11"/>
      <c r="AB2766" s="14"/>
    </row>
    <row r="2767" spans="1:29" x14ac:dyDescent="0.35">
      <c r="A2767" s="8"/>
      <c r="B2767" s="8"/>
      <c r="C2767" s="8"/>
      <c r="D2767" s="9"/>
      <c r="E2767" s="9"/>
      <c r="F2767" s="9"/>
      <c r="G2767" s="56"/>
      <c r="H2767" s="8" t="s">
        <v>42</v>
      </c>
      <c r="I2767" s="58"/>
      <c r="J2767" s="59"/>
      <c r="K2767" s="12"/>
      <c r="L2767" s="58"/>
      <c r="M2767" s="60"/>
      <c r="N2767" s="1"/>
      <c r="O2767" s="1"/>
      <c r="P2767" s="8"/>
      <c r="Q2767" s="3"/>
      <c r="R2767" s="4"/>
      <c r="S2767" s="3"/>
      <c r="T2767" s="3"/>
      <c r="U2767" s="1"/>
      <c r="V2767" s="1"/>
      <c r="W2767" s="4"/>
      <c r="X2767" s="3"/>
      <c r="Y2767" s="11"/>
      <c r="Z2767" s="10"/>
      <c r="AA2767" s="11"/>
      <c r="AB2767" s="14"/>
    </row>
    <row r="2768" spans="1:29" x14ac:dyDescent="0.35">
      <c r="A2768" s="58"/>
      <c r="B2768" s="58"/>
      <c r="C2768" s="58"/>
      <c r="D2768" s="61"/>
      <c r="E2768" s="61"/>
      <c r="F2768" s="61"/>
      <c r="G2768" s="58"/>
      <c r="H2768" s="58" t="s">
        <v>43</v>
      </c>
      <c r="I2768" s="58"/>
      <c r="J2768" s="59"/>
      <c r="K2768" s="12"/>
      <c r="L2768" s="58"/>
      <c r="M2768" s="60"/>
    </row>
    <row r="2769" spans="1:29" x14ac:dyDescent="0.35">
      <c r="A2769" s="1"/>
      <c r="B2769" s="1"/>
      <c r="C2769" s="1"/>
      <c r="D2769" s="2"/>
      <c r="E2769" s="2"/>
      <c r="F2769" s="2"/>
      <c r="G2769" s="1"/>
      <c r="H2769" s="1"/>
      <c r="I2769" s="1"/>
      <c r="J2769" s="3"/>
      <c r="K2769" s="4"/>
      <c r="M2769" s="6"/>
      <c r="N2769" s="1"/>
      <c r="O2769" s="1"/>
      <c r="P2769" s="1"/>
      <c r="Q2769" s="3"/>
      <c r="R2769" s="4"/>
      <c r="S2769" s="3"/>
      <c r="T2769" s="3"/>
      <c r="U2769" s="1"/>
      <c r="V2769" s="1"/>
      <c r="W2769" s="4"/>
      <c r="X2769" s="3"/>
      <c r="Y2769" s="4"/>
      <c r="Z2769" s="3"/>
      <c r="AA2769" s="314" t="s">
        <v>0</v>
      </c>
      <c r="AB2769" s="314"/>
    </row>
    <row r="2770" spans="1:29" x14ac:dyDescent="0.35">
      <c r="A2770" s="315" t="s">
        <v>1</v>
      </c>
      <c r="B2770" s="315"/>
      <c r="C2770" s="315"/>
      <c r="D2770" s="315"/>
      <c r="E2770" s="315"/>
      <c r="F2770" s="315"/>
      <c r="G2770" s="315"/>
      <c r="H2770" s="315"/>
      <c r="I2770" s="315"/>
      <c r="J2770" s="315"/>
      <c r="K2770" s="315"/>
      <c r="L2770" s="315"/>
      <c r="M2770" s="315"/>
      <c r="N2770" s="315"/>
      <c r="O2770" s="315"/>
      <c r="P2770" s="315"/>
      <c r="Q2770" s="315"/>
      <c r="R2770" s="315"/>
      <c r="S2770" s="315"/>
      <c r="T2770" s="315"/>
      <c r="U2770" s="315"/>
      <c r="V2770" s="315"/>
      <c r="W2770" s="315"/>
      <c r="X2770" s="315"/>
      <c r="Y2770" s="315"/>
      <c r="Z2770" s="315"/>
      <c r="AA2770" s="315"/>
      <c r="AB2770" s="315"/>
    </row>
    <row r="2771" spans="1:29" x14ac:dyDescent="0.35">
      <c r="A2771" s="315" t="str">
        <f>A2748</f>
        <v>เทศบาลตำบลนาบอน</v>
      </c>
      <c r="B2771" s="315"/>
      <c r="C2771" s="315"/>
      <c r="D2771" s="315"/>
      <c r="E2771" s="315"/>
      <c r="F2771" s="315"/>
      <c r="G2771" s="315"/>
      <c r="H2771" s="315"/>
      <c r="I2771" s="315"/>
      <c r="J2771" s="315"/>
      <c r="K2771" s="315"/>
      <c r="L2771" s="315"/>
      <c r="M2771" s="315"/>
      <c r="N2771" s="315"/>
      <c r="O2771" s="315"/>
      <c r="P2771" s="315"/>
      <c r="Q2771" s="315"/>
      <c r="R2771" s="315"/>
      <c r="S2771" s="315"/>
      <c r="T2771" s="315"/>
      <c r="U2771" s="315"/>
      <c r="V2771" s="315"/>
      <c r="W2771" s="315"/>
      <c r="X2771" s="315"/>
      <c r="Y2771" s="315"/>
      <c r="Z2771" s="315"/>
      <c r="AA2771" s="315"/>
      <c r="AB2771" s="315"/>
    </row>
    <row r="2772" spans="1:29" x14ac:dyDescent="0.35">
      <c r="A2772" s="8" t="s">
        <v>258</v>
      </c>
      <c r="B2772" s="8"/>
      <c r="C2772" s="8"/>
      <c r="D2772" s="9"/>
      <c r="E2772" s="9"/>
      <c r="F2772" s="9"/>
      <c r="G2772" s="8"/>
      <c r="H2772" s="8"/>
      <c r="I2772" s="8"/>
      <c r="J2772" s="10"/>
      <c r="K2772" s="11"/>
      <c r="L2772" s="12"/>
      <c r="M2772" s="13"/>
      <c r="N2772" s="8"/>
      <c r="O2772" s="8"/>
      <c r="P2772" s="8"/>
      <c r="Q2772" s="10"/>
      <c r="R2772" s="11"/>
      <c r="S2772" s="10"/>
      <c r="T2772" s="10"/>
      <c r="U2772" s="8"/>
      <c r="V2772" s="8"/>
      <c r="W2772" s="11"/>
      <c r="X2772" s="10"/>
      <c r="Y2772" s="11"/>
      <c r="Z2772" s="10"/>
      <c r="AA2772" s="11"/>
      <c r="AB2772" s="14"/>
    </row>
    <row r="2773" spans="1:29" x14ac:dyDescent="0.35">
      <c r="A2773" s="288" t="s">
        <v>4</v>
      </c>
      <c r="B2773" s="316"/>
      <c r="C2773" s="316"/>
      <c r="D2773" s="316"/>
      <c r="E2773" s="316"/>
      <c r="F2773" s="316"/>
      <c r="G2773" s="316"/>
      <c r="H2773" s="316"/>
      <c r="I2773" s="316"/>
      <c r="J2773" s="316"/>
      <c r="K2773" s="316"/>
      <c r="L2773" s="289"/>
      <c r="M2773" s="288" t="s">
        <v>5</v>
      </c>
      <c r="N2773" s="316"/>
      <c r="O2773" s="316"/>
      <c r="P2773" s="316"/>
      <c r="Q2773" s="316"/>
      <c r="R2773" s="316"/>
      <c r="S2773" s="316"/>
      <c r="T2773" s="316"/>
      <c r="U2773" s="316"/>
      <c r="V2773" s="316"/>
      <c r="W2773" s="289"/>
      <c r="X2773" s="290" t="s">
        <v>6</v>
      </c>
      <c r="Y2773" s="290" t="s">
        <v>7</v>
      </c>
      <c r="Z2773" s="290" t="s">
        <v>8</v>
      </c>
      <c r="AA2773" s="290" t="s">
        <v>9</v>
      </c>
      <c r="AB2773" s="317" t="s">
        <v>10</v>
      </c>
    </row>
    <row r="2774" spans="1:29" x14ac:dyDescent="0.35">
      <c r="A2774" s="299" t="s">
        <v>11</v>
      </c>
      <c r="B2774" s="293" t="s">
        <v>12</v>
      </c>
      <c r="C2774" s="293" t="s">
        <v>13</v>
      </c>
      <c r="D2774" s="311" t="s">
        <v>14</v>
      </c>
      <c r="E2774" s="311" t="s">
        <v>15</v>
      </c>
      <c r="F2774" s="312" t="s">
        <v>16</v>
      </c>
      <c r="G2774" s="302" t="s">
        <v>17</v>
      </c>
      <c r="H2774" s="303"/>
      <c r="I2774" s="304"/>
      <c r="J2774" s="290" t="s">
        <v>18</v>
      </c>
      <c r="K2774" s="290" t="s">
        <v>19</v>
      </c>
      <c r="L2774" s="308" t="s">
        <v>20</v>
      </c>
      <c r="M2774" s="299" t="s">
        <v>11</v>
      </c>
      <c r="N2774" s="293" t="s">
        <v>21</v>
      </c>
      <c r="O2774" s="293" t="s">
        <v>22</v>
      </c>
      <c r="P2774" s="293" t="s">
        <v>16</v>
      </c>
      <c r="Q2774" s="290" t="s">
        <v>23</v>
      </c>
      <c r="R2774" s="290" t="s">
        <v>24</v>
      </c>
      <c r="S2774" s="290" t="s">
        <v>25</v>
      </c>
      <c r="T2774" s="290" t="s">
        <v>26</v>
      </c>
      <c r="U2774" s="288" t="s">
        <v>27</v>
      </c>
      <c r="V2774" s="289"/>
      <c r="W2774" s="290" t="s">
        <v>28</v>
      </c>
      <c r="X2774" s="291"/>
      <c r="Y2774" s="291"/>
      <c r="Z2774" s="291"/>
      <c r="AA2774" s="291"/>
      <c r="AB2774" s="318"/>
    </row>
    <row r="2775" spans="1:29" x14ac:dyDescent="0.35">
      <c r="A2775" s="300"/>
      <c r="B2775" s="294"/>
      <c r="C2775" s="294"/>
      <c r="D2775" s="312"/>
      <c r="E2775" s="312"/>
      <c r="F2775" s="312"/>
      <c r="G2775" s="305"/>
      <c r="H2775" s="306"/>
      <c r="I2775" s="307"/>
      <c r="J2775" s="291"/>
      <c r="K2775" s="291"/>
      <c r="L2775" s="309"/>
      <c r="M2775" s="300"/>
      <c r="N2775" s="294"/>
      <c r="O2775" s="294"/>
      <c r="P2775" s="294"/>
      <c r="Q2775" s="291"/>
      <c r="R2775" s="291"/>
      <c r="S2775" s="291"/>
      <c r="T2775" s="291"/>
      <c r="U2775" s="293" t="s">
        <v>29</v>
      </c>
      <c r="V2775" s="296" t="s">
        <v>30</v>
      </c>
      <c r="W2775" s="291"/>
      <c r="X2775" s="291"/>
      <c r="Y2775" s="291"/>
      <c r="Z2775" s="291"/>
      <c r="AA2775" s="291"/>
      <c r="AB2775" s="318"/>
    </row>
    <row r="2776" spans="1:29" x14ac:dyDescent="0.35">
      <c r="A2776" s="300"/>
      <c r="B2776" s="294"/>
      <c r="C2776" s="294"/>
      <c r="D2776" s="312"/>
      <c r="E2776" s="312"/>
      <c r="F2776" s="312"/>
      <c r="G2776" s="299" t="s">
        <v>31</v>
      </c>
      <c r="H2776" s="299" t="s">
        <v>32</v>
      </c>
      <c r="I2776" s="299" t="s">
        <v>33</v>
      </c>
      <c r="J2776" s="291"/>
      <c r="K2776" s="291"/>
      <c r="L2776" s="309"/>
      <c r="M2776" s="300"/>
      <c r="N2776" s="294"/>
      <c r="O2776" s="294"/>
      <c r="P2776" s="294"/>
      <c r="Q2776" s="291"/>
      <c r="R2776" s="291"/>
      <c r="S2776" s="291"/>
      <c r="T2776" s="291"/>
      <c r="U2776" s="294"/>
      <c r="V2776" s="297"/>
      <c r="W2776" s="291"/>
      <c r="X2776" s="291"/>
      <c r="Y2776" s="291"/>
      <c r="Z2776" s="291"/>
      <c r="AA2776" s="291"/>
      <c r="AB2776" s="318"/>
    </row>
    <row r="2777" spans="1:29" x14ac:dyDescent="0.35">
      <c r="A2777" s="300"/>
      <c r="B2777" s="294"/>
      <c r="C2777" s="294"/>
      <c r="D2777" s="312"/>
      <c r="E2777" s="312"/>
      <c r="F2777" s="312"/>
      <c r="G2777" s="300"/>
      <c r="H2777" s="300"/>
      <c r="I2777" s="300"/>
      <c r="J2777" s="291"/>
      <c r="K2777" s="291"/>
      <c r="L2777" s="309"/>
      <c r="M2777" s="300"/>
      <c r="N2777" s="294"/>
      <c r="O2777" s="294"/>
      <c r="P2777" s="294"/>
      <c r="Q2777" s="291"/>
      <c r="R2777" s="291"/>
      <c r="S2777" s="291"/>
      <c r="T2777" s="291"/>
      <c r="U2777" s="294"/>
      <c r="V2777" s="297"/>
      <c r="W2777" s="291"/>
      <c r="X2777" s="291"/>
      <c r="Y2777" s="291"/>
      <c r="Z2777" s="291"/>
      <c r="AA2777" s="291"/>
      <c r="AB2777" s="318"/>
    </row>
    <row r="2778" spans="1:29" x14ac:dyDescent="0.35">
      <c r="A2778" s="301"/>
      <c r="B2778" s="295"/>
      <c r="C2778" s="295"/>
      <c r="D2778" s="313"/>
      <c r="E2778" s="313"/>
      <c r="F2778" s="313"/>
      <c r="G2778" s="301"/>
      <c r="H2778" s="301"/>
      <c r="I2778" s="301"/>
      <c r="J2778" s="292"/>
      <c r="K2778" s="292"/>
      <c r="L2778" s="310"/>
      <c r="M2778" s="301"/>
      <c r="N2778" s="295"/>
      <c r="O2778" s="295"/>
      <c r="P2778" s="295"/>
      <c r="Q2778" s="292"/>
      <c r="R2778" s="292"/>
      <c r="S2778" s="292"/>
      <c r="T2778" s="292"/>
      <c r="U2778" s="295"/>
      <c r="V2778" s="298"/>
      <c r="W2778" s="292"/>
      <c r="X2778" s="292"/>
      <c r="Y2778" s="292"/>
      <c r="Z2778" s="292"/>
      <c r="AA2778" s="292"/>
      <c r="AB2778" s="319"/>
    </row>
    <row r="2779" spans="1:29" x14ac:dyDescent="0.35">
      <c r="A2779" s="15">
        <v>1</v>
      </c>
      <c r="B2779" s="16" t="s">
        <v>95</v>
      </c>
      <c r="C2779" s="238">
        <v>5631</v>
      </c>
      <c r="D2779" s="238">
        <v>13286</v>
      </c>
      <c r="E2779" s="17" t="s">
        <v>67</v>
      </c>
      <c r="F2779" s="18" t="s">
        <v>47</v>
      </c>
      <c r="G2779" s="16">
        <v>0</v>
      </c>
      <c r="H2779" s="16">
        <v>0</v>
      </c>
      <c r="I2779" s="16">
        <v>25</v>
      </c>
      <c r="J2779" s="19">
        <f>G2779*400+H2779*100+I2779</f>
        <v>25</v>
      </c>
      <c r="K2779" s="20">
        <v>3050</v>
      </c>
      <c r="L2779" s="19">
        <f>J2779*K2779</f>
        <v>76250</v>
      </c>
      <c r="M2779" s="21"/>
      <c r="N2779" s="21"/>
      <c r="O2779" s="21"/>
      <c r="P2779" s="21"/>
      <c r="Q2779" s="22"/>
      <c r="R2779" s="23"/>
      <c r="S2779" s="22"/>
      <c r="T2779" s="22"/>
      <c r="U2779" s="21"/>
      <c r="V2779" s="21"/>
      <c r="W2779" s="23"/>
      <c r="X2779" s="22">
        <f>L2779</f>
        <v>76250</v>
      </c>
      <c r="Y2779" s="23">
        <f>X2779*100/100</f>
        <v>76250</v>
      </c>
      <c r="Z2779" s="22">
        <v>0</v>
      </c>
      <c r="AA2779" s="24">
        <f>Y2779-Z2779</f>
        <v>76250</v>
      </c>
      <c r="AB2779" s="25">
        <v>0.3</v>
      </c>
      <c r="AC2779" s="26">
        <f>AA2779*AB2779/100</f>
        <v>228.75</v>
      </c>
    </row>
    <row r="2780" spans="1:29" x14ac:dyDescent="0.35">
      <c r="A2780" s="15">
        <v>2</v>
      </c>
      <c r="B2780" s="16" t="s">
        <v>95</v>
      </c>
      <c r="C2780" s="16">
        <v>5632</v>
      </c>
      <c r="D2780" s="17">
        <v>13287</v>
      </c>
      <c r="E2780" s="17" t="s">
        <v>67</v>
      </c>
      <c r="F2780" s="18" t="s">
        <v>47</v>
      </c>
      <c r="G2780" s="16">
        <v>0</v>
      </c>
      <c r="H2780" s="16">
        <v>0</v>
      </c>
      <c r="I2780" s="16">
        <v>25</v>
      </c>
      <c r="J2780" s="19">
        <f>G2780*400+H2780*100+I2780</f>
        <v>25</v>
      </c>
      <c r="K2780" s="20">
        <v>3050</v>
      </c>
      <c r="L2780" s="19">
        <f>J2780*K2780</f>
        <v>76250</v>
      </c>
      <c r="M2780" s="21"/>
      <c r="N2780" s="21"/>
      <c r="O2780" s="21"/>
      <c r="P2780" s="21"/>
      <c r="Q2780" s="22"/>
      <c r="R2780" s="23"/>
      <c r="S2780" s="22"/>
      <c r="T2780" s="22"/>
      <c r="U2780" s="21"/>
      <c r="V2780" s="21"/>
      <c r="W2780" s="23"/>
      <c r="X2780" s="22">
        <f>L2780</f>
        <v>76250</v>
      </c>
      <c r="Y2780" s="23">
        <f>X2780*100/100</f>
        <v>76250</v>
      </c>
      <c r="Z2780" s="22">
        <v>0</v>
      </c>
      <c r="AA2780" s="24">
        <f>Y2780-Z2780</f>
        <v>76250</v>
      </c>
      <c r="AB2780" s="25">
        <v>0.3</v>
      </c>
      <c r="AC2780" s="26">
        <f t="shared" ref="AC2780:AC2783" si="149">AA2780*AB2780/100</f>
        <v>228.75</v>
      </c>
    </row>
    <row r="2781" spans="1:29" x14ac:dyDescent="0.35">
      <c r="A2781" s="15">
        <v>3</v>
      </c>
      <c r="B2781" s="16" t="s">
        <v>95</v>
      </c>
      <c r="C2781" s="16">
        <v>5633</v>
      </c>
      <c r="D2781" s="17">
        <v>13288</v>
      </c>
      <c r="E2781" s="17" t="s">
        <v>67</v>
      </c>
      <c r="F2781" s="18" t="s">
        <v>47</v>
      </c>
      <c r="G2781" s="16">
        <v>0</v>
      </c>
      <c r="H2781" s="16">
        <v>0</v>
      </c>
      <c r="I2781" s="16">
        <v>25</v>
      </c>
      <c r="J2781" s="19">
        <f t="shared" ref="J2781:J2783" si="150">G2781*400+H2781*100+I2781</f>
        <v>25</v>
      </c>
      <c r="K2781" s="20">
        <v>3050</v>
      </c>
      <c r="L2781" s="19">
        <f t="shared" ref="L2781:L2783" si="151">J2781*K2781</f>
        <v>76250</v>
      </c>
      <c r="M2781" s="21"/>
      <c r="N2781" s="21"/>
      <c r="O2781" s="21"/>
      <c r="P2781" s="21"/>
      <c r="Q2781" s="22"/>
      <c r="R2781" s="23"/>
      <c r="S2781" s="22"/>
      <c r="T2781" s="22"/>
      <c r="U2781" s="21"/>
      <c r="V2781" s="21"/>
      <c r="W2781" s="23"/>
      <c r="X2781" s="22">
        <f>L2781</f>
        <v>76250</v>
      </c>
      <c r="Y2781" s="23">
        <f t="shared" ref="Y2781:Y2783" si="152">X2781*100/100</f>
        <v>76250</v>
      </c>
      <c r="Z2781" s="22">
        <v>0</v>
      </c>
      <c r="AA2781" s="24">
        <f t="shared" ref="AA2781:AA2783" si="153">Y2781-Z2781</f>
        <v>76250</v>
      </c>
      <c r="AB2781" s="25">
        <v>0.3</v>
      </c>
      <c r="AC2781" s="26">
        <f t="shared" si="149"/>
        <v>228.75</v>
      </c>
    </row>
    <row r="2782" spans="1:29" x14ac:dyDescent="0.35">
      <c r="A2782" s="15">
        <v>4</v>
      </c>
      <c r="B2782" s="16" t="s">
        <v>95</v>
      </c>
      <c r="C2782" s="16">
        <v>5634</v>
      </c>
      <c r="D2782" s="17">
        <v>13289</v>
      </c>
      <c r="E2782" s="17" t="s">
        <v>67</v>
      </c>
      <c r="F2782" s="18" t="s">
        <v>47</v>
      </c>
      <c r="G2782" s="16">
        <v>0</v>
      </c>
      <c r="H2782" s="16">
        <v>0</v>
      </c>
      <c r="I2782" s="16">
        <v>25</v>
      </c>
      <c r="J2782" s="19">
        <f>G2782*400+H2782*100+I2782</f>
        <v>25</v>
      </c>
      <c r="K2782" s="20">
        <v>3050</v>
      </c>
      <c r="L2782" s="19">
        <f t="shared" si="151"/>
        <v>76250</v>
      </c>
      <c r="M2782" s="21"/>
      <c r="N2782" s="21"/>
      <c r="O2782" s="21"/>
      <c r="P2782" s="21"/>
      <c r="Q2782" s="22"/>
      <c r="R2782" s="23"/>
      <c r="S2782" s="22"/>
      <c r="T2782" s="22"/>
      <c r="U2782" s="21"/>
      <c r="V2782" s="21"/>
      <c r="W2782" s="23"/>
      <c r="X2782" s="22">
        <f>L2782</f>
        <v>76250</v>
      </c>
      <c r="Y2782" s="23">
        <f t="shared" si="152"/>
        <v>76250</v>
      </c>
      <c r="Z2782" s="22">
        <v>1</v>
      </c>
      <c r="AA2782" s="24">
        <f t="shared" si="153"/>
        <v>76249</v>
      </c>
      <c r="AB2782" s="25">
        <v>0.3</v>
      </c>
      <c r="AC2782" s="26">
        <f t="shared" si="149"/>
        <v>228.74700000000001</v>
      </c>
    </row>
    <row r="2783" spans="1:29" x14ac:dyDescent="0.35">
      <c r="A2783" s="15">
        <v>5</v>
      </c>
      <c r="B2783" s="16" t="s">
        <v>95</v>
      </c>
      <c r="C2783" s="16">
        <v>5635</v>
      </c>
      <c r="D2783" s="17">
        <v>13290</v>
      </c>
      <c r="E2783" s="17" t="s">
        <v>67</v>
      </c>
      <c r="F2783" s="18" t="s">
        <v>47</v>
      </c>
      <c r="G2783" s="16">
        <v>0</v>
      </c>
      <c r="H2783" s="16">
        <v>0</v>
      </c>
      <c r="I2783" s="16">
        <v>28</v>
      </c>
      <c r="J2783" s="19">
        <f t="shared" si="150"/>
        <v>28</v>
      </c>
      <c r="K2783" s="20">
        <v>3050</v>
      </c>
      <c r="L2783" s="19">
        <f t="shared" si="151"/>
        <v>85400</v>
      </c>
      <c r="M2783" s="21"/>
      <c r="N2783" s="21"/>
      <c r="O2783" s="21"/>
      <c r="P2783" s="21"/>
      <c r="Q2783" s="22"/>
      <c r="R2783" s="23"/>
      <c r="S2783" s="22"/>
      <c r="T2783" s="22"/>
      <c r="U2783" s="21"/>
      <c r="V2783" s="21"/>
      <c r="W2783" s="23"/>
      <c r="X2783" s="22">
        <f t="shared" ref="X2783" si="154">L2783</f>
        <v>85400</v>
      </c>
      <c r="Y2783" s="23">
        <f t="shared" si="152"/>
        <v>85400</v>
      </c>
      <c r="Z2783" s="22">
        <v>0</v>
      </c>
      <c r="AA2783" s="24">
        <f t="shared" si="153"/>
        <v>85400</v>
      </c>
      <c r="AB2783" s="25">
        <v>0.3</v>
      </c>
      <c r="AC2783" s="26">
        <f t="shared" si="149"/>
        <v>256.2</v>
      </c>
    </row>
    <row r="2784" spans="1:29" x14ac:dyDescent="0.35">
      <c r="A2784" s="201"/>
      <c r="B2784" s="202"/>
      <c r="C2784" s="202"/>
      <c r="D2784" s="77"/>
      <c r="E2784" s="77"/>
      <c r="F2784" s="130"/>
      <c r="G2784" s="202"/>
      <c r="H2784" s="202"/>
      <c r="I2784" s="202"/>
      <c r="J2784" s="203"/>
      <c r="K2784" s="239"/>
      <c r="L2784" s="203"/>
      <c r="M2784" s="132"/>
      <c r="N2784" s="132"/>
      <c r="O2784" s="132"/>
      <c r="P2784" s="132"/>
      <c r="Q2784" s="185"/>
      <c r="R2784" s="206"/>
      <c r="S2784" s="185"/>
      <c r="T2784" s="207"/>
      <c r="U2784" s="132"/>
      <c r="V2784" s="132"/>
      <c r="W2784" s="206"/>
      <c r="X2784" s="207"/>
      <c r="Y2784" s="206"/>
      <c r="Z2784" s="207"/>
      <c r="AA2784" s="208"/>
      <c r="AB2784" s="198"/>
      <c r="AC2784" s="188">
        <f>SUM(AC2779:AC2783)</f>
        <v>1171.1970000000001</v>
      </c>
    </row>
    <row r="2785" spans="1:28" x14ac:dyDescent="0.35">
      <c r="A2785" s="1"/>
      <c r="B2785" s="1"/>
      <c r="C2785" s="1"/>
      <c r="D2785" s="2"/>
      <c r="E2785" s="2"/>
      <c r="F2785" s="2"/>
      <c r="G2785" s="1"/>
      <c r="H2785" s="1"/>
      <c r="I2785" s="1"/>
      <c r="J2785" s="3"/>
      <c r="K2785" s="4"/>
      <c r="M2785" s="6"/>
      <c r="N2785" s="1"/>
      <c r="O2785" s="1"/>
      <c r="P2785" s="1"/>
      <c r="Q2785" s="3"/>
      <c r="R2785" s="4"/>
      <c r="S2785" s="3"/>
      <c r="T2785" s="3"/>
      <c r="U2785" s="1"/>
      <c r="V2785" s="1"/>
      <c r="W2785" s="4"/>
      <c r="X2785" s="3"/>
      <c r="Y2785" s="4"/>
      <c r="Z2785" s="3"/>
      <c r="AA2785" s="4"/>
      <c r="AB2785" s="55"/>
    </row>
    <row r="2786" spans="1:28" x14ac:dyDescent="0.35">
      <c r="A2786" s="8"/>
      <c r="B2786" s="8" t="s">
        <v>37</v>
      </c>
      <c r="C2786" s="8"/>
      <c r="D2786" s="9" t="s">
        <v>38</v>
      </c>
      <c r="E2786" s="9"/>
      <c r="F2786" s="9"/>
      <c r="G2786" s="56"/>
      <c r="H2786" s="8" t="s">
        <v>39</v>
      </c>
      <c r="I2786" s="8"/>
      <c r="J2786" s="57"/>
      <c r="K2786" s="10"/>
      <c r="L2786" s="8"/>
      <c r="M2786" s="13"/>
      <c r="N2786" s="1"/>
      <c r="O2786" s="1"/>
      <c r="P2786" s="1"/>
      <c r="Q2786" s="3"/>
      <c r="R2786" s="4"/>
      <c r="S2786" s="3"/>
      <c r="T2786" s="3"/>
      <c r="U2786" s="1"/>
      <c r="V2786" s="1"/>
      <c r="W2786" s="4"/>
      <c r="X2786" s="3"/>
      <c r="Y2786" s="4"/>
      <c r="Z2786" s="3"/>
      <c r="AA2786" s="4"/>
      <c r="AB2786" s="55"/>
    </row>
    <row r="2787" spans="1:28" x14ac:dyDescent="0.35">
      <c r="A2787" s="8"/>
      <c r="B2787" s="8"/>
      <c r="C2787" s="8"/>
      <c r="D2787" s="9"/>
      <c r="E2787" s="9"/>
      <c r="F2787" s="9"/>
      <c r="G2787" s="56"/>
      <c r="H2787" s="8" t="s">
        <v>40</v>
      </c>
      <c r="I2787" s="8"/>
      <c r="J2787" s="57"/>
      <c r="K2787" s="10"/>
      <c r="L2787" s="8"/>
      <c r="M2787" s="13"/>
      <c r="N2787" s="1"/>
      <c r="O2787" s="1"/>
      <c r="P2787" s="1"/>
      <c r="Q2787" s="3"/>
      <c r="R2787" s="4"/>
      <c r="S2787" s="3"/>
      <c r="T2787" s="3"/>
      <c r="U2787" s="1"/>
      <c r="V2787" s="1"/>
      <c r="W2787" s="4"/>
      <c r="X2787" s="3"/>
      <c r="Y2787" s="4"/>
      <c r="Z2787" s="3"/>
      <c r="AA2787" s="4"/>
      <c r="AB2787" s="55"/>
    </row>
    <row r="2788" spans="1:28" x14ac:dyDescent="0.35">
      <c r="A2788" s="8"/>
      <c r="B2788" s="8"/>
      <c r="C2788" s="8"/>
      <c r="D2788" s="9"/>
      <c r="E2788" s="9"/>
      <c r="F2788" s="9"/>
      <c r="G2788" s="56"/>
      <c r="H2788" s="8" t="s">
        <v>41</v>
      </c>
      <c r="I2788" s="8"/>
      <c r="J2788" s="57"/>
      <c r="K2788" s="10"/>
      <c r="L2788" s="8"/>
      <c r="M2788" s="13"/>
      <c r="N2788" s="1"/>
      <c r="O2788" s="1"/>
      <c r="P2788" s="8"/>
      <c r="Q2788" s="3"/>
      <c r="R2788" s="4"/>
      <c r="S2788" s="3"/>
      <c r="T2788" s="3"/>
      <c r="U2788" s="1"/>
      <c r="V2788" s="1"/>
      <c r="W2788" s="4"/>
      <c r="X2788" s="3"/>
      <c r="Y2788" s="11"/>
      <c r="Z2788" s="10"/>
      <c r="AA2788" s="11"/>
      <c r="AB2788" s="14"/>
    </row>
    <row r="2789" spans="1:28" x14ac:dyDescent="0.35">
      <c r="A2789" s="8"/>
      <c r="B2789" s="8"/>
      <c r="C2789" s="8"/>
      <c r="D2789" s="9"/>
      <c r="E2789" s="9"/>
      <c r="F2789" s="9"/>
      <c r="G2789" s="56"/>
      <c r="H2789" s="8" t="s">
        <v>42</v>
      </c>
      <c r="I2789" s="58"/>
      <c r="J2789" s="59"/>
      <c r="K2789" s="12"/>
      <c r="L2789" s="58"/>
      <c r="M2789" s="60"/>
      <c r="N2789" s="1"/>
      <c r="O2789" s="1"/>
      <c r="P2789" s="8"/>
      <c r="Q2789" s="3"/>
      <c r="R2789" s="4"/>
      <c r="S2789" s="3"/>
      <c r="T2789" s="3"/>
      <c r="U2789" s="1"/>
      <c r="V2789" s="1"/>
      <c r="W2789" s="4"/>
      <c r="X2789" s="3"/>
      <c r="Y2789" s="11"/>
      <c r="Z2789" s="10"/>
      <c r="AA2789" s="11"/>
      <c r="AB2789" s="14"/>
    </row>
    <row r="2790" spans="1:28" x14ac:dyDescent="0.35">
      <c r="A2790" s="58"/>
      <c r="B2790" s="58"/>
      <c r="C2790" s="58"/>
      <c r="D2790" s="61"/>
      <c r="E2790" s="61"/>
      <c r="F2790" s="61"/>
      <c r="G2790" s="58"/>
      <c r="H2790" s="58" t="s">
        <v>43</v>
      </c>
      <c r="I2790" s="58"/>
      <c r="J2790" s="59"/>
      <c r="K2790" s="12"/>
      <c r="L2790" s="58"/>
      <c r="M2790" s="60"/>
    </row>
    <row r="2791" spans="1:28" x14ac:dyDescent="0.35">
      <c r="A2791" s="1"/>
      <c r="B2791" s="1"/>
      <c r="C2791" s="1"/>
      <c r="D2791" s="2"/>
      <c r="E2791" s="2"/>
      <c r="F2791" s="2"/>
      <c r="G2791" s="1"/>
      <c r="H2791" s="1"/>
      <c r="I2791" s="1"/>
      <c r="J2791" s="3"/>
      <c r="K2791" s="4"/>
      <c r="M2791" s="6"/>
      <c r="N2791" s="1"/>
      <c r="O2791" s="1"/>
      <c r="P2791" s="1"/>
      <c r="Q2791" s="3"/>
      <c r="R2791" s="4"/>
      <c r="S2791" s="3"/>
      <c r="T2791" s="3"/>
      <c r="U2791" s="1"/>
      <c r="V2791" s="1"/>
      <c r="W2791" s="4"/>
      <c r="X2791" s="3"/>
      <c r="Y2791" s="4"/>
      <c r="Z2791" s="3"/>
      <c r="AA2791" s="314" t="s">
        <v>0</v>
      </c>
      <c r="AB2791" s="314"/>
    </row>
    <row r="2792" spans="1:28" x14ac:dyDescent="0.35">
      <c r="A2792" s="315" t="s">
        <v>1</v>
      </c>
      <c r="B2792" s="315"/>
      <c r="C2792" s="315"/>
      <c r="D2792" s="315"/>
      <c r="E2792" s="315"/>
      <c r="F2792" s="315"/>
      <c r="G2792" s="315"/>
      <c r="H2792" s="315"/>
      <c r="I2792" s="315"/>
      <c r="J2792" s="315"/>
      <c r="K2792" s="315"/>
      <c r="L2792" s="315"/>
      <c r="M2792" s="315"/>
      <c r="N2792" s="315"/>
      <c r="O2792" s="315"/>
      <c r="P2792" s="315"/>
      <c r="Q2792" s="315"/>
      <c r="R2792" s="315"/>
      <c r="S2792" s="315"/>
      <c r="T2792" s="315"/>
      <c r="U2792" s="315"/>
      <c r="V2792" s="315"/>
      <c r="W2792" s="315"/>
      <c r="X2792" s="315"/>
      <c r="Y2792" s="315"/>
      <c r="Z2792" s="315"/>
      <c r="AA2792" s="315"/>
      <c r="AB2792" s="315"/>
    </row>
    <row r="2793" spans="1:28" x14ac:dyDescent="0.35">
      <c r="A2793" s="315" t="str">
        <f>A2771</f>
        <v>เทศบาลตำบลนาบอน</v>
      </c>
      <c r="B2793" s="315"/>
      <c r="C2793" s="315"/>
      <c r="D2793" s="315"/>
      <c r="E2793" s="315"/>
      <c r="F2793" s="315"/>
      <c r="G2793" s="315"/>
      <c r="H2793" s="315"/>
      <c r="I2793" s="315"/>
      <c r="J2793" s="315"/>
      <c r="K2793" s="315"/>
      <c r="L2793" s="315"/>
      <c r="M2793" s="315"/>
      <c r="N2793" s="315"/>
      <c r="O2793" s="315"/>
      <c r="P2793" s="315"/>
      <c r="Q2793" s="315"/>
      <c r="R2793" s="315"/>
      <c r="S2793" s="315"/>
      <c r="T2793" s="315"/>
      <c r="U2793" s="315"/>
      <c r="V2793" s="315"/>
      <c r="W2793" s="315"/>
      <c r="X2793" s="315"/>
      <c r="Y2793" s="315"/>
      <c r="Z2793" s="315"/>
      <c r="AA2793" s="315"/>
      <c r="AB2793" s="315"/>
    </row>
    <row r="2794" spans="1:28" x14ac:dyDescent="0.35">
      <c r="A2794" s="8" t="s">
        <v>259</v>
      </c>
      <c r="B2794" s="8"/>
      <c r="C2794" s="8"/>
      <c r="D2794" s="9"/>
      <c r="E2794" s="9"/>
      <c r="F2794" s="9"/>
      <c r="G2794" s="8"/>
      <c r="H2794" s="8"/>
      <c r="I2794" s="8"/>
      <c r="J2794" s="10"/>
      <c r="K2794" s="11"/>
      <c r="L2794" s="12"/>
      <c r="M2794" s="13"/>
      <c r="N2794" s="8"/>
      <c r="O2794" s="8"/>
      <c r="P2794" s="8"/>
      <c r="Q2794" s="10"/>
      <c r="R2794" s="11"/>
      <c r="S2794" s="10"/>
      <c r="T2794" s="10"/>
      <c r="U2794" s="8"/>
      <c r="V2794" s="8"/>
      <c r="W2794" s="11"/>
      <c r="X2794" s="10"/>
      <c r="Y2794" s="11"/>
      <c r="Z2794" s="10"/>
      <c r="AA2794" s="11"/>
      <c r="AB2794" s="14"/>
    </row>
    <row r="2795" spans="1:28" x14ac:dyDescent="0.35">
      <c r="A2795" s="288" t="s">
        <v>4</v>
      </c>
      <c r="B2795" s="316"/>
      <c r="C2795" s="316"/>
      <c r="D2795" s="316"/>
      <c r="E2795" s="316"/>
      <c r="F2795" s="316"/>
      <c r="G2795" s="316"/>
      <c r="H2795" s="316"/>
      <c r="I2795" s="316"/>
      <c r="J2795" s="316"/>
      <c r="K2795" s="316"/>
      <c r="L2795" s="289"/>
      <c r="M2795" s="288" t="s">
        <v>5</v>
      </c>
      <c r="N2795" s="316"/>
      <c r="O2795" s="316"/>
      <c r="P2795" s="316"/>
      <c r="Q2795" s="316"/>
      <c r="R2795" s="316"/>
      <c r="S2795" s="316"/>
      <c r="T2795" s="316"/>
      <c r="U2795" s="316"/>
      <c r="V2795" s="316"/>
      <c r="W2795" s="289"/>
      <c r="X2795" s="290" t="s">
        <v>6</v>
      </c>
      <c r="Y2795" s="290" t="s">
        <v>7</v>
      </c>
      <c r="Z2795" s="290" t="s">
        <v>8</v>
      </c>
      <c r="AA2795" s="290" t="s">
        <v>9</v>
      </c>
      <c r="AB2795" s="317" t="s">
        <v>10</v>
      </c>
    </row>
    <row r="2796" spans="1:28" x14ac:dyDescent="0.35">
      <c r="A2796" s="299" t="s">
        <v>11</v>
      </c>
      <c r="B2796" s="293" t="s">
        <v>12</v>
      </c>
      <c r="C2796" s="293" t="s">
        <v>13</v>
      </c>
      <c r="D2796" s="311" t="s">
        <v>14</v>
      </c>
      <c r="E2796" s="311" t="s">
        <v>15</v>
      </c>
      <c r="F2796" s="312" t="s">
        <v>16</v>
      </c>
      <c r="G2796" s="302" t="s">
        <v>17</v>
      </c>
      <c r="H2796" s="303"/>
      <c r="I2796" s="304"/>
      <c r="J2796" s="290" t="s">
        <v>18</v>
      </c>
      <c r="K2796" s="290" t="s">
        <v>19</v>
      </c>
      <c r="L2796" s="308" t="s">
        <v>20</v>
      </c>
      <c r="M2796" s="299" t="s">
        <v>11</v>
      </c>
      <c r="N2796" s="293" t="s">
        <v>21</v>
      </c>
      <c r="O2796" s="293" t="s">
        <v>22</v>
      </c>
      <c r="P2796" s="293" t="s">
        <v>16</v>
      </c>
      <c r="Q2796" s="290" t="s">
        <v>23</v>
      </c>
      <c r="R2796" s="290" t="s">
        <v>24</v>
      </c>
      <c r="S2796" s="290" t="s">
        <v>25</v>
      </c>
      <c r="T2796" s="290" t="s">
        <v>26</v>
      </c>
      <c r="U2796" s="288" t="s">
        <v>27</v>
      </c>
      <c r="V2796" s="289"/>
      <c r="W2796" s="290" t="s">
        <v>28</v>
      </c>
      <c r="X2796" s="291"/>
      <c r="Y2796" s="291"/>
      <c r="Z2796" s="291"/>
      <c r="AA2796" s="291"/>
      <c r="AB2796" s="318"/>
    </row>
    <row r="2797" spans="1:28" x14ac:dyDescent="0.35">
      <c r="A2797" s="300"/>
      <c r="B2797" s="294"/>
      <c r="C2797" s="294"/>
      <c r="D2797" s="312"/>
      <c r="E2797" s="312"/>
      <c r="F2797" s="312"/>
      <c r="G2797" s="305"/>
      <c r="H2797" s="306"/>
      <c r="I2797" s="307"/>
      <c r="J2797" s="291"/>
      <c r="K2797" s="291"/>
      <c r="L2797" s="309"/>
      <c r="M2797" s="300"/>
      <c r="N2797" s="294"/>
      <c r="O2797" s="294"/>
      <c r="P2797" s="294"/>
      <c r="Q2797" s="291"/>
      <c r="R2797" s="291"/>
      <c r="S2797" s="291"/>
      <c r="T2797" s="291"/>
      <c r="U2797" s="293" t="s">
        <v>29</v>
      </c>
      <c r="V2797" s="296" t="s">
        <v>30</v>
      </c>
      <c r="W2797" s="291"/>
      <c r="X2797" s="291"/>
      <c r="Y2797" s="291"/>
      <c r="Z2797" s="291"/>
      <c r="AA2797" s="291"/>
      <c r="AB2797" s="318"/>
    </row>
    <row r="2798" spans="1:28" x14ac:dyDescent="0.35">
      <c r="A2798" s="300"/>
      <c r="B2798" s="294"/>
      <c r="C2798" s="294"/>
      <c r="D2798" s="312"/>
      <c r="E2798" s="312"/>
      <c r="F2798" s="312"/>
      <c r="G2798" s="299" t="s">
        <v>31</v>
      </c>
      <c r="H2798" s="299" t="s">
        <v>32</v>
      </c>
      <c r="I2798" s="299" t="s">
        <v>33</v>
      </c>
      <c r="J2798" s="291"/>
      <c r="K2798" s="291"/>
      <c r="L2798" s="309"/>
      <c r="M2798" s="300"/>
      <c r="N2798" s="294"/>
      <c r="O2798" s="294"/>
      <c r="P2798" s="294"/>
      <c r="Q2798" s="291"/>
      <c r="R2798" s="291"/>
      <c r="S2798" s="291"/>
      <c r="T2798" s="291"/>
      <c r="U2798" s="294"/>
      <c r="V2798" s="297"/>
      <c r="W2798" s="291"/>
      <c r="X2798" s="291"/>
      <c r="Y2798" s="291"/>
      <c r="Z2798" s="291"/>
      <c r="AA2798" s="291"/>
      <c r="AB2798" s="318"/>
    </row>
    <row r="2799" spans="1:28" x14ac:dyDescent="0.35">
      <c r="A2799" s="300"/>
      <c r="B2799" s="294"/>
      <c r="C2799" s="294"/>
      <c r="D2799" s="312"/>
      <c r="E2799" s="312"/>
      <c r="F2799" s="312"/>
      <c r="G2799" s="300"/>
      <c r="H2799" s="300"/>
      <c r="I2799" s="300"/>
      <c r="J2799" s="291"/>
      <c r="K2799" s="291"/>
      <c r="L2799" s="309"/>
      <c r="M2799" s="300"/>
      <c r="N2799" s="294"/>
      <c r="O2799" s="294"/>
      <c r="P2799" s="294"/>
      <c r="Q2799" s="291"/>
      <c r="R2799" s="291"/>
      <c r="S2799" s="291"/>
      <c r="T2799" s="291"/>
      <c r="U2799" s="294"/>
      <c r="V2799" s="297"/>
      <c r="W2799" s="291"/>
      <c r="X2799" s="291"/>
      <c r="Y2799" s="291"/>
      <c r="Z2799" s="291"/>
      <c r="AA2799" s="291"/>
      <c r="AB2799" s="318"/>
    </row>
    <row r="2800" spans="1:28" x14ac:dyDescent="0.35">
      <c r="A2800" s="301"/>
      <c r="B2800" s="295"/>
      <c r="C2800" s="295"/>
      <c r="D2800" s="313"/>
      <c r="E2800" s="313"/>
      <c r="F2800" s="313"/>
      <c r="G2800" s="301"/>
      <c r="H2800" s="301"/>
      <c r="I2800" s="301"/>
      <c r="J2800" s="292"/>
      <c r="K2800" s="292"/>
      <c r="L2800" s="310"/>
      <c r="M2800" s="301"/>
      <c r="N2800" s="295"/>
      <c r="O2800" s="295"/>
      <c r="P2800" s="295"/>
      <c r="Q2800" s="292"/>
      <c r="R2800" s="292"/>
      <c r="S2800" s="292"/>
      <c r="T2800" s="292"/>
      <c r="U2800" s="295"/>
      <c r="V2800" s="298"/>
      <c r="W2800" s="292"/>
      <c r="X2800" s="292"/>
      <c r="Y2800" s="292"/>
      <c r="Z2800" s="292"/>
      <c r="AA2800" s="292"/>
      <c r="AB2800" s="319"/>
    </row>
    <row r="2801" spans="1:29" x14ac:dyDescent="0.35">
      <c r="A2801" s="15">
        <v>1</v>
      </c>
      <c r="B2801" s="16" t="str">
        <f>[1]ภดส3!B6713</f>
        <v>โฉนด</v>
      </c>
      <c r="C2801" s="16">
        <f>[1]ภดส3!E6713</f>
        <v>1846</v>
      </c>
      <c r="D2801" s="17">
        <f>[1]ภดส3!C6713</f>
        <v>4260</v>
      </c>
      <c r="E2801" s="17" t="str">
        <f>[1]ภดส3!F6713</f>
        <v>ม.3 ต.นาบอน</v>
      </c>
      <c r="F2801" s="18" t="s">
        <v>80</v>
      </c>
      <c r="G2801" s="16">
        <f>[1]ภดส3!G6713</f>
        <v>19</v>
      </c>
      <c r="H2801" s="16">
        <f>[1]ภดส3!H6713</f>
        <v>0</v>
      </c>
      <c r="I2801" s="16">
        <v>28</v>
      </c>
      <c r="J2801" s="19">
        <f>[1]ภดส3!J6713</f>
        <v>7625</v>
      </c>
      <c r="K2801" s="20">
        <v>490</v>
      </c>
      <c r="L2801" s="19">
        <f>J2801*K2801</f>
        <v>3736250</v>
      </c>
      <c r="M2801" s="21"/>
      <c r="N2801" s="21"/>
      <c r="O2801" s="21"/>
      <c r="P2801" s="21"/>
      <c r="Q2801" s="22"/>
      <c r="R2801" s="23"/>
      <c r="S2801" s="22"/>
      <c r="T2801" s="22"/>
      <c r="U2801" s="21"/>
      <c r="V2801" s="21"/>
      <c r="W2801" s="23"/>
      <c r="X2801" s="22">
        <f>L2801-L2802-L2803</f>
        <v>3675000</v>
      </c>
      <c r="Y2801" s="23">
        <f>X2801*100/100</f>
        <v>3675000</v>
      </c>
      <c r="Z2801" s="22">
        <v>50000000</v>
      </c>
      <c r="AA2801" s="24">
        <v>0</v>
      </c>
      <c r="AB2801" s="25">
        <v>0.01</v>
      </c>
      <c r="AC2801" s="26">
        <f>AA2801*AB2801/100</f>
        <v>0</v>
      </c>
    </row>
    <row r="2802" spans="1:29" x14ac:dyDescent="0.35">
      <c r="A2802" s="15"/>
      <c r="B2802" s="16"/>
      <c r="C2802" s="16"/>
      <c r="D2802" s="17"/>
      <c r="E2802" s="17"/>
      <c r="F2802" s="18"/>
      <c r="G2802" s="16"/>
      <c r="H2802" s="16"/>
      <c r="I2802" s="16"/>
      <c r="J2802" s="19">
        <v>100</v>
      </c>
      <c r="K2802" s="20">
        <v>490</v>
      </c>
      <c r="L2802" s="19">
        <f>J2802*K2802</f>
        <v>49000</v>
      </c>
      <c r="M2802" s="21">
        <v>1</v>
      </c>
      <c r="N2802" s="21" t="s">
        <v>210</v>
      </c>
      <c r="O2802" s="21" t="s">
        <v>156</v>
      </c>
      <c r="P2802" s="21">
        <v>2</v>
      </c>
      <c r="Q2802" s="22">
        <v>200</v>
      </c>
      <c r="R2802" s="23">
        <v>100</v>
      </c>
      <c r="S2802" s="22">
        <v>6750</v>
      </c>
      <c r="T2802" s="22">
        <f>Q2802*S2802</f>
        <v>1350000</v>
      </c>
      <c r="U2802" s="21">
        <v>30</v>
      </c>
      <c r="V2802" s="21">
        <v>50</v>
      </c>
      <c r="W2802" s="23">
        <f>T2802-T2802*V2802/100</f>
        <v>675000</v>
      </c>
      <c r="X2802" s="22">
        <f>L2802+W2802</f>
        <v>724000</v>
      </c>
      <c r="Y2802" s="23">
        <f>X2802*R2802/100</f>
        <v>724000</v>
      </c>
      <c r="Z2802" s="22">
        <v>50000000</v>
      </c>
      <c r="AA2802" s="24">
        <v>0</v>
      </c>
      <c r="AB2802" s="25">
        <v>0.02</v>
      </c>
      <c r="AC2802" s="26">
        <f>AA2802*AB2802/100</f>
        <v>0</v>
      </c>
    </row>
    <row r="2803" spans="1:29" x14ac:dyDescent="0.35">
      <c r="A2803" s="15"/>
      <c r="B2803" s="16"/>
      <c r="C2803" s="16"/>
      <c r="D2803" s="17"/>
      <c r="E2803" s="17"/>
      <c r="F2803" s="28"/>
      <c r="G2803" s="16"/>
      <c r="H2803" s="16"/>
      <c r="I2803" s="16"/>
      <c r="J2803" s="45">
        <v>25</v>
      </c>
      <c r="K2803" s="29">
        <v>490</v>
      </c>
      <c r="L2803" s="19">
        <f>J2803*K2803</f>
        <v>12250</v>
      </c>
      <c r="M2803" s="31">
        <v>2</v>
      </c>
      <c r="N2803" s="30"/>
      <c r="O2803" s="31" t="str">
        <f>[1]ภดส3!W6713</f>
        <v>NRT2089</v>
      </c>
      <c r="P2803" s="31">
        <v>3</v>
      </c>
      <c r="Q2803" s="42"/>
      <c r="R2803" s="23"/>
      <c r="S2803" s="42"/>
      <c r="T2803" s="22"/>
      <c r="U2803" s="30"/>
      <c r="V2803" s="30"/>
      <c r="W2803" s="23"/>
      <c r="X2803" s="22">
        <f>L2803</f>
        <v>12250</v>
      </c>
      <c r="Y2803" s="23">
        <f>X2803*100/100</f>
        <v>12250</v>
      </c>
      <c r="Z2803" s="22">
        <v>0</v>
      </c>
      <c r="AA2803" s="24">
        <f>Y2803-Z2803</f>
        <v>12250</v>
      </c>
      <c r="AB2803" s="25">
        <v>0.3</v>
      </c>
      <c r="AC2803" s="5">
        <f>AA2803*AB2803/100</f>
        <v>36.75</v>
      </c>
    </row>
    <row r="2804" spans="1:29" x14ac:dyDescent="0.35">
      <c r="A2804" s="92">
        <v>2</v>
      </c>
      <c r="B2804" s="93" t="s">
        <v>95</v>
      </c>
      <c r="C2804" s="93">
        <v>1847</v>
      </c>
      <c r="D2804" s="17">
        <v>4261</v>
      </c>
      <c r="E2804" s="17" t="s">
        <v>260</v>
      </c>
      <c r="F2804" s="105" t="s">
        <v>61</v>
      </c>
      <c r="G2804" s="93">
        <v>11</v>
      </c>
      <c r="H2804" s="93">
        <v>0</v>
      </c>
      <c r="I2804" s="93">
        <v>17</v>
      </c>
      <c r="J2804" s="114">
        <f>G2804*400+H2804*100+I2804</f>
        <v>4417</v>
      </c>
      <c r="K2804" s="142">
        <v>150</v>
      </c>
      <c r="L2804" s="95">
        <f>J2804*K2804</f>
        <v>662550</v>
      </c>
      <c r="M2804" s="91"/>
      <c r="N2804" s="72"/>
      <c r="O2804" s="71"/>
      <c r="P2804" s="71"/>
      <c r="Q2804" s="229"/>
      <c r="R2804" s="98"/>
      <c r="S2804" s="229"/>
      <c r="T2804" s="97"/>
      <c r="U2804" s="72"/>
      <c r="V2804" s="72"/>
      <c r="W2804" s="98"/>
      <c r="X2804" s="97">
        <f>L2804</f>
        <v>662550</v>
      </c>
      <c r="Y2804" s="98">
        <f>X2804*100/100</f>
        <v>662550</v>
      </c>
      <c r="Z2804" s="97">
        <v>0</v>
      </c>
      <c r="AA2804" s="99">
        <v>0</v>
      </c>
      <c r="AB2804" s="100">
        <v>0.01</v>
      </c>
      <c r="AC2804" s="5">
        <f>AA2804*AB2804/100</f>
        <v>0</v>
      </c>
    </row>
    <row r="2805" spans="1:29" x14ac:dyDescent="0.35">
      <c r="A2805" s="201"/>
      <c r="B2805" s="202"/>
      <c r="C2805" s="202"/>
      <c r="D2805" s="77"/>
      <c r="E2805" s="77"/>
      <c r="F2805" s="130"/>
      <c r="G2805" s="202"/>
      <c r="H2805" s="202"/>
      <c r="I2805" s="202"/>
      <c r="J2805" s="196"/>
      <c r="K2805" s="197"/>
      <c r="L2805" s="203"/>
      <c r="M2805" s="132"/>
      <c r="N2805" s="204"/>
      <c r="O2805" s="204"/>
      <c r="P2805" s="204"/>
      <c r="Q2805" s="183"/>
      <c r="R2805" s="206"/>
      <c r="S2805" s="183"/>
      <c r="T2805" s="207"/>
      <c r="U2805" s="204"/>
      <c r="V2805" s="204"/>
      <c r="W2805" s="206"/>
      <c r="X2805" s="207"/>
      <c r="Y2805" s="206"/>
      <c r="Z2805" s="207"/>
      <c r="AA2805" s="208"/>
      <c r="AB2805" s="198"/>
      <c r="AC2805" s="188">
        <f>SUM(AC2803)</f>
        <v>36.75</v>
      </c>
    </row>
    <row r="2806" spans="1:29" x14ac:dyDescent="0.35">
      <c r="A2806" s="1"/>
      <c r="B2806" s="1"/>
      <c r="C2806" s="1"/>
      <c r="D2806" s="2"/>
      <c r="E2806" s="2"/>
      <c r="F2806" s="2"/>
      <c r="G2806" s="1"/>
      <c r="H2806" s="1"/>
      <c r="I2806" s="1"/>
      <c r="J2806" s="3"/>
      <c r="K2806" s="4"/>
      <c r="M2806" s="6"/>
      <c r="N2806" s="1"/>
      <c r="O2806" s="1"/>
      <c r="P2806" s="1"/>
      <c r="Q2806" s="3"/>
      <c r="R2806" s="4"/>
      <c r="S2806" s="3"/>
      <c r="T2806" s="3"/>
      <c r="U2806" s="1"/>
      <c r="V2806" s="1"/>
      <c r="W2806" s="4"/>
      <c r="X2806" s="3"/>
      <c r="Y2806" s="4"/>
      <c r="Z2806" s="3"/>
      <c r="AA2806" s="4"/>
      <c r="AB2806" s="55"/>
    </row>
    <row r="2807" spans="1:29" x14ac:dyDescent="0.35">
      <c r="A2807" s="8"/>
      <c r="B2807" s="8" t="s">
        <v>37</v>
      </c>
      <c r="C2807" s="8"/>
      <c r="D2807" s="9" t="s">
        <v>38</v>
      </c>
      <c r="E2807" s="9"/>
      <c r="F2807" s="9"/>
      <c r="G2807" s="56"/>
      <c r="H2807" s="8" t="s">
        <v>39</v>
      </c>
      <c r="I2807" s="8"/>
      <c r="J2807" s="57"/>
      <c r="K2807" s="10"/>
      <c r="L2807" s="8"/>
      <c r="M2807" s="13"/>
      <c r="N2807" s="1"/>
      <c r="O2807" s="1"/>
      <c r="P2807" s="1"/>
      <c r="Q2807" s="3"/>
      <c r="R2807" s="4"/>
      <c r="S2807" s="3"/>
      <c r="T2807" s="3"/>
      <c r="U2807" s="1"/>
      <c r="V2807" s="1"/>
      <c r="W2807" s="4"/>
      <c r="X2807" s="3"/>
      <c r="Y2807" s="4"/>
      <c r="Z2807" s="3"/>
      <c r="AA2807" s="4"/>
      <c r="AB2807" s="55"/>
    </row>
    <row r="2808" spans="1:29" x14ac:dyDescent="0.35">
      <c r="A2808" s="8"/>
      <c r="B2808" s="8"/>
      <c r="C2808" s="8"/>
      <c r="D2808" s="9"/>
      <c r="E2808" s="9"/>
      <c r="F2808" s="9"/>
      <c r="G2808" s="56"/>
      <c r="H2808" s="8" t="s">
        <v>40</v>
      </c>
      <c r="I2808" s="8"/>
      <c r="J2808" s="57"/>
      <c r="K2808" s="10"/>
      <c r="L2808" s="8"/>
      <c r="M2808" s="13"/>
      <c r="N2808" s="1"/>
      <c r="O2808" s="1"/>
      <c r="P2808" s="1"/>
      <c r="Q2808" s="3"/>
      <c r="R2808" s="4"/>
      <c r="S2808" s="3"/>
      <c r="T2808" s="3"/>
      <c r="U2808" s="1"/>
      <c r="V2808" s="1"/>
      <c r="W2808" s="4"/>
      <c r="X2808" s="3"/>
      <c r="Y2808" s="4"/>
      <c r="Z2808" s="3"/>
      <c r="AA2808" s="4"/>
      <c r="AB2808" s="55"/>
    </row>
    <row r="2809" spans="1:29" x14ac:dyDescent="0.35">
      <c r="A2809" s="8"/>
      <c r="B2809" s="8"/>
      <c r="C2809" s="8"/>
      <c r="D2809" s="9"/>
      <c r="E2809" s="9"/>
      <c r="F2809" s="9"/>
      <c r="G2809" s="56"/>
      <c r="H2809" s="8" t="s">
        <v>41</v>
      </c>
      <c r="I2809" s="8"/>
      <c r="J2809" s="57"/>
      <c r="K2809" s="10"/>
      <c r="L2809" s="8"/>
      <c r="M2809" s="13"/>
      <c r="N2809" s="1"/>
      <c r="O2809" s="1"/>
      <c r="P2809" s="8"/>
      <c r="Q2809" s="3"/>
      <c r="R2809" s="4"/>
      <c r="S2809" s="3"/>
      <c r="T2809" s="3"/>
      <c r="U2809" s="1"/>
      <c r="V2809" s="1"/>
      <c r="W2809" s="4"/>
      <c r="X2809" s="3"/>
      <c r="Y2809" s="11"/>
      <c r="Z2809" s="10"/>
      <c r="AA2809" s="11"/>
      <c r="AB2809" s="14"/>
    </row>
    <row r="2810" spans="1:29" x14ac:dyDescent="0.35">
      <c r="A2810" s="8"/>
      <c r="B2810" s="8"/>
      <c r="C2810" s="8"/>
      <c r="D2810" s="9"/>
      <c r="E2810" s="9"/>
      <c r="F2810" s="9"/>
      <c r="G2810" s="56"/>
      <c r="H2810" s="8" t="s">
        <v>42</v>
      </c>
      <c r="I2810" s="58"/>
      <c r="J2810" s="59"/>
      <c r="K2810" s="12"/>
      <c r="L2810" s="58"/>
      <c r="M2810" s="60"/>
      <c r="N2810" s="1"/>
      <c r="O2810" s="1"/>
      <c r="P2810" s="8"/>
      <c r="Q2810" s="3"/>
      <c r="R2810" s="4"/>
      <c r="S2810" s="3"/>
      <c r="T2810" s="3"/>
      <c r="U2810" s="1"/>
      <c r="V2810" s="1"/>
      <c r="W2810" s="4"/>
      <c r="X2810" s="3"/>
      <c r="Y2810" s="11"/>
      <c r="Z2810" s="10"/>
      <c r="AA2810" s="11"/>
      <c r="AB2810" s="14"/>
    </row>
    <row r="2811" spans="1:29" x14ac:dyDescent="0.35">
      <c r="A2811" s="58"/>
      <c r="B2811" s="58"/>
      <c r="C2811" s="58"/>
      <c r="D2811" s="61"/>
      <c r="E2811" s="61"/>
      <c r="F2811" s="61"/>
      <c r="G2811" s="58"/>
      <c r="H2811" s="58" t="s">
        <v>43</v>
      </c>
      <c r="I2811" s="58"/>
      <c r="J2811" s="59"/>
      <c r="K2811" s="12"/>
      <c r="L2811" s="58"/>
      <c r="M2811" s="60"/>
    </row>
    <row r="2812" spans="1:29" x14ac:dyDescent="0.35">
      <c r="A2812" s="1"/>
      <c r="B2812" s="1"/>
      <c r="C2812" s="1"/>
      <c r="D2812" s="2"/>
      <c r="E2812" s="2"/>
      <c r="F2812" s="2"/>
      <c r="G2812" s="1"/>
      <c r="H2812" s="1"/>
      <c r="I2812" s="1"/>
      <c r="J2812" s="3"/>
      <c r="K2812" s="4"/>
      <c r="M2812" s="6"/>
      <c r="N2812" s="1"/>
      <c r="O2812" s="1"/>
      <c r="P2812" s="1"/>
      <c r="Q2812" s="3"/>
      <c r="R2812" s="4"/>
      <c r="S2812" s="3"/>
      <c r="T2812" s="3"/>
      <c r="U2812" s="1"/>
      <c r="V2812" s="1"/>
      <c r="W2812" s="4"/>
      <c r="X2812" s="3"/>
      <c r="Y2812" s="4"/>
      <c r="Z2812" s="3"/>
      <c r="AA2812" s="314" t="s">
        <v>0</v>
      </c>
      <c r="AB2812" s="314"/>
    </row>
    <row r="2813" spans="1:29" x14ac:dyDescent="0.35">
      <c r="A2813" s="315" t="s">
        <v>1</v>
      </c>
      <c r="B2813" s="315"/>
      <c r="C2813" s="315"/>
      <c r="D2813" s="315"/>
      <c r="E2813" s="315"/>
      <c r="F2813" s="315"/>
      <c r="G2813" s="315"/>
      <c r="H2813" s="315"/>
      <c r="I2813" s="315"/>
      <c r="J2813" s="315"/>
      <c r="K2813" s="315"/>
      <c r="L2813" s="315"/>
      <c r="M2813" s="315"/>
      <c r="N2813" s="315"/>
      <c r="O2813" s="315"/>
      <c r="P2813" s="315"/>
      <c r="Q2813" s="315"/>
      <c r="R2813" s="315"/>
      <c r="S2813" s="315"/>
      <c r="T2813" s="315"/>
      <c r="U2813" s="315"/>
      <c r="V2813" s="315"/>
      <c r="W2813" s="315"/>
      <c r="X2813" s="315"/>
      <c r="Y2813" s="315"/>
      <c r="Z2813" s="315"/>
      <c r="AA2813" s="315"/>
      <c r="AB2813" s="315"/>
    </row>
    <row r="2814" spans="1:29" x14ac:dyDescent="0.35">
      <c r="A2814" s="315" t="str">
        <f>A2793</f>
        <v>เทศบาลตำบลนาบอน</v>
      </c>
      <c r="B2814" s="315"/>
      <c r="C2814" s="315"/>
      <c r="D2814" s="315"/>
      <c r="E2814" s="315"/>
      <c r="F2814" s="315"/>
      <c r="G2814" s="315"/>
      <c r="H2814" s="315"/>
      <c r="I2814" s="315"/>
      <c r="J2814" s="315"/>
      <c r="K2814" s="315"/>
      <c r="L2814" s="315"/>
      <c r="M2814" s="315"/>
      <c r="N2814" s="315"/>
      <c r="O2814" s="315"/>
      <c r="P2814" s="315"/>
      <c r="Q2814" s="315"/>
      <c r="R2814" s="315"/>
      <c r="S2814" s="315"/>
      <c r="T2814" s="315"/>
      <c r="U2814" s="315"/>
      <c r="V2814" s="315"/>
      <c r="W2814" s="315"/>
      <c r="X2814" s="315"/>
      <c r="Y2814" s="315"/>
      <c r="Z2814" s="315"/>
      <c r="AA2814" s="315"/>
      <c r="AB2814" s="315"/>
    </row>
    <row r="2815" spans="1:29" x14ac:dyDescent="0.35">
      <c r="A2815" s="8" t="s">
        <v>261</v>
      </c>
      <c r="B2815" s="8"/>
      <c r="C2815" s="8"/>
      <c r="D2815" s="9"/>
      <c r="E2815" s="9"/>
      <c r="F2815" s="9"/>
      <c r="G2815" s="8"/>
      <c r="H2815" s="8"/>
      <c r="I2815" s="8"/>
      <c r="J2815" s="10"/>
      <c r="K2815" s="11"/>
      <c r="L2815" s="12"/>
      <c r="M2815" s="13"/>
      <c r="N2815" s="8"/>
      <c r="O2815" s="8"/>
      <c r="P2815" s="8"/>
      <c r="Q2815" s="10"/>
      <c r="R2815" s="11"/>
      <c r="S2815" s="10"/>
      <c r="T2815" s="10"/>
      <c r="U2815" s="8"/>
      <c r="V2815" s="8"/>
      <c r="W2815" s="11"/>
      <c r="X2815" s="10"/>
      <c r="Y2815" s="11"/>
      <c r="Z2815" s="10"/>
      <c r="AA2815" s="11"/>
      <c r="AB2815" s="14"/>
    </row>
    <row r="2816" spans="1:29" x14ac:dyDescent="0.35">
      <c r="A2816" s="288" t="s">
        <v>4</v>
      </c>
      <c r="B2816" s="316"/>
      <c r="C2816" s="316"/>
      <c r="D2816" s="316"/>
      <c r="E2816" s="316"/>
      <c r="F2816" s="316"/>
      <c r="G2816" s="316"/>
      <c r="H2816" s="316"/>
      <c r="I2816" s="316"/>
      <c r="J2816" s="316"/>
      <c r="K2816" s="316"/>
      <c r="L2816" s="289"/>
      <c r="M2816" s="288" t="s">
        <v>5</v>
      </c>
      <c r="N2816" s="316"/>
      <c r="O2816" s="316"/>
      <c r="P2816" s="316"/>
      <c r="Q2816" s="316"/>
      <c r="R2816" s="316"/>
      <c r="S2816" s="316"/>
      <c r="T2816" s="316"/>
      <c r="U2816" s="316"/>
      <c r="V2816" s="316"/>
      <c r="W2816" s="289"/>
      <c r="X2816" s="290" t="s">
        <v>6</v>
      </c>
      <c r="Y2816" s="290" t="s">
        <v>7</v>
      </c>
      <c r="Z2816" s="290" t="s">
        <v>8</v>
      </c>
      <c r="AA2816" s="290" t="s">
        <v>9</v>
      </c>
      <c r="AB2816" s="317" t="s">
        <v>10</v>
      </c>
    </row>
    <row r="2817" spans="1:29" x14ac:dyDescent="0.35">
      <c r="A2817" s="299" t="s">
        <v>11</v>
      </c>
      <c r="B2817" s="293" t="s">
        <v>12</v>
      </c>
      <c r="C2817" s="293" t="s">
        <v>13</v>
      </c>
      <c r="D2817" s="311" t="s">
        <v>14</v>
      </c>
      <c r="E2817" s="311" t="s">
        <v>15</v>
      </c>
      <c r="F2817" s="312" t="s">
        <v>16</v>
      </c>
      <c r="G2817" s="302" t="s">
        <v>17</v>
      </c>
      <c r="H2817" s="303"/>
      <c r="I2817" s="304"/>
      <c r="J2817" s="290" t="s">
        <v>18</v>
      </c>
      <c r="K2817" s="290" t="s">
        <v>19</v>
      </c>
      <c r="L2817" s="308" t="s">
        <v>20</v>
      </c>
      <c r="M2817" s="299" t="s">
        <v>11</v>
      </c>
      <c r="N2817" s="293" t="s">
        <v>21</v>
      </c>
      <c r="O2817" s="293" t="s">
        <v>22</v>
      </c>
      <c r="P2817" s="293" t="s">
        <v>16</v>
      </c>
      <c r="Q2817" s="290" t="s">
        <v>23</v>
      </c>
      <c r="R2817" s="290" t="s">
        <v>24</v>
      </c>
      <c r="S2817" s="290" t="s">
        <v>25</v>
      </c>
      <c r="T2817" s="290" t="s">
        <v>26</v>
      </c>
      <c r="U2817" s="288" t="s">
        <v>27</v>
      </c>
      <c r="V2817" s="289"/>
      <c r="W2817" s="290" t="s">
        <v>28</v>
      </c>
      <c r="X2817" s="291"/>
      <c r="Y2817" s="291"/>
      <c r="Z2817" s="291"/>
      <c r="AA2817" s="291"/>
      <c r="AB2817" s="318"/>
    </row>
    <row r="2818" spans="1:29" x14ac:dyDescent="0.35">
      <c r="A2818" s="300"/>
      <c r="B2818" s="294"/>
      <c r="C2818" s="294"/>
      <c r="D2818" s="312"/>
      <c r="E2818" s="312"/>
      <c r="F2818" s="312"/>
      <c r="G2818" s="305"/>
      <c r="H2818" s="306"/>
      <c r="I2818" s="307"/>
      <c r="J2818" s="291"/>
      <c r="K2818" s="291"/>
      <c r="L2818" s="309"/>
      <c r="M2818" s="300"/>
      <c r="N2818" s="294"/>
      <c r="O2818" s="294"/>
      <c r="P2818" s="294"/>
      <c r="Q2818" s="291"/>
      <c r="R2818" s="291"/>
      <c r="S2818" s="291"/>
      <c r="T2818" s="291"/>
      <c r="U2818" s="293" t="s">
        <v>29</v>
      </c>
      <c r="V2818" s="296" t="s">
        <v>30</v>
      </c>
      <c r="W2818" s="291"/>
      <c r="X2818" s="291"/>
      <c r="Y2818" s="291"/>
      <c r="Z2818" s="291"/>
      <c r="AA2818" s="291"/>
      <c r="AB2818" s="318"/>
    </row>
    <row r="2819" spans="1:29" x14ac:dyDescent="0.35">
      <c r="A2819" s="300"/>
      <c r="B2819" s="294"/>
      <c r="C2819" s="294"/>
      <c r="D2819" s="312"/>
      <c r="E2819" s="312"/>
      <c r="F2819" s="312"/>
      <c r="G2819" s="299" t="s">
        <v>31</v>
      </c>
      <c r="H2819" s="299" t="s">
        <v>32</v>
      </c>
      <c r="I2819" s="299" t="s">
        <v>33</v>
      </c>
      <c r="J2819" s="291"/>
      <c r="K2819" s="291"/>
      <c r="L2819" s="309"/>
      <c r="M2819" s="300"/>
      <c r="N2819" s="294"/>
      <c r="O2819" s="294"/>
      <c r="P2819" s="294"/>
      <c r="Q2819" s="291"/>
      <c r="R2819" s="291"/>
      <c r="S2819" s="291"/>
      <c r="T2819" s="291"/>
      <c r="U2819" s="294"/>
      <c r="V2819" s="297"/>
      <c r="W2819" s="291"/>
      <c r="X2819" s="291"/>
      <c r="Y2819" s="291"/>
      <c r="Z2819" s="291"/>
      <c r="AA2819" s="291"/>
      <c r="AB2819" s="318"/>
    </row>
    <row r="2820" spans="1:29" x14ac:dyDescent="0.35">
      <c r="A2820" s="300"/>
      <c r="B2820" s="294"/>
      <c r="C2820" s="294"/>
      <c r="D2820" s="312"/>
      <c r="E2820" s="312"/>
      <c r="F2820" s="312"/>
      <c r="G2820" s="300"/>
      <c r="H2820" s="300"/>
      <c r="I2820" s="300"/>
      <c r="J2820" s="291"/>
      <c r="K2820" s="291"/>
      <c r="L2820" s="309"/>
      <c r="M2820" s="300"/>
      <c r="N2820" s="294"/>
      <c r="O2820" s="294"/>
      <c r="P2820" s="294"/>
      <c r="Q2820" s="291"/>
      <c r="R2820" s="291"/>
      <c r="S2820" s="291"/>
      <c r="T2820" s="291"/>
      <c r="U2820" s="294"/>
      <c r="V2820" s="297"/>
      <c r="W2820" s="291"/>
      <c r="X2820" s="291"/>
      <c r="Y2820" s="291"/>
      <c r="Z2820" s="291"/>
      <c r="AA2820" s="291"/>
      <c r="AB2820" s="318"/>
    </row>
    <row r="2821" spans="1:29" x14ac:dyDescent="0.35">
      <c r="A2821" s="301"/>
      <c r="B2821" s="295"/>
      <c r="C2821" s="295"/>
      <c r="D2821" s="313"/>
      <c r="E2821" s="313"/>
      <c r="F2821" s="313"/>
      <c r="G2821" s="301"/>
      <c r="H2821" s="301"/>
      <c r="I2821" s="301"/>
      <c r="J2821" s="292"/>
      <c r="K2821" s="292"/>
      <c r="L2821" s="310"/>
      <c r="M2821" s="301"/>
      <c r="N2821" s="295"/>
      <c r="O2821" s="295"/>
      <c r="P2821" s="295"/>
      <c r="Q2821" s="292"/>
      <c r="R2821" s="292"/>
      <c r="S2821" s="292"/>
      <c r="T2821" s="292"/>
      <c r="U2821" s="295"/>
      <c r="V2821" s="298"/>
      <c r="W2821" s="292"/>
      <c r="X2821" s="292"/>
      <c r="Y2821" s="292"/>
      <c r="Z2821" s="292"/>
      <c r="AA2821" s="292"/>
      <c r="AB2821" s="319"/>
    </row>
    <row r="2822" spans="1:29" x14ac:dyDescent="0.35">
      <c r="A2822" s="15">
        <v>1</v>
      </c>
      <c r="B2822" s="16" t="str">
        <f>[1]ภดส3!B4742</f>
        <v>โฉนด</v>
      </c>
      <c r="C2822" s="16">
        <f>[1]ภดส3!E4742</f>
        <v>4187</v>
      </c>
      <c r="D2822" s="17">
        <f>[1]ภดส3!C4742</f>
        <v>8705</v>
      </c>
      <c r="E2822" s="17" t="str">
        <f>[1]ภดส3!F4742</f>
        <v>ม.2 ต.นาบอน</v>
      </c>
      <c r="F2822" s="18" t="s">
        <v>61</v>
      </c>
      <c r="G2822" s="16">
        <f>[1]ภดส3!G4742</f>
        <v>12</v>
      </c>
      <c r="H2822" s="16">
        <f>[1]ภดส3!H4742</f>
        <v>2</v>
      </c>
      <c r="I2822" s="16">
        <f>[1]ภดส3!I4742</f>
        <v>11</v>
      </c>
      <c r="J2822" s="19">
        <f>[1]ภดส3!J4742</f>
        <v>5011</v>
      </c>
      <c r="K2822" s="20">
        <v>150</v>
      </c>
      <c r="L2822" s="19">
        <f>J2822*K2822</f>
        <v>751650</v>
      </c>
      <c r="M2822" s="21"/>
      <c r="N2822" s="21"/>
      <c r="O2822" s="21"/>
      <c r="P2822" s="21"/>
      <c r="Q2822" s="22"/>
      <c r="R2822" s="23"/>
      <c r="S2822" s="22"/>
      <c r="T2822" s="22"/>
      <c r="U2822" s="21"/>
      <c r="V2822" s="21"/>
      <c r="W2822" s="23"/>
      <c r="X2822" s="22">
        <f>L2822</f>
        <v>751650</v>
      </c>
      <c r="Y2822" s="23">
        <f>X2822*100/100</f>
        <v>751650</v>
      </c>
      <c r="Z2822" s="22">
        <v>50000000</v>
      </c>
      <c r="AA2822" s="24">
        <v>0</v>
      </c>
      <c r="AB2822" s="25">
        <v>0</v>
      </c>
      <c r="AC2822" s="26">
        <f>AA2822*AB2822/100</f>
        <v>0</v>
      </c>
    </row>
    <row r="2823" spans="1:29" x14ac:dyDescent="0.35">
      <c r="A2823" s="15">
        <v>2</v>
      </c>
      <c r="B2823" s="16" t="str">
        <f>[1]ภดส3!B4743</f>
        <v>โฉนด</v>
      </c>
      <c r="C2823" s="16">
        <f>[1]ภดส3!E4743</f>
        <v>3462</v>
      </c>
      <c r="D2823" s="17">
        <f>[1]ภดส3!C4743</f>
        <v>7406</v>
      </c>
      <c r="E2823" s="17" t="str">
        <f>[1]ภดส3!F4743</f>
        <v>ม.2 ต.นาบอน</v>
      </c>
      <c r="F2823" s="28" t="s">
        <v>47</v>
      </c>
      <c r="G2823" s="16">
        <f>[1]ภดส3!G4743</f>
        <v>0</v>
      </c>
      <c r="H2823" s="16">
        <f>[1]ภดส3!H4743</f>
        <v>0</v>
      </c>
      <c r="I2823" s="16">
        <f>[1]ภดส3!I4743</f>
        <v>24</v>
      </c>
      <c r="J2823" s="45">
        <f>[1]ภดส3!J4743</f>
        <v>24</v>
      </c>
      <c r="K2823" s="29">
        <v>3050</v>
      </c>
      <c r="L2823" s="19">
        <f>J2823*K2823</f>
        <v>73200</v>
      </c>
      <c r="M2823" s="31"/>
      <c r="N2823" s="30"/>
      <c r="O2823" s="31"/>
      <c r="P2823" s="31"/>
      <c r="Q2823" s="42"/>
      <c r="R2823" s="23"/>
      <c r="S2823" s="42"/>
      <c r="T2823" s="22"/>
      <c r="U2823" s="31"/>
      <c r="V2823" s="31"/>
      <c r="W2823" s="23"/>
      <c r="X2823" s="22">
        <f>L2823+W2823</f>
        <v>73200</v>
      </c>
      <c r="Y2823" s="23">
        <f>X2823*100/100</f>
        <v>73200</v>
      </c>
      <c r="Z2823" s="22">
        <v>0</v>
      </c>
      <c r="AA2823" s="24">
        <f>Y2823-Z2823</f>
        <v>73200</v>
      </c>
      <c r="AB2823" s="25">
        <v>0.3</v>
      </c>
      <c r="AC2823" s="5">
        <f>AA2823*AB2823/100</f>
        <v>219.6</v>
      </c>
    </row>
    <row r="2824" spans="1:29" x14ac:dyDescent="0.35">
      <c r="A2824" s="15">
        <v>3</v>
      </c>
      <c r="B2824" s="16" t="str">
        <f>[1]ภดส3!B4744</f>
        <v>โฉนด</v>
      </c>
      <c r="C2824" s="16">
        <f>[1]ภดส3!E4744</f>
        <v>3463</v>
      </c>
      <c r="D2824" s="17">
        <f>[1]ภดส3!C4744</f>
        <v>7407</v>
      </c>
      <c r="E2824" s="17" t="str">
        <f>[1]ภดส3!F4744</f>
        <v>ม.2 ต.นาบอน</v>
      </c>
      <c r="F2824" s="28" t="s">
        <v>47</v>
      </c>
      <c r="G2824" s="16">
        <f>[1]ภดส3!G4744</f>
        <v>0</v>
      </c>
      <c r="H2824" s="16">
        <f>[1]ภดส3!H4744</f>
        <v>0</v>
      </c>
      <c r="I2824" s="16">
        <f>[1]ภดส3!I4744</f>
        <v>24</v>
      </c>
      <c r="J2824" s="45">
        <f>[1]ภดส3!J4744</f>
        <v>24</v>
      </c>
      <c r="K2824" s="29">
        <v>3050</v>
      </c>
      <c r="L2824" s="19">
        <f>J2824*K2824</f>
        <v>73200</v>
      </c>
      <c r="M2824" s="31"/>
      <c r="N2824" s="30"/>
      <c r="O2824" s="67"/>
      <c r="P2824" s="67"/>
      <c r="Q2824" s="35"/>
      <c r="R2824" s="23"/>
      <c r="S2824" s="35"/>
      <c r="T2824" s="22"/>
      <c r="U2824" s="67"/>
      <c r="V2824" s="67"/>
      <c r="W2824" s="23"/>
      <c r="X2824" s="22">
        <f>L2824+W2824</f>
        <v>73200</v>
      </c>
      <c r="Y2824" s="23">
        <f>X2824*100/100</f>
        <v>73200</v>
      </c>
      <c r="Z2824" s="22">
        <v>0</v>
      </c>
      <c r="AA2824" s="24">
        <f>Y2824-Z2824</f>
        <v>73200</v>
      </c>
      <c r="AB2824" s="25">
        <v>0.3</v>
      </c>
      <c r="AC2824" s="5">
        <f>AA2824*AB2824/100</f>
        <v>219.6</v>
      </c>
    </row>
    <row r="2825" spans="1:29" x14ac:dyDescent="0.35">
      <c r="A2825" s="179"/>
      <c r="B2825" s="132"/>
      <c r="C2825" s="132"/>
      <c r="D2825" s="180"/>
      <c r="E2825" s="180"/>
      <c r="F2825" s="180"/>
      <c r="G2825" s="181"/>
      <c r="H2825" s="181"/>
      <c r="I2825" s="181"/>
      <c r="J2825" s="51"/>
      <c r="K2825" s="208"/>
      <c r="L2825" s="183"/>
      <c r="M2825" s="132"/>
      <c r="N2825" s="204"/>
      <c r="O2825" s="132"/>
      <c r="P2825" s="132"/>
      <c r="Q2825" s="185"/>
      <c r="R2825" s="186"/>
      <c r="S2825" s="51"/>
      <c r="T2825" s="185"/>
      <c r="U2825" s="154"/>
      <c r="V2825" s="154"/>
      <c r="W2825" s="133"/>
      <c r="X2825" s="51"/>
      <c r="Y2825" s="133"/>
      <c r="Z2825" s="51"/>
      <c r="AA2825" s="133"/>
      <c r="AB2825" s="187"/>
      <c r="AC2825" s="188">
        <f>SUM(AC2823:AC2824)</f>
        <v>439.2</v>
      </c>
    </row>
    <row r="2826" spans="1:29" x14ac:dyDescent="0.35">
      <c r="A2826" s="1"/>
      <c r="B2826" s="1"/>
      <c r="C2826" s="1"/>
      <c r="D2826" s="2"/>
      <c r="E2826" s="2"/>
      <c r="F2826" s="2"/>
      <c r="G2826" s="1"/>
      <c r="H2826" s="1"/>
      <c r="I2826" s="1"/>
      <c r="J2826" s="3"/>
      <c r="K2826" s="4"/>
      <c r="M2826" s="6"/>
      <c r="N2826" s="1"/>
      <c r="O2826" s="1"/>
      <c r="P2826" s="1"/>
      <c r="Q2826" s="3"/>
      <c r="R2826" s="4"/>
      <c r="S2826" s="3"/>
      <c r="T2826" s="3"/>
      <c r="U2826" s="1"/>
      <c r="V2826" s="1"/>
      <c r="W2826" s="4"/>
      <c r="X2826" s="3"/>
      <c r="Y2826" s="4"/>
      <c r="Z2826" s="3"/>
      <c r="AA2826" s="4"/>
      <c r="AB2826" s="55"/>
    </row>
    <row r="2827" spans="1:29" x14ac:dyDescent="0.35">
      <c r="A2827" s="8"/>
      <c r="B2827" s="8" t="s">
        <v>37</v>
      </c>
      <c r="C2827" s="8"/>
      <c r="D2827" s="9" t="s">
        <v>38</v>
      </c>
      <c r="E2827" s="9"/>
      <c r="F2827" s="9"/>
      <c r="G2827" s="56"/>
      <c r="H2827" s="8" t="s">
        <v>39</v>
      </c>
      <c r="I2827" s="8"/>
      <c r="J2827" s="57"/>
      <c r="K2827" s="10"/>
      <c r="L2827" s="8"/>
      <c r="M2827" s="13"/>
      <c r="N2827" s="1"/>
      <c r="O2827" s="1"/>
      <c r="P2827" s="1"/>
      <c r="Q2827" s="3"/>
      <c r="R2827" s="4"/>
      <c r="S2827" s="3"/>
      <c r="T2827" s="3"/>
      <c r="U2827" s="1"/>
      <c r="V2827" s="1"/>
      <c r="W2827" s="4"/>
      <c r="X2827" s="3"/>
      <c r="Y2827" s="4"/>
      <c r="Z2827" s="3"/>
      <c r="AA2827" s="4"/>
      <c r="AB2827" s="55"/>
    </row>
    <row r="2828" spans="1:29" x14ac:dyDescent="0.35">
      <c r="A2828" s="8"/>
      <c r="B2828" s="8"/>
      <c r="C2828" s="8"/>
      <c r="D2828" s="9"/>
      <c r="E2828" s="9"/>
      <c r="F2828" s="9"/>
      <c r="G2828" s="56"/>
      <c r="H2828" s="8" t="s">
        <v>40</v>
      </c>
      <c r="I2828" s="8"/>
      <c r="J2828" s="57"/>
      <c r="K2828" s="10"/>
      <c r="L2828" s="8"/>
      <c r="M2828" s="13"/>
      <c r="N2828" s="1"/>
      <c r="O2828" s="1"/>
      <c r="P2828" s="1"/>
      <c r="Q2828" s="3"/>
      <c r="R2828" s="4"/>
      <c r="S2828" s="3"/>
      <c r="T2828" s="3"/>
      <c r="U2828" s="1"/>
      <c r="V2828" s="1"/>
      <c r="W2828" s="4"/>
      <c r="X2828" s="3"/>
      <c r="Y2828" s="4"/>
      <c r="Z2828" s="3"/>
      <c r="AA2828" s="4"/>
      <c r="AB2828" s="55"/>
    </row>
    <row r="2829" spans="1:29" x14ac:dyDescent="0.35">
      <c r="A2829" s="8"/>
      <c r="B2829" s="8"/>
      <c r="C2829" s="8"/>
      <c r="D2829" s="9"/>
      <c r="E2829" s="9"/>
      <c r="F2829" s="9"/>
      <c r="G2829" s="56"/>
      <c r="H2829" s="8" t="s">
        <v>41</v>
      </c>
      <c r="I2829" s="8"/>
      <c r="J2829" s="57"/>
      <c r="K2829" s="10"/>
      <c r="L2829" s="8"/>
      <c r="M2829" s="13"/>
      <c r="N2829" s="1"/>
      <c r="O2829" s="1"/>
      <c r="P2829" s="8"/>
      <c r="Q2829" s="3"/>
      <c r="R2829" s="4"/>
      <c r="S2829" s="3"/>
      <c r="T2829" s="3"/>
      <c r="U2829" s="1"/>
      <c r="V2829" s="1"/>
      <c r="W2829" s="4"/>
      <c r="X2829" s="3"/>
      <c r="Y2829" s="11"/>
      <c r="Z2829" s="10"/>
      <c r="AA2829" s="11"/>
      <c r="AB2829" s="14"/>
    </row>
    <row r="2830" spans="1:29" x14ac:dyDescent="0.35">
      <c r="A2830" s="8"/>
      <c r="B2830" s="8"/>
      <c r="C2830" s="8"/>
      <c r="D2830" s="9"/>
      <c r="E2830" s="9"/>
      <c r="F2830" s="9"/>
      <c r="G2830" s="56"/>
      <c r="H2830" s="8" t="s">
        <v>42</v>
      </c>
      <c r="I2830" s="58"/>
      <c r="J2830" s="59"/>
      <c r="K2830" s="12"/>
      <c r="L2830" s="58"/>
      <c r="M2830" s="60"/>
      <c r="N2830" s="1"/>
      <c r="O2830" s="1"/>
      <c r="P2830" s="8"/>
      <c r="Q2830" s="3"/>
      <c r="R2830" s="4"/>
      <c r="S2830" s="3"/>
      <c r="T2830" s="3"/>
      <c r="U2830" s="1"/>
      <c r="V2830" s="1"/>
      <c r="W2830" s="4"/>
      <c r="X2830" s="3"/>
      <c r="Y2830" s="11"/>
      <c r="Z2830" s="10"/>
      <c r="AA2830" s="11"/>
      <c r="AB2830" s="14"/>
    </row>
    <row r="2831" spans="1:29" x14ac:dyDescent="0.35">
      <c r="A2831" s="58"/>
      <c r="B2831" s="58"/>
      <c r="C2831" s="58"/>
      <c r="D2831" s="61"/>
      <c r="E2831" s="61"/>
      <c r="F2831" s="61"/>
      <c r="G2831" s="58"/>
      <c r="H2831" s="58" t="s">
        <v>43</v>
      </c>
      <c r="I2831" s="58"/>
      <c r="J2831" s="59"/>
      <c r="K2831" s="12"/>
      <c r="L2831" s="58"/>
      <c r="M2831" s="60"/>
    </row>
    <row r="2832" spans="1:29" x14ac:dyDescent="0.35">
      <c r="A2832" s="1"/>
      <c r="B2832" s="1"/>
      <c r="C2832" s="1"/>
      <c r="D2832" s="2"/>
      <c r="E2832" s="2"/>
      <c r="F2832" s="2"/>
      <c r="G2832" s="1"/>
      <c r="H2832" s="1"/>
      <c r="I2832" s="1"/>
      <c r="J2832" s="3"/>
      <c r="K2832" s="4"/>
      <c r="M2832" s="6"/>
      <c r="N2832" s="1"/>
      <c r="O2832" s="1"/>
      <c r="P2832" s="1"/>
      <c r="Q2832" s="3"/>
      <c r="R2832" s="4"/>
      <c r="S2832" s="3"/>
      <c r="T2832" s="3"/>
      <c r="U2832" s="1"/>
      <c r="V2832" s="1"/>
      <c r="W2832" s="4"/>
      <c r="X2832" s="3"/>
      <c r="Y2832" s="4"/>
      <c r="Z2832" s="3"/>
      <c r="AA2832" s="314" t="s">
        <v>0</v>
      </c>
      <c r="AB2832" s="314"/>
    </row>
    <row r="2833" spans="1:29" x14ac:dyDescent="0.35">
      <c r="A2833" s="315" t="s">
        <v>1</v>
      </c>
      <c r="B2833" s="315"/>
      <c r="C2833" s="315"/>
      <c r="D2833" s="315"/>
      <c r="E2833" s="315"/>
      <c r="F2833" s="315"/>
      <c r="G2833" s="315"/>
      <c r="H2833" s="315"/>
      <c r="I2833" s="315"/>
      <c r="J2833" s="315"/>
      <c r="K2833" s="315"/>
      <c r="L2833" s="315"/>
      <c r="M2833" s="315"/>
      <c r="N2833" s="315"/>
      <c r="O2833" s="315"/>
      <c r="P2833" s="315"/>
      <c r="Q2833" s="315"/>
      <c r="R2833" s="315"/>
      <c r="S2833" s="315"/>
      <c r="T2833" s="315"/>
      <c r="U2833" s="315"/>
      <c r="V2833" s="315"/>
      <c r="W2833" s="315"/>
      <c r="X2833" s="315"/>
      <c r="Y2833" s="315"/>
      <c r="Z2833" s="315"/>
      <c r="AA2833" s="315"/>
      <c r="AB2833" s="315"/>
    </row>
    <row r="2834" spans="1:29" x14ac:dyDescent="0.35">
      <c r="A2834" s="315" t="str">
        <f>A2814</f>
        <v>เทศบาลตำบลนาบอน</v>
      </c>
      <c r="B2834" s="315"/>
      <c r="C2834" s="315"/>
      <c r="D2834" s="315"/>
      <c r="E2834" s="315"/>
      <c r="F2834" s="315"/>
      <c r="G2834" s="315"/>
      <c r="H2834" s="315"/>
      <c r="I2834" s="315"/>
      <c r="J2834" s="315"/>
      <c r="K2834" s="315"/>
      <c r="L2834" s="315"/>
      <c r="M2834" s="315"/>
      <c r="N2834" s="315"/>
      <c r="O2834" s="315"/>
      <c r="P2834" s="315"/>
      <c r="Q2834" s="315"/>
      <c r="R2834" s="315"/>
      <c r="S2834" s="315"/>
      <c r="T2834" s="315"/>
      <c r="U2834" s="315"/>
      <c r="V2834" s="315"/>
      <c r="W2834" s="315"/>
      <c r="X2834" s="315"/>
      <c r="Y2834" s="315"/>
      <c r="Z2834" s="315"/>
      <c r="AA2834" s="315"/>
      <c r="AB2834" s="315"/>
    </row>
    <row r="2835" spans="1:29" x14ac:dyDescent="0.35">
      <c r="A2835" s="8" t="s">
        <v>262</v>
      </c>
      <c r="B2835" s="8"/>
      <c r="C2835" s="8"/>
      <c r="D2835" s="9"/>
      <c r="E2835" s="9"/>
      <c r="F2835" s="9"/>
      <c r="G2835" s="8"/>
      <c r="H2835" s="8"/>
      <c r="I2835" s="8"/>
      <c r="J2835" s="10"/>
      <c r="K2835" s="11"/>
      <c r="L2835" s="12"/>
      <c r="M2835" s="13"/>
      <c r="N2835" s="8"/>
      <c r="O2835" s="8"/>
      <c r="P2835" s="8"/>
      <c r="Q2835" s="10"/>
      <c r="R2835" s="11"/>
      <c r="S2835" s="10"/>
      <c r="T2835" s="10"/>
      <c r="U2835" s="8"/>
      <c r="V2835" s="8"/>
      <c r="W2835" s="11"/>
      <c r="X2835" s="10"/>
      <c r="Y2835" s="11"/>
      <c r="Z2835" s="10"/>
      <c r="AA2835" s="11"/>
      <c r="AB2835" s="14"/>
    </row>
    <row r="2836" spans="1:29" x14ac:dyDescent="0.35">
      <c r="A2836" s="288" t="s">
        <v>4</v>
      </c>
      <c r="B2836" s="316"/>
      <c r="C2836" s="316"/>
      <c r="D2836" s="316"/>
      <c r="E2836" s="316"/>
      <c r="F2836" s="316"/>
      <c r="G2836" s="316"/>
      <c r="H2836" s="316"/>
      <c r="I2836" s="316"/>
      <c r="J2836" s="316"/>
      <c r="K2836" s="316"/>
      <c r="L2836" s="289"/>
      <c r="M2836" s="288" t="s">
        <v>5</v>
      </c>
      <c r="N2836" s="316"/>
      <c r="O2836" s="316"/>
      <c r="P2836" s="316"/>
      <c r="Q2836" s="316"/>
      <c r="R2836" s="316"/>
      <c r="S2836" s="316"/>
      <c r="T2836" s="316"/>
      <c r="U2836" s="316"/>
      <c r="V2836" s="316"/>
      <c r="W2836" s="289"/>
      <c r="X2836" s="290" t="s">
        <v>6</v>
      </c>
      <c r="Y2836" s="290" t="s">
        <v>7</v>
      </c>
      <c r="Z2836" s="290" t="s">
        <v>8</v>
      </c>
      <c r="AA2836" s="290" t="s">
        <v>9</v>
      </c>
      <c r="AB2836" s="317" t="s">
        <v>10</v>
      </c>
    </row>
    <row r="2837" spans="1:29" x14ac:dyDescent="0.35">
      <c r="A2837" s="299" t="s">
        <v>11</v>
      </c>
      <c r="B2837" s="293" t="s">
        <v>12</v>
      </c>
      <c r="C2837" s="293" t="s">
        <v>13</v>
      </c>
      <c r="D2837" s="311" t="s">
        <v>14</v>
      </c>
      <c r="E2837" s="311" t="s">
        <v>15</v>
      </c>
      <c r="F2837" s="312" t="s">
        <v>16</v>
      </c>
      <c r="G2837" s="302" t="s">
        <v>17</v>
      </c>
      <c r="H2837" s="303"/>
      <c r="I2837" s="304"/>
      <c r="J2837" s="290" t="s">
        <v>18</v>
      </c>
      <c r="K2837" s="290" t="s">
        <v>19</v>
      </c>
      <c r="L2837" s="308" t="s">
        <v>20</v>
      </c>
      <c r="M2837" s="299" t="s">
        <v>11</v>
      </c>
      <c r="N2837" s="293" t="s">
        <v>21</v>
      </c>
      <c r="O2837" s="293" t="s">
        <v>22</v>
      </c>
      <c r="P2837" s="293" t="s">
        <v>16</v>
      </c>
      <c r="Q2837" s="290" t="s">
        <v>23</v>
      </c>
      <c r="R2837" s="290" t="s">
        <v>24</v>
      </c>
      <c r="S2837" s="290" t="s">
        <v>25</v>
      </c>
      <c r="T2837" s="290" t="s">
        <v>26</v>
      </c>
      <c r="U2837" s="288" t="s">
        <v>27</v>
      </c>
      <c r="V2837" s="289"/>
      <c r="W2837" s="290" t="s">
        <v>28</v>
      </c>
      <c r="X2837" s="291"/>
      <c r="Y2837" s="291"/>
      <c r="Z2837" s="291"/>
      <c r="AA2837" s="291"/>
      <c r="AB2837" s="318"/>
    </row>
    <row r="2838" spans="1:29" x14ac:dyDescent="0.35">
      <c r="A2838" s="300"/>
      <c r="B2838" s="294"/>
      <c r="C2838" s="294"/>
      <c r="D2838" s="312"/>
      <c r="E2838" s="312"/>
      <c r="F2838" s="312"/>
      <c r="G2838" s="305"/>
      <c r="H2838" s="306"/>
      <c r="I2838" s="307"/>
      <c r="J2838" s="291"/>
      <c r="K2838" s="291"/>
      <c r="L2838" s="309"/>
      <c r="M2838" s="300"/>
      <c r="N2838" s="294"/>
      <c r="O2838" s="294"/>
      <c r="P2838" s="294"/>
      <c r="Q2838" s="291"/>
      <c r="R2838" s="291"/>
      <c r="S2838" s="291"/>
      <c r="T2838" s="291"/>
      <c r="U2838" s="293" t="s">
        <v>29</v>
      </c>
      <c r="V2838" s="296" t="s">
        <v>30</v>
      </c>
      <c r="W2838" s="291"/>
      <c r="X2838" s="291"/>
      <c r="Y2838" s="291"/>
      <c r="Z2838" s="291"/>
      <c r="AA2838" s="291"/>
      <c r="AB2838" s="318"/>
    </row>
    <row r="2839" spans="1:29" x14ac:dyDescent="0.35">
      <c r="A2839" s="300"/>
      <c r="B2839" s="294"/>
      <c r="C2839" s="294"/>
      <c r="D2839" s="312"/>
      <c r="E2839" s="312"/>
      <c r="F2839" s="312"/>
      <c r="G2839" s="299" t="s">
        <v>31</v>
      </c>
      <c r="H2839" s="299" t="s">
        <v>32</v>
      </c>
      <c r="I2839" s="299" t="s">
        <v>33</v>
      </c>
      <c r="J2839" s="291"/>
      <c r="K2839" s="291"/>
      <c r="L2839" s="309"/>
      <c r="M2839" s="300"/>
      <c r="N2839" s="294"/>
      <c r="O2839" s="294"/>
      <c r="P2839" s="294"/>
      <c r="Q2839" s="291"/>
      <c r="R2839" s="291"/>
      <c r="S2839" s="291"/>
      <c r="T2839" s="291"/>
      <c r="U2839" s="294"/>
      <c r="V2839" s="297"/>
      <c r="W2839" s="291"/>
      <c r="X2839" s="291"/>
      <c r="Y2839" s="291"/>
      <c r="Z2839" s="291"/>
      <c r="AA2839" s="291"/>
      <c r="AB2839" s="318"/>
    </row>
    <row r="2840" spans="1:29" x14ac:dyDescent="0.35">
      <c r="A2840" s="300"/>
      <c r="B2840" s="294"/>
      <c r="C2840" s="294"/>
      <c r="D2840" s="312"/>
      <c r="E2840" s="312"/>
      <c r="F2840" s="312"/>
      <c r="G2840" s="300"/>
      <c r="H2840" s="300"/>
      <c r="I2840" s="300"/>
      <c r="J2840" s="291"/>
      <c r="K2840" s="291"/>
      <c r="L2840" s="309"/>
      <c r="M2840" s="300"/>
      <c r="N2840" s="294"/>
      <c r="O2840" s="294"/>
      <c r="P2840" s="294"/>
      <c r="Q2840" s="291"/>
      <c r="R2840" s="291"/>
      <c r="S2840" s="291"/>
      <c r="T2840" s="291"/>
      <c r="U2840" s="294"/>
      <c r="V2840" s="297"/>
      <c r="W2840" s="291"/>
      <c r="X2840" s="291"/>
      <c r="Y2840" s="291"/>
      <c r="Z2840" s="291"/>
      <c r="AA2840" s="291"/>
      <c r="AB2840" s="318"/>
    </row>
    <row r="2841" spans="1:29" x14ac:dyDescent="0.35">
      <c r="A2841" s="301"/>
      <c r="B2841" s="295"/>
      <c r="C2841" s="295"/>
      <c r="D2841" s="313"/>
      <c r="E2841" s="313"/>
      <c r="F2841" s="313"/>
      <c r="G2841" s="301"/>
      <c r="H2841" s="301"/>
      <c r="I2841" s="301"/>
      <c r="J2841" s="292"/>
      <c r="K2841" s="292"/>
      <c r="L2841" s="310"/>
      <c r="M2841" s="301"/>
      <c r="N2841" s="295"/>
      <c r="O2841" s="295"/>
      <c r="P2841" s="295"/>
      <c r="Q2841" s="292"/>
      <c r="R2841" s="292"/>
      <c r="S2841" s="292"/>
      <c r="T2841" s="292"/>
      <c r="U2841" s="295"/>
      <c r="V2841" s="298"/>
      <c r="W2841" s="292"/>
      <c r="X2841" s="292"/>
      <c r="Y2841" s="292"/>
      <c r="Z2841" s="292"/>
      <c r="AA2841" s="292"/>
      <c r="AB2841" s="319"/>
    </row>
    <row r="2842" spans="1:29" x14ac:dyDescent="0.35">
      <c r="A2842" s="15">
        <v>1</v>
      </c>
      <c r="B2842" s="16" t="str">
        <f>[1]ภดส3!B4796</f>
        <v>โฉนด</v>
      </c>
      <c r="C2842" s="16">
        <f>[1]ภดส3!E4796</f>
        <v>2921</v>
      </c>
      <c r="D2842" s="17">
        <f>[1]ภดส3!C4796</f>
        <v>6265</v>
      </c>
      <c r="E2842" s="17" t="str">
        <f>[1]ภดส3!F4796</f>
        <v>ม.2 ต.นาบอน</v>
      </c>
      <c r="F2842" s="18" t="s">
        <v>34</v>
      </c>
      <c r="G2842" s="16">
        <f>[1]ภดส3!G4796</f>
        <v>0</v>
      </c>
      <c r="H2842" s="16">
        <f>[1]ภดส3!H4796</f>
        <v>0</v>
      </c>
      <c r="I2842" s="16">
        <f>[1]ภดส3!I4796</f>
        <v>81</v>
      </c>
      <c r="J2842" s="19">
        <f>[1]ภดส3!J4796</f>
        <v>81</v>
      </c>
      <c r="K2842" s="20">
        <v>3050</v>
      </c>
      <c r="L2842" s="19">
        <f>J2842*K2842</f>
        <v>247050</v>
      </c>
      <c r="M2842" s="21">
        <v>1</v>
      </c>
      <c r="N2842" s="21" t="s">
        <v>79</v>
      </c>
      <c r="O2842" s="21" t="s">
        <v>49</v>
      </c>
      <c r="P2842" s="21">
        <v>2</v>
      </c>
      <c r="Q2842" s="22">
        <v>300</v>
      </c>
      <c r="R2842" s="23">
        <v>100</v>
      </c>
      <c r="S2842" s="22">
        <v>6750</v>
      </c>
      <c r="T2842" s="22">
        <f>Q2842*S2842</f>
        <v>2025000</v>
      </c>
      <c r="U2842" s="21">
        <v>5</v>
      </c>
      <c r="V2842" s="21">
        <v>5</v>
      </c>
      <c r="W2842" s="23">
        <f>T2842-T2842*5/100</f>
        <v>1923750</v>
      </c>
      <c r="X2842" s="22">
        <f>L2842+W2842</f>
        <v>2170800</v>
      </c>
      <c r="Y2842" s="23">
        <f>X2842*R2842/100</f>
        <v>2170800</v>
      </c>
      <c r="Z2842" s="22">
        <v>0</v>
      </c>
      <c r="AA2842" s="24">
        <f>Y2842-Z2842</f>
        <v>2170800</v>
      </c>
      <c r="AB2842" s="25">
        <v>0.02</v>
      </c>
      <c r="AC2842" s="26">
        <f>AA2842*AB2842/100</f>
        <v>434.16</v>
      </c>
    </row>
    <row r="2843" spans="1:29" x14ac:dyDescent="0.35">
      <c r="A2843" s="15">
        <v>2</v>
      </c>
      <c r="B2843" s="16" t="str">
        <f>[1]ภดส3!B4797</f>
        <v>โฉนด</v>
      </c>
      <c r="C2843" s="16">
        <f>[1]ภดส3!E4797</f>
        <v>5916</v>
      </c>
      <c r="D2843" s="17">
        <f>[1]ภดส3!C4797</f>
        <v>13948</v>
      </c>
      <c r="E2843" s="17" t="str">
        <f>[1]ภดส3!F4797</f>
        <v>ม.2 ต.นาบอน</v>
      </c>
      <c r="F2843" s="28" t="s">
        <v>61</v>
      </c>
      <c r="G2843" s="16">
        <f>[1]ภดส3!G4797</f>
        <v>0</v>
      </c>
      <c r="H2843" s="16">
        <f>[1]ภดส3!H4797</f>
        <v>0</v>
      </c>
      <c r="I2843" s="16">
        <f>[1]ภดส3!I4797</f>
        <v>81</v>
      </c>
      <c r="J2843" s="45">
        <f>[1]ภดส3!J4797</f>
        <v>81</v>
      </c>
      <c r="K2843" s="29">
        <v>3050</v>
      </c>
      <c r="L2843" s="19">
        <f>J2843*K2843</f>
        <v>247050</v>
      </c>
      <c r="M2843" s="30"/>
      <c r="N2843" s="30"/>
      <c r="O2843" s="30"/>
      <c r="P2843" s="30"/>
      <c r="Q2843" s="42"/>
      <c r="R2843" s="23"/>
      <c r="S2843" s="42"/>
      <c r="T2843" s="22"/>
      <c r="U2843" s="30"/>
      <c r="V2843" s="30"/>
      <c r="W2843" s="23"/>
      <c r="X2843" s="22">
        <f>L2843</f>
        <v>247050</v>
      </c>
      <c r="Y2843" s="23">
        <f>X2843*100/100</f>
        <v>247050</v>
      </c>
      <c r="Z2843" s="22">
        <v>50000000</v>
      </c>
      <c r="AA2843" s="24">
        <v>0</v>
      </c>
      <c r="AB2843" s="25">
        <v>0.01</v>
      </c>
      <c r="AC2843" s="5">
        <f>AA2843*AB2843/100</f>
        <v>0</v>
      </c>
    </row>
    <row r="2844" spans="1:29" x14ac:dyDescent="0.35">
      <c r="A2844" s="201"/>
      <c r="B2844" s="202"/>
      <c r="C2844" s="202"/>
      <c r="D2844" s="77"/>
      <c r="E2844" s="77"/>
      <c r="F2844" s="130"/>
      <c r="G2844" s="202"/>
      <c r="H2844" s="202"/>
      <c r="I2844" s="202"/>
      <c r="J2844" s="196"/>
      <c r="K2844" s="197"/>
      <c r="L2844" s="203"/>
      <c r="M2844" s="132"/>
      <c r="N2844" s="204"/>
      <c r="O2844" s="204"/>
      <c r="P2844" s="204"/>
      <c r="Q2844" s="183"/>
      <c r="R2844" s="206"/>
      <c r="S2844" s="183"/>
      <c r="T2844" s="207"/>
      <c r="U2844" s="204"/>
      <c r="V2844" s="204"/>
      <c r="W2844" s="206"/>
      <c r="X2844" s="207"/>
      <c r="Y2844" s="206"/>
      <c r="Z2844" s="207"/>
      <c r="AA2844" s="208"/>
      <c r="AB2844" s="198"/>
      <c r="AC2844" s="188">
        <f>SUM(AC2842:AC2843)</f>
        <v>434.16</v>
      </c>
    </row>
    <row r="2845" spans="1:29" x14ac:dyDescent="0.35">
      <c r="A2845" s="1"/>
      <c r="B2845" s="1"/>
      <c r="C2845" s="1"/>
      <c r="D2845" s="2"/>
      <c r="E2845" s="2"/>
      <c r="F2845" s="2"/>
      <c r="G2845" s="1"/>
      <c r="H2845" s="1"/>
      <c r="I2845" s="1"/>
      <c r="J2845" s="3"/>
      <c r="K2845" s="4"/>
      <c r="M2845" s="6"/>
      <c r="N2845" s="1"/>
      <c r="O2845" s="1"/>
      <c r="P2845" s="1"/>
      <c r="Q2845" s="3"/>
      <c r="R2845" s="4"/>
      <c r="S2845" s="3"/>
      <c r="T2845" s="3"/>
      <c r="U2845" s="1"/>
      <c r="V2845" s="1"/>
      <c r="W2845" s="4"/>
      <c r="X2845" s="3"/>
      <c r="Y2845" s="4"/>
      <c r="Z2845" s="3"/>
      <c r="AA2845" s="4"/>
      <c r="AB2845" s="55"/>
    </row>
    <row r="2846" spans="1:29" x14ac:dyDescent="0.35">
      <c r="A2846" s="8"/>
      <c r="B2846" s="8" t="s">
        <v>37</v>
      </c>
      <c r="C2846" s="8"/>
      <c r="D2846" s="9" t="s">
        <v>38</v>
      </c>
      <c r="E2846" s="9"/>
      <c r="F2846" s="9"/>
      <c r="G2846" s="56"/>
      <c r="H2846" s="8" t="s">
        <v>39</v>
      </c>
      <c r="I2846" s="8"/>
      <c r="J2846" s="57"/>
      <c r="K2846" s="10"/>
      <c r="L2846" s="8"/>
      <c r="M2846" s="13"/>
      <c r="N2846" s="1"/>
      <c r="O2846" s="1"/>
      <c r="P2846" s="1"/>
      <c r="Q2846" s="3"/>
      <c r="R2846" s="4"/>
      <c r="S2846" s="3"/>
      <c r="T2846" s="3"/>
      <c r="U2846" s="1"/>
      <c r="V2846" s="1"/>
      <c r="W2846" s="4"/>
      <c r="X2846" s="3"/>
      <c r="Y2846" s="4"/>
      <c r="Z2846" s="3"/>
      <c r="AA2846" s="4"/>
      <c r="AB2846" s="55"/>
    </row>
    <row r="2847" spans="1:29" x14ac:dyDescent="0.35">
      <c r="A2847" s="8"/>
      <c r="B2847" s="8"/>
      <c r="C2847" s="8"/>
      <c r="D2847" s="9"/>
      <c r="E2847" s="9"/>
      <c r="F2847" s="9"/>
      <c r="G2847" s="56"/>
      <c r="H2847" s="8" t="s">
        <v>40</v>
      </c>
      <c r="I2847" s="8"/>
      <c r="J2847" s="57"/>
      <c r="K2847" s="10"/>
      <c r="L2847" s="8"/>
      <c r="M2847" s="13"/>
      <c r="N2847" s="1"/>
      <c r="O2847" s="1"/>
      <c r="P2847" s="1"/>
      <c r="Q2847" s="3"/>
      <c r="R2847" s="4"/>
      <c r="S2847" s="3"/>
      <c r="T2847" s="3"/>
      <c r="U2847" s="1"/>
      <c r="V2847" s="1"/>
      <c r="W2847" s="4"/>
      <c r="X2847" s="3"/>
      <c r="Y2847" s="4"/>
      <c r="Z2847" s="3"/>
      <c r="AA2847" s="4"/>
      <c r="AB2847" s="55"/>
    </row>
    <row r="2848" spans="1:29" x14ac:dyDescent="0.35">
      <c r="A2848" s="8"/>
      <c r="B2848" s="8"/>
      <c r="C2848" s="8"/>
      <c r="D2848" s="9"/>
      <c r="E2848" s="9"/>
      <c r="F2848" s="9"/>
      <c r="G2848" s="56"/>
      <c r="H2848" s="8" t="s">
        <v>41</v>
      </c>
      <c r="I2848" s="8"/>
      <c r="J2848" s="57"/>
      <c r="K2848" s="10"/>
      <c r="L2848" s="8"/>
      <c r="M2848" s="13"/>
      <c r="N2848" s="1"/>
      <c r="O2848" s="1"/>
      <c r="P2848" s="8"/>
      <c r="Q2848" s="3"/>
      <c r="R2848" s="4"/>
      <c r="S2848" s="3"/>
      <c r="T2848" s="3"/>
      <c r="U2848" s="1"/>
      <c r="V2848" s="1"/>
      <c r="W2848" s="4"/>
      <c r="X2848" s="3"/>
      <c r="Y2848" s="11"/>
      <c r="Z2848" s="10"/>
      <c r="AA2848" s="11"/>
      <c r="AB2848" s="14"/>
    </row>
    <row r="2849" spans="1:29" x14ac:dyDescent="0.35">
      <c r="A2849" s="8"/>
      <c r="B2849" s="8"/>
      <c r="C2849" s="8"/>
      <c r="D2849" s="9"/>
      <c r="E2849" s="9"/>
      <c r="F2849" s="9"/>
      <c r="G2849" s="56"/>
      <c r="H2849" s="8" t="s">
        <v>42</v>
      </c>
      <c r="I2849" s="58"/>
      <c r="J2849" s="59"/>
      <c r="K2849" s="12"/>
      <c r="L2849" s="58"/>
      <c r="M2849" s="60"/>
      <c r="N2849" s="1"/>
      <c r="O2849" s="1"/>
      <c r="P2849" s="8"/>
      <c r="Q2849" s="3"/>
      <c r="R2849" s="4"/>
      <c r="S2849" s="3"/>
      <c r="T2849" s="3"/>
      <c r="U2849" s="1"/>
      <c r="V2849" s="1"/>
      <c r="W2849" s="4"/>
      <c r="X2849" s="3"/>
      <c r="Y2849" s="11"/>
      <c r="Z2849" s="10"/>
      <c r="AA2849" s="11"/>
      <c r="AB2849" s="14"/>
    </row>
    <row r="2850" spans="1:29" x14ac:dyDescent="0.35">
      <c r="A2850" s="58"/>
      <c r="B2850" s="58"/>
      <c r="C2850" s="58"/>
      <c r="D2850" s="61"/>
      <c r="E2850" s="61"/>
      <c r="F2850" s="61"/>
      <c r="G2850" s="58"/>
      <c r="H2850" s="58" t="s">
        <v>43</v>
      </c>
      <c r="I2850" s="58"/>
      <c r="J2850" s="59"/>
      <c r="K2850" s="12"/>
      <c r="L2850" s="58"/>
      <c r="M2850" s="60"/>
    </row>
    <row r="2851" spans="1:29" x14ac:dyDescent="0.35">
      <c r="A2851" s="1"/>
      <c r="B2851" s="1"/>
      <c r="C2851" s="1"/>
      <c r="D2851" s="2"/>
      <c r="E2851" s="2"/>
      <c r="F2851" s="2"/>
      <c r="G2851" s="1"/>
      <c r="H2851" s="1"/>
      <c r="I2851" s="1"/>
      <c r="J2851" s="3"/>
      <c r="K2851" s="4"/>
      <c r="M2851" s="6"/>
      <c r="N2851" s="1"/>
      <c r="O2851" s="1"/>
      <c r="P2851" s="1"/>
      <c r="Q2851" s="3"/>
      <c r="R2851" s="4"/>
      <c r="S2851" s="3"/>
      <c r="T2851" s="3"/>
      <c r="U2851" s="1"/>
      <c r="V2851" s="1"/>
      <c r="W2851" s="4"/>
      <c r="X2851" s="3"/>
      <c r="Y2851" s="4"/>
      <c r="Z2851" s="3"/>
      <c r="AA2851" s="314" t="s">
        <v>0</v>
      </c>
      <c r="AB2851" s="314"/>
    </row>
    <row r="2852" spans="1:29" x14ac:dyDescent="0.35">
      <c r="A2852" s="315" t="s">
        <v>1</v>
      </c>
      <c r="B2852" s="315"/>
      <c r="C2852" s="315"/>
      <c r="D2852" s="315"/>
      <c r="E2852" s="315"/>
      <c r="F2852" s="315"/>
      <c r="G2852" s="315"/>
      <c r="H2852" s="315"/>
      <c r="I2852" s="315"/>
      <c r="J2852" s="315"/>
      <c r="K2852" s="315"/>
      <c r="L2852" s="315"/>
      <c r="M2852" s="315"/>
      <c r="N2852" s="315"/>
      <c r="O2852" s="315"/>
      <c r="P2852" s="315"/>
      <c r="Q2852" s="315"/>
      <c r="R2852" s="315"/>
      <c r="S2852" s="315"/>
      <c r="T2852" s="315"/>
      <c r="U2852" s="315"/>
      <c r="V2852" s="315"/>
      <c r="W2852" s="315"/>
      <c r="X2852" s="315"/>
      <c r="Y2852" s="315"/>
      <c r="Z2852" s="315"/>
      <c r="AA2852" s="315"/>
      <c r="AB2852" s="315"/>
    </row>
    <row r="2853" spans="1:29" x14ac:dyDescent="0.35">
      <c r="A2853" s="315" t="str">
        <f>A2834</f>
        <v>เทศบาลตำบลนาบอน</v>
      </c>
      <c r="B2853" s="315"/>
      <c r="C2853" s="315"/>
      <c r="D2853" s="315"/>
      <c r="E2853" s="315"/>
      <c r="F2853" s="315"/>
      <c r="G2853" s="315"/>
      <c r="H2853" s="315"/>
      <c r="I2853" s="315"/>
      <c r="J2853" s="315"/>
      <c r="K2853" s="315"/>
      <c r="L2853" s="315"/>
      <c r="M2853" s="315"/>
      <c r="N2853" s="315"/>
      <c r="O2853" s="315"/>
      <c r="P2853" s="315"/>
      <c r="Q2853" s="315"/>
      <c r="R2853" s="315"/>
      <c r="S2853" s="315"/>
      <c r="T2853" s="315"/>
      <c r="U2853" s="315"/>
      <c r="V2853" s="315"/>
      <c r="W2853" s="315"/>
      <c r="X2853" s="315"/>
      <c r="Y2853" s="315"/>
      <c r="Z2853" s="315"/>
      <c r="AA2853" s="315"/>
      <c r="AB2853" s="315"/>
    </row>
    <row r="2854" spans="1:29" x14ac:dyDescent="0.35">
      <c r="A2854" s="8" t="s">
        <v>263</v>
      </c>
      <c r="B2854" s="8"/>
      <c r="C2854" s="8"/>
      <c r="D2854" s="9"/>
      <c r="E2854" s="9"/>
      <c r="F2854" s="9"/>
      <c r="G2854" s="8"/>
      <c r="H2854" s="8"/>
      <c r="I2854" s="8"/>
      <c r="J2854" s="10"/>
      <c r="K2854" s="11"/>
      <c r="L2854" s="12"/>
      <c r="M2854" s="13"/>
      <c r="N2854" s="8"/>
      <c r="O2854" s="8"/>
      <c r="P2854" s="8"/>
      <c r="Q2854" s="10"/>
      <c r="R2854" s="11"/>
      <c r="S2854" s="10"/>
      <c r="T2854" s="10"/>
      <c r="U2854" s="8"/>
      <c r="V2854" s="8"/>
      <c r="W2854" s="11"/>
      <c r="X2854" s="10"/>
      <c r="Y2854" s="11"/>
      <c r="Z2854" s="10"/>
      <c r="AA2854" s="11"/>
      <c r="AB2854" s="14"/>
    </row>
    <row r="2855" spans="1:29" x14ac:dyDescent="0.35">
      <c r="A2855" s="288" t="s">
        <v>4</v>
      </c>
      <c r="B2855" s="316"/>
      <c r="C2855" s="316"/>
      <c r="D2855" s="316"/>
      <c r="E2855" s="316"/>
      <c r="F2855" s="316"/>
      <c r="G2855" s="316"/>
      <c r="H2855" s="316"/>
      <c r="I2855" s="316"/>
      <c r="J2855" s="316"/>
      <c r="K2855" s="316"/>
      <c r="L2855" s="289"/>
      <c r="M2855" s="288" t="s">
        <v>5</v>
      </c>
      <c r="N2855" s="316"/>
      <c r="O2855" s="316"/>
      <c r="P2855" s="316"/>
      <c r="Q2855" s="316"/>
      <c r="R2855" s="316"/>
      <c r="S2855" s="316"/>
      <c r="T2855" s="316"/>
      <c r="U2855" s="316"/>
      <c r="V2855" s="316"/>
      <c r="W2855" s="289"/>
      <c r="X2855" s="290" t="s">
        <v>6</v>
      </c>
      <c r="Y2855" s="290" t="s">
        <v>7</v>
      </c>
      <c r="Z2855" s="290" t="s">
        <v>8</v>
      </c>
      <c r="AA2855" s="290" t="s">
        <v>9</v>
      </c>
      <c r="AB2855" s="317" t="s">
        <v>10</v>
      </c>
    </row>
    <row r="2856" spans="1:29" x14ac:dyDescent="0.35">
      <c r="A2856" s="299" t="s">
        <v>11</v>
      </c>
      <c r="B2856" s="293" t="s">
        <v>12</v>
      </c>
      <c r="C2856" s="293" t="s">
        <v>13</v>
      </c>
      <c r="D2856" s="311" t="s">
        <v>14</v>
      </c>
      <c r="E2856" s="311" t="s">
        <v>15</v>
      </c>
      <c r="F2856" s="312" t="s">
        <v>16</v>
      </c>
      <c r="G2856" s="302" t="s">
        <v>17</v>
      </c>
      <c r="H2856" s="303"/>
      <c r="I2856" s="304"/>
      <c r="J2856" s="290" t="s">
        <v>18</v>
      </c>
      <c r="K2856" s="290" t="s">
        <v>19</v>
      </c>
      <c r="L2856" s="308" t="s">
        <v>20</v>
      </c>
      <c r="M2856" s="299" t="s">
        <v>11</v>
      </c>
      <c r="N2856" s="293" t="s">
        <v>21</v>
      </c>
      <c r="O2856" s="293" t="s">
        <v>22</v>
      </c>
      <c r="P2856" s="293" t="s">
        <v>16</v>
      </c>
      <c r="Q2856" s="290" t="s">
        <v>23</v>
      </c>
      <c r="R2856" s="290" t="s">
        <v>24</v>
      </c>
      <c r="S2856" s="290" t="s">
        <v>25</v>
      </c>
      <c r="T2856" s="290" t="s">
        <v>26</v>
      </c>
      <c r="U2856" s="288" t="s">
        <v>27</v>
      </c>
      <c r="V2856" s="289"/>
      <c r="W2856" s="290" t="s">
        <v>28</v>
      </c>
      <c r="X2856" s="291"/>
      <c r="Y2856" s="291"/>
      <c r="Z2856" s="291"/>
      <c r="AA2856" s="291"/>
      <c r="AB2856" s="318"/>
    </row>
    <row r="2857" spans="1:29" x14ac:dyDescent="0.35">
      <c r="A2857" s="300"/>
      <c r="B2857" s="294"/>
      <c r="C2857" s="294"/>
      <c r="D2857" s="312"/>
      <c r="E2857" s="312"/>
      <c r="F2857" s="312"/>
      <c r="G2857" s="305"/>
      <c r="H2857" s="306"/>
      <c r="I2857" s="307"/>
      <c r="J2857" s="291"/>
      <c r="K2857" s="291"/>
      <c r="L2857" s="309"/>
      <c r="M2857" s="300"/>
      <c r="N2857" s="294"/>
      <c r="O2857" s="294"/>
      <c r="P2857" s="294"/>
      <c r="Q2857" s="291"/>
      <c r="R2857" s="291"/>
      <c r="S2857" s="291"/>
      <c r="T2857" s="291"/>
      <c r="U2857" s="293" t="s">
        <v>29</v>
      </c>
      <c r="V2857" s="296" t="s">
        <v>30</v>
      </c>
      <c r="W2857" s="291"/>
      <c r="X2857" s="291"/>
      <c r="Y2857" s="291"/>
      <c r="Z2857" s="291"/>
      <c r="AA2857" s="291"/>
      <c r="AB2857" s="318"/>
    </row>
    <row r="2858" spans="1:29" x14ac:dyDescent="0.35">
      <c r="A2858" s="300"/>
      <c r="B2858" s="294"/>
      <c r="C2858" s="294"/>
      <c r="D2858" s="312"/>
      <c r="E2858" s="312"/>
      <c r="F2858" s="312"/>
      <c r="G2858" s="299" t="s">
        <v>31</v>
      </c>
      <c r="H2858" s="299" t="s">
        <v>32</v>
      </c>
      <c r="I2858" s="299" t="s">
        <v>33</v>
      </c>
      <c r="J2858" s="291"/>
      <c r="K2858" s="291"/>
      <c r="L2858" s="309"/>
      <c r="M2858" s="300"/>
      <c r="N2858" s="294"/>
      <c r="O2858" s="294"/>
      <c r="P2858" s="294"/>
      <c r="Q2858" s="291"/>
      <c r="R2858" s="291"/>
      <c r="S2858" s="291"/>
      <c r="T2858" s="291"/>
      <c r="U2858" s="294"/>
      <c r="V2858" s="297"/>
      <c r="W2858" s="291"/>
      <c r="X2858" s="291"/>
      <c r="Y2858" s="291"/>
      <c r="Z2858" s="291"/>
      <c r="AA2858" s="291"/>
      <c r="AB2858" s="318"/>
    </row>
    <row r="2859" spans="1:29" x14ac:dyDescent="0.35">
      <c r="A2859" s="300"/>
      <c r="B2859" s="294"/>
      <c r="C2859" s="294"/>
      <c r="D2859" s="312"/>
      <c r="E2859" s="312"/>
      <c r="F2859" s="312"/>
      <c r="G2859" s="300"/>
      <c r="H2859" s="300"/>
      <c r="I2859" s="300"/>
      <c r="J2859" s="291"/>
      <c r="K2859" s="291"/>
      <c r="L2859" s="309"/>
      <c r="M2859" s="300"/>
      <c r="N2859" s="294"/>
      <c r="O2859" s="294"/>
      <c r="P2859" s="294"/>
      <c r="Q2859" s="291"/>
      <c r="R2859" s="291"/>
      <c r="S2859" s="291"/>
      <c r="T2859" s="291"/>
      <c r="U2859" s="294"/>
      <c r="V2859" s="297"/>
      <c r="W2859" s="291"/>
      <c r="X2859" s="291"/>
      <c r="Y2859" s="291"/>
      <c r="Z2859" s="291"/>
      <c r="AA2859" s="291"/>
      <c r="AB2859" s="318"/>
    </row>
    <row r="2860" spans="1:29" x14ac:dyDescent="0.35">
      <c r="A2860" s="301"/>
      <c r="B2860" s="295"/>
      <c r="C2860" s="295"/>
      <c r="D2860" s="313"/>
      <c r="E2860" s="313"/>
      <c r="F2860" s="313"/>
      <c r="G2860" s="301"/>
      <c r="H2860" s="301"/>
      <c r="I2860" s="301"/>
      <c r="J2860" s="292"/>
      <c r="K2860" s="292"/>
      <c r="L2860" s="310"/>
      <c r="M2860" s="301"/>
      <c r="N2860" s="295"/>
      <c r="O2860" s="295"/>
      <c r="P2860" s="295"/>
      <c r="Q2860" s="292"/>
      <c r="R2860" s="292"/>
      <c r="S2860" s="292"/>
      <c r="T2860" s="292"/>
      <c r="U2860" s="295"/>
      <c r="V2860" s="298"/>
      <c r="W2860" s="292"/>
      <c r="X2860" s="292"/>
      <c r="Y2860" s="292"/>
      <c r="Z2860" s="292"/>
      <c r="AA2860" s="292"/>
      <c r="AB2860" s="319"/>
    </row>
    <row r="2861" spans="1:29" x14ac:dyDescent="0.35">
      <c r="A2861" s="15">
        <v>1</v>
      </c>
      <c r="B2861" s="16" t="str">
        <f>[1]ภดส3!B4850</f>
        <v>โฉนด</v>
      </c>
      <c r="C2861" s="16">
        <f>[1]ภดส3!E4850</f>
        <v>4552</v>
      </c>
      <c r="D2861" s="17">
        <f>[1]ภดส3!C4850</f>
        <v>9921</v>
      </c>
      <c r="E2861" s="17" t="str">
        <f>[1]ภดส3!F4850</f>
        <v>ม.2 ต.นาบอน</v>
      </c>
      <c r="F2861" s="18" t="s">
        <v>45</v>
      </c>
      <c r="G2861" s="16">
        <f>[1]ภดส3!G4850</f>
        <v>0</v>
      </c>
      <c r="H2861" s="16">
        <f>[1]ภดส3!H4850</f>
        <v>0</v>
      </c>
      <c r="I2861" s="16">
        <f>[1]ภดส3!I4850</f>
        <v>21.5</v>
      </c>
      <c r="J2861" s="19">
        <f>[1]ภดส3!J4850</f>
        <v>21.5</v>
      </c>
      <c r="K2861" s="20">
        <v>300</v>
      </c>
      <c r="L2861" s="19">
        <f>J2861*K2861</f>
        <v>6450</v>
      </c>
      <c r="M2861" s="21"/>
      <c r="N2861" s="21"/>
      <c r="O2861" s="21"/>
      <c r="P2861" s="21"/>
      <c r="Q2861" s="22"/>
      <c r="R2861" s="23"/>
      <c r="S2861" s="22"/>
      <c r="T2861" s="22"/>
      <c r="U2861" s="21"/>
      <c r="V2861" s="21"/>
      <c r="W2861" s="23"/>
      <c r="X2861" s="22">
        <f>L2861</f>
        <v>6450</v>
      </c>
      <c r="Y2861" s="23">
        <f>X2861*100/100</f>
        <v>6450</v>
      </c>
      <c r="Z2861" s="22">
        <v>0</v>
      </c>
      <c r="AA2861" s="24">
        <f>Y2861-Z2861</f>
        <v>6450</v>
      </c>
      <c r="AB2861" s="25">
        <v>0.3</v>
      </c>
      <c r="AC2861" s="26">
        <f>AA2861*AB2861/100</f>
        <v>19.350000000000001</v>
      </c>
    </row>
    <row r="2862" spans="1:29" x14ac:dyDescent="0.35">
      <c r="A2862" s="201"/>
      <c r="B2862" s="202"/>
      <c r="C2862" s="202"/>
      <c r="D2862" s="77"/>
      <c r="E2862" s="77"/>
      <c r="F2862" s="130"/>
      <c r="G2862" s="202"/>
      <c r="H2862" s="202"/>
      <c r="I2862" s="202"/>
      <c r="J2862" s="196"/>
      <c r="K2862" s="197"/>
      <c r="L2862" s="203"/>
      <c r="M2862" s="132"/>
      <c r="N2862" s="132"/>
      <c r="O2862" s="132"/>
      <c r="P2862" s="132"/>
      <c r="Q2862" s="185"/>
      <c r="R2862" s="206"/>
      <c r="S2862" s="185"/>
      <c r="T2862" s="207"/>
      <c r="U2862" s="132"/>
      <c r="V2862" s="132"/>
      <c r="W2862" s="206"/>
      <c r="X2862" s="207"/>
      <c r="Y2862" s="206"/>
      <c r="Z2862" s="207"/>
      <c r="AA2862" s="208"/>
      <c r="AB2862" s="198"/>
      <c r="AC2862" s="188">
        <f>SUM(AC2861)</f>
        <v>19.350000000000001</v>
      </c>
    </row>
    <row r="2863" spans="1:29" x14ac:dyDescent="0.35">
      <c r="A2863" s="1"/>
      <c r="B2863" s="1"/>
      <c r="C2863" s="1"/>
      <c r="D2863" s="2"/>
      <c r="E2863" s="2"/>
      <c r="F2863" s="2"/>
      <c r="G2863" s="1"/>
      <c r="H2863" s="1"/>
      <c r="I2863" s="1"/>
      <c r="J2863" s="3"/>
      <c r="K2863" s="4"/>
      <c r="M2863" s="6"/>
      <c r="N2863" s="1"/>
      <c r="O2863" s="1"/>
      <c r="P2863" s="1"/>
      <c r="Q2863" s="3"/>
      <c r="R2863" s="4"/>
      <c r="S2863" s="3"/>
      <c r="T2863" s="3"/>
      <c r="U2863" s="1"/>
      <c r="V2863" s="1"/>
      <c r="W2863" s="4"/>
      <c r="X2863" s="3"/>
      <c r="Y2863" s="4"/>
      <c r="Z2863" s="3"/>
      <c r="AA2863" s="4"/>
      <c r="AB2863" s="55"/>
    </row>
    <row r="2864" spans="1:29" x14ac:dyDescent="0.35">
      <c r="A2864" s="8"/>
      <c r="B2864" s="8" t="s">
        <v>37</v>
      </c>
      <c r="C2864" s="8"/>
      <c r="D2864" s="9" t="s">
        <v>38</v>
      </c>
      <c r="E2864" s="9"/>
      <c r="F2864" s="9"/>
      <c r="G2864" s="56"/>
      <c r="H2864" s="8" t="s">
        <v>39</v>
      </c>
      <c r="I2864" s="8"/>
      <c r="J2864" s="57"/>
      <c r="K2864" s="10"/>
      <c r="L2864" s="8"/>
      <c r="M2864" s="13"/>
      <c r="N2864" s="1"/>
      <c r="O2864" s="1"/>
      <c r="P2864" s="1"/>
      <c r="Q2864" s="3"/>
      <c r="R2864" s="4"/>
      <c r="S2864" s="3"/>
      <c r="T2864" s="3"/>
      <c r="U2864" s="1"/>
      <c r="V2864" s="1"/>
      <c r="W2864" s="4"/>
      <c r="X2864" s="3"/>
      <c r="Y2864" s="4"/>
      <c r="Z2864" s="3"/>
      <c r="AA2864" s="4"/>
      <c r="AB2864" s="55"/>
    </row>
    <row r="2865" spans="1:29" x14ac:dyDescent="0.35">
      <c r="A2865" s="8"/>
      <c r="B2865" s="8"/>
      <c r="C2865" s="8"/>
      <c r="D2865" s="9"/>
      <c r="E2865" s="9"/>
      <c r="F2865" s="9"/>
      <c r="G2865" s="56"/>
      <c r="H2865" s="8" t="s">
        <v>40</v>
      </c>
      <c r="I2865" s="8"/>
      <c r="J2865" s="57"/>
      <c r="K2865" s="10"/>
      <c r="L2865" s="8"/>
      <c r="M2865" s="13"/>
      <c r="N2865" s="1"/>
      <c r="O2865" s="1"/>
      <c r="P2865" s="1"/>
      <c r="Q2865" s="3"/>
      <c r="R2865" s="4"/>
      <c r="S2865" s="3"/>
      <c r="T2865" s="3"/>
      <c r="U2865" s="1"/>
      <c r="V2865" s="1"/>
      <c r="W2865" s="4"/>
      <c r="X2865" s="3"/>
      <c r="Y2865" s="4"/>
      <c r="Z2865" s="3"/>
      <c r="AA2865" s="4"/>
      <c r="AB2865" s="55"/>
    </row>
    <row r="2866" spans="1:29" x14ac:dyDescent="0.35">
      <c r="A2866" s="8"/>
      <c r="B2866" s="8"/>
      <c r="C2866" s="8"/>
      <c r="D2866" s="9"/>
      <c r="E2866" s="9"/>
      <c r="F2866" s="9"/>
      <c r="G2866" s="56"/>
      <c r="H2866" s="8" t="s">
        <v>41</v>
      </c>
      <c r="I2866" s="8"/>
      <c r="J2866" s="57"/>
      <c r="K2866" s="10"/>
      <c r="L2866" s="8"/>
      <c r="M2866" s="13"/>
      <c r="N2866" s="1"/>
      <c r="O2866" s="1"/>
      <c r="P2866" s="8"/>
      <c r="Q2866" s="3"/>
      <c r="R2866" s="4"/>
      <c r="S2866" s="3"/>
      <c r="T2866" s="3"/>
      <c r="U2866" s="1"/>
      <c r="V2866" s="1"/>
      <c r="W2866" s="4"/>
      <c r="X2866" s="3"/>
      <c r="Y2866" s="11"/>
      <c r="Z2866" s="10"/>
      <c r="AA2866" s="11"/>
      <c r="AB2866" s="14"/>
    </row>
    <row r="2867" spans="1:29" x14ac:dyDescent="0.35">
      <c r="A2867" s="8"/>
      <c r="B2867" s="8"/>
      <c r="C2867" s="8"/>
      <c r="D2867" s="9"/>
      <c r="E2867" s="9"/>
      <c r="F2867" s="9"/>
      <c r="G2867" s="56"/>
      <c r="H2867" s="8" t="s">
        <v>42</v>
      </c>
      <c r="I2867" s="58"/>
      <c r="J2867" s="59"/>
      <c r="K2867" s="12"/>
      <c r="L2867" s="58"/>
      <c r="M2867" s="60"/>
      <c r="N2867" s="1"/>
      <c r="O2867" s="1"/>
      <c r="P2867" s="8"/>
      <c r="Q2867" s="3"/>
      <c r="R2867" s="4"/>
      <c r="S2867" s="3"/>
      <c r="T2867" s="3"/>
      <c r="U2867" s="1"/>
      <c r="V2867" s="1"/>
      <c r="W2867" s="4"/>
      <c r="X2867" s="3"/>
      <c r="Y2867" s="11"/>
      <c r="Z2867" s="10"/>
      <c r="AA2867" s="11"/>
      <c r="AB2867" s="14"/>
    </row>
    <row r="2868" spans="1:29" x14ac:dyDescent="0.35">
      <c r="A2868" s="58"/>
      <c r="B2868" s="58"/>
      <c r="C2868" s="58"/>
      <c r="D2868" s="61"/>
      <c r="E2868" s="61"/>
      <c r="F2868" s="61"/>
      <c r="G2868" s="58"/>
      <c r="H2868" s="58" t="s">
        <v>43</v>
      </c>
      <c r="I2868" s="58"/>
      <c r="J2868" s="59"/>
      <c r="K2868" s="12"/>
      <c r="L2868" s="58"/>
      <c r="M2868" s="60"/>
    </row>
    <row r="2869" spans="1:29" x14ac:dyDescent="0.35">
      <c r="A2869" s="1"/>
      <c r="B2869" s="1"/>
      <c r="C2869" s="1"/>
      <c r="D2869" s="2"/>
      <c r="E2869" s="2"/>
      <c r="F2869" s="2"/>
      <c r="G2869" s="1"/>
      <c r="H2869" s="1"/>
      <c r="I2869" s="1"/>
      <c r="J2869" s="3"/>
      <c r="K2869" s="4"/>
      <c r="M2869" s="6"/>
      <c r="N2869" s="1"/>
      <c r="O2869" s="1"/>
      <c r="P2869" s="1"/>
      <c r="Q2869" s="3"/>
      <c r="R2869" s="4"/>
      <c r="S2869" s="3"/>
      <c r="T2869" s="3"/>
      <c r="U2869" s="1"/>
      <c r="V2869" s="1"/>
      <c r="W2869" s="4"/>
      <c r="X2869" s="3"/>
      <c r="Y2869" s="4"/>
      <c r="Z2869" s="3"/>
      <c r="AA2869" s="314" t="s">
        <v>0</v>
      </c>
      <c r="AB2869" s="314"/>
    </row>
    <row r="2870" spans="1:29" x14ac:dyDescent="0.35">
      <c r="A2870" s="315" t="s">
        <v>1</v>
      </c>
      <c r="B2870" s="315"/>
      <c r="C2870" s="315"/>
      <c r="D2870" s="315"/>
      <c r="E2870" s="315"/>
      <c r="F2870" s="315"/>
      <c r="G2870" s="315"/>
      <c r="H2870" s="315"/>
      <c r="I2870" s="315"/>
      <c r="J2870" s="315"/>
      <c r="K2870" s="315"/>
      <c r="L2870" s="315"/>
      <c r="M2870" s="315"/>
      <c r="N2870" s="315"/>
      <c r="O2870" s="315"/>
      <c r="P2870" s="315"/>
      <c r="Q2870" s="315"/>
      <c r="R2870" s="315"/>
      <c r="S2870" s="315"/>
      <c r="T2870" s="315"/>
      <c r="U2870" s="315"/>
      <c r="V2870" s="315"/>
      <c r="W2870" s="315"/>
      <c r="X2870" s="315"/>
      <c r="Y2870" s="315"/>
      <c r="Z2870" s="315"/>
      <c r="AA2870" s="315"/>
      <c r="AB2870" s="315"/>
    </row>
    <row r="2871" spans="1:29" x14ac:dyDescent="0.35">
      <c r="A2871" s="315" t="str">
        <f>A2853</f>
        <v>เทศบาลตำบลนาบอน</v>
      </c>
      <c r="B2871" s="315"/>
      <c r="C2871" s="315"/>
      <c r="D2871" s="315"/>
      <c r="E2871" s="315"/>
      <c r="F2871" s="315"/>
      <c r="G2871" s="315"/>
      <c r="H2871" s="315"/>
      <c r="I2871" s="315"/>
      <c r="J2871" s="315"/>
      <c r="K2871" s="315"/>
      <c r="L2871" s="315"/>
      <c r="M2871" s="315"/>
      <c r="N2871" s="315"/>
      <c r="O2871" s="315"/>
      <c r="P2871" s="315"/>
      <c r="Q2871" s="315"/>
      <c r="R2871" s="315"/>
      <c r="S2871" s="315"/>
      <c r="T2871" s="315"/>
      <c r="U2871" s="315"/>
      <c r="V2871" s="315"/>
      <c r="W2871" s="315"/>
      <c r="X2871" s="315"/>
      <c r="Y2871" s="315"/>
      <c r="Z2871" s="315"/>
      <c r="AA2871" s="315"/>
      <c r="AB2871" s="315"/>
    </row>
    <row r="2872" spans="1:29" x14ac:dyDescent="0.35">
      <c r="A2872" s="8" t="s">
        <v>264</v>
      </c>
      <c r="B2872" s="8"/>
      <c r="C2872" s="8"/>
      <c r="D2872" s="9"/>
      <c r="E2872" s="9"/>
      <c r="F2872" s="9"/>
      <c r="G2872" s="8"/>
      <c r="H2872" s="8"/>
      <c r="I2872" s="8"/>
      <c r="J2872" s="10"/>
      <c r="K2872" s="11"/>
      <c r="L2872" s="12"/>
      <c r="M2872" s="13"/>
      <c r="N2872" s="8"/>
      <c r="O2872" s="8"/>
      <c r="P2872" s="8"/>
      <c r="Q2872" s="10"/>
      <c r="R2872" s="11"/>
      <c r="S2872" s="10"/>
      <c r="T2872" s="10"/>
      <c r="U2872" s="8"/>
      <c r="V2872" s="8"/>
      <c r="W2872" s="11"/>
      <c r="X2872" s="10"/>
      <c r="Y2872" s="11"/>
      <c r="Z2872" s="10"/>
      <c r="AA2872" s="11"/>
      <c r="AB2872" s="14"/>
    </row>
    <row r="2873" spans="1:29" x14ac:dyDescent="0.35">
      <c r="A2873" s="288" t="s">
        <v>4</v>
      </c>
      <c r="B2873" s="316"/>
      <c r="C2873" s="316"/>
      <c r="D2873" s="316"/>
      <c r="E2873" s="316"/>
      <c r="F2873" s="316"/>
      <c r="G2873" s="316"/>
      <c r="H2873" s="316"/>
      <c r="I2873" s="316"/>
      <c r="J2873" s="316"/>
      <c r="K2873" s="316"/>
      <c r="L2873" s="289"/>
      <c r="M2873" s="288" t="s">
        <v>5</v>
      </c>
      <c r="N2873" s="316"/>
      <c r="O2873" s="316"/>
      <c r="P2873" s="316"/>
      <c r="Q2873" s="316"/>
      <c r="R2873" s="316"/>
      <c r="S2873" s="316"/>
      <c r="T2873" s="316"/>
      <c r="U2873" s="316"/>
      <c r="V2873" s="316"/>
      <c r="W2873" s="289"/>
      <c r="X2873" s="290" t="s">
        <v>6</v>
      </c>
      <c r="Y2873" s="290" t="s">
        <v>7</v>
      </c>
      <c r="Z2873" s="290" t="s">
        <v>8</v>
      </c>
      <c r="AA2873" s="290" t="s">
        <v>9</v>
      </c>
      <c r="AB2873" s="317" t="s">
        <v>10</v>
      </c>
    </row>
    <row r="2874" spans="1:29" x14ac:dyDescent="0.35">
      <c r="A2874" s="299" t="s">
        <v>11</v>
      </c>
      <c r="B2874" s="293" t="s">
        <v>12</v>
      </c>
      <c r="C2874" s="293" t="s">
        <v>13</v>
      </c>
      <c r="D2874" s="311" t="s">
        <v>14</v>
      </c>
      <c r="E2874" s="311" t="s">
        <v>15</v>
      </c>
      <c r="F2874" s="312" t="s">
        <v>16</v>
      </c>
      <c r="G2874" s="302" t="s">
        <v>17</v>
      </c>
      <c r="H2874" s="303"/>
      <c r="I2874" s="304"/>
      <c r="J2874" s="290" t="s">
        <v>18</v>
      </c>
      <c r="K2874" s="290" t="s">
        <v>19</v>
      </c>
      <c r="L2874" s="308" t="s">
        <v>20</v>
      </c>
      <c r="M2874" s="299" t="s">
        <v>11</v>
      </c>
      <c r="N2874" s="293" t="s">
        <v>21</v>
      </c>
      <c r="O2874" s="293" t="s">
        <v>22</v>
      </c>
      <c r="P2874" s="293" t="s">
        <v>16</v>
      </c>
      <c r="Q2874" s="290" t="s">
        <v>23</v>
      </c>
      <c r="R2874" s="290" t="s">
        <v>24</v>
      </c>
      <c r="S2874" s="290" t="s">
        <v>25</v>
      </c>
      <c r="T2874" s="290" t="s">
        <v>26</v>
      </c>
      <c r="U2874" s="288" t="s">
        <v>27</v>
      </c>
      <c r="V2874" s="289"/>
      <c r="W2874" s="290" t="s">
        <v>28</v>
      </c>
      <c r="X2874" s="291"/>
      <c r="Y2874" s="291"/>
      <c r="Z2874" s="291"/>
      <c r="AA2874" s="291"/>
      <c r="AB2874" s="318"/>
    </row>
    <row r="2875" spans="1:29" x14ac:dyDescent="0.35">
      <c r="A2875" s="300"/>
      <c r="B2875" s="294"/>
      <c r="C2875" s="294"/>
      <c r="D2875" s="312"/>
      <c r="E2875" s="312"/>
      <c r="F2875" s="312"/>
      <c r="G2875" s="305"/>
      <c r="H2875" s="306"/>
      <c r="I2875" s="307"/>
      <c r="J2875" s="291"/>
      <c r="K2875" s="291"/>
      <c r="L2875" s="309"/>
      <c r="M2875" s="300"/>
      <c r="N2875" s="294"/>
      <c r="O2875" s="294"/>
      <c r="P2875" s="294"/>
      <c r="Q2875" s="291"/>
      <c r="R2875" s="291"/>
      <c r="S2875" s="291"/>
      <c r="T2875" s="291"/>
      <c r="U2875" s="293" t="s">
        <v>29</v>
      </c>
      <c r="V2875" s="296" t="s">
        <v>30</v>
      </c>
      <c r="W2875" s="291"/>
      <c r="X2875" s="291"/>
      <c r="Y2875" s="291"/>
      <c r="Z2875" s="291"/>
      <c r="AA2875" s="291"/>
      <c r="AB2875" s="318"/>
    </row>
    <row r="2876" spans="1:29" x14ac:dyDescent="0.35">
      <c r="A2876" s="300"/>
      <c r="B2876" s="294"/>
      <c r="C2876" s="294"/>
      <c r="D2876" s="312"/>
      <c r="E2876" s="312"/>
      <c r="F2876" s="312"/>
      <c r="G2876" s="299" t="s">
        <v>31</v>
      </c>
      <c r="H2876" s="299" t="s">
        <v>32</v>
      </c>
      <c r="I2876" s="299" t="s">
        <v>33</v>
      </c>
      <c r="J2876" s="291"/>
      <c r="K2876" s="291"/>
      <c r="L2876" s="309"/>
      <c r="M2876" s="300"/>
      <c r="N2876" s="294"/>
      <c r="O2876" s="294"/>
      <c r="P2876" s="294"/>
      <c r="Q2876" s="291"/>
      <c r="R2876" s="291"/>
      <c r="S2876" s="291"/>
      <c r="T2876" s="291"/>
      <c r="U2876" s="294"/>
      <c r="V2876" s="297"/>
      <c r="W2876" s="291"/>
      <c r="X2876" s="291"/>
      <c r="Y2876" s="291"/>
      <c r="Z2876" s="291"/>
      <c r="AA2876" s="291"/>
      <c r="AB2876" s="318"/>
    </row>
    <row r="2877" spans="1:29" x14ac:dyDescent="0.35">
      <c r="A2877" s="300"/>
      <c r="B2877" s="294"/>
      <c r="C2877" s="294"/>
      <c r="D2877" s="312"/>
      <c r="E2877" s="312"/>
      <c r="F2877" s="312"/>
      <c r="G2877" s="300"/>
      <c r="H2877" s="300"/>
      <c r="I2877" s="300"/>
      <c r="J2877" s="291"/>
      <c r="K2877" s="291"/>
      <c r="L2877" s="309"/>
      <c r="M2877" s="300"/>
      <c r="N2877" s="294"/>
      <c r="O2877" s="294"/>
      <c r="P2877" s="294"/>
      <c r="Q2877" s="291"/>
      <c r="R2877" s="291"/>
      <c r="S2877" s="291"/>
      <c r="T2877" s="291"/>
      <c r="U2877" s="294"/>
      <c r="V2877" s="297"/>
      <c r="W2877" s="291"/>
      <c r="X2877" s="291"/>
      <c r="Y2877" s="291"/>
      <c r="Z2877" s="291"/>
      <c r="AA2877" s="291"/>
      <c r="AB2877" s="318"/>
    </row>
    <row r="2878" spans="1:29" x14ac:dyDescent="0.35">
      <c r="A2878" s="301"/>
      <c r="B2878" s="295"/>
      <c r="C2878" s="295"/>
      <c r="D2878" s="313"/>
      <c r="E2878" s="313"/>
      <c r="F2878" s="313"/>
      <c r="G2878" s="301"/>
      <c r="H2878" s="301"/>
      <c r="I2878" s="301"/>
      <c r="J2878" s="292"/>
      <c r="K2878" s="292"/>
      <c r="L2878" s="310"/>
      <c r="M2878" s="301"/>
      <c r="N2878" s="295"/>
      <c r="O2878" s="295"/>
      <c r="P2878" s="295"/>
      <c r="Q2878" s="292"/>
      <c r="R2878" s="292"/>
      <c r="S2878" s="292"/>
      <c r="T2878" s="292"/>
      <c r="U2878" s="295"/>
      <c r="V2878" s="298"/>
      <c r="W2878" s="292"/>
      <c r="X2878" s="292"/>
      <c r="Y2878" s="292"/>
      <c r="Z2878" s="292"/>
      <c r="AA2878" s="292"/>
      <c r="AB2878" s="319"/>
    </row>
    <row r="2879" spans="1:29" x14ac:dyDescent="0.35">
      <c r="A2879" s="15">
        <v>1</v>
      </c>
      <c r="B2879" s="16" t="str">
        <f>[1]ภดส3!B4904</f>
        <v>โฉนด</v>
      </c>
      <c r="C2879" s="16">
        <f>[1]ภดส3!E4904</f>
        <v>3464</v>
      </c>
      <c r="D2879" s="17">
        <f>[1]ภดส3!C4904</f>
        <v>7408</v>
      </c>
      <c r="E2879" s="17" t="str">
        <f>[1]ภดส3!F4904</f>
        <v>ม.2 ต.นาบอน</v>
      </c>
      <c r="F2879" s="18" t="s">
        <v>34</v>
      </c>
      <c r="G2879" s="16">
        <f>[1]ภดส3!G4904</f>
        <v>0</v>
      </c>
      <c r="H2879" s="16">
        <f>[1]ภดส3!H4904</f>
        <v>0</v>
      </c>
      <c r="I2879" s="16">
        <f>[1]ภดส3!I4904</f>
        <v>23</v>
      </c>
      <c r="J2879" s="19">
        <f>[1]ภดส3!J4904</f>
        <v>23</v>
      </c>
      <c r="K2879" s="20">
        <v>3050</v>
      </c>
      <c r="L2879" s="19">
        <f t="shared" ref="L2879:L2886" si="155">J2879*K2879</f>
        <v>70150</v>
      </c>
      <c r="M2879" s="21"/>
      <c r="N2879" s="21"/>
      <c r="O2879" s="21"/>
      <c r="P2879" s="21"/>
      <c r="Q2879" s="22"/>
      <c r="R2879" s="23"/>
      <c r="S2879" s="22"/>
      <c r="T2879" s="22"/>
      <c r="U2879" s="21"/>
      <c r="V2879" s="21"/>
      <c r="W2879" s="23"/>
      <c r="X2879" s="22">
        <f>L2879</f>
        <v>70150</v>
      </c>
      <c r="Y2879" s="23">
        <f>X2879*100/100</f>
        <v>70150</v>
      </c>
      <c r="Z2879" s="22">
        <v>0</v>
      </c>
      <c r="AA2879" s="24">
        <f t="shared" ref="AA2879:AA2886" si="156">Y2879-Z2879</f>
        <v>70150</v>
      </c>
      <c r="AB2879" s="25">
        <v>0.02</v>
      </c>
      <c r="AC2879" s="26">
        <f t="shared" ref="AC2879:AC2887" si="157">AA2879*AB2879/100</f>
        <v>14.03</v>
      </c>
    </row>
    <row r="2880" spans="1:29" x14ac:dyDescent="0.35">
      <c r="A2880" s="15">
        <v>2</v>
      </c>
      <c r="B2880" s="16" t="str">
        <f>[1]ภดส3!B4905</f>
        <v>โฉนด</v>
      </c>
      <c r="C2880" s="16">
        <f>[1]ภดส3!E4905</f>
        <v>3493</v>
      </c>
      <c r="D2880" s="17">
        <f>[1]ภดส3!C4905</f>
        <v>7437</v>
      </c>
      <c r="E2880" s="17" t="str">
        <f>[1]ภดส3!F4905</f>
        <v>ม.2 ต.นาบอน</v>
      </c>
      <c r="F2880" s="18" t="s">
        <v>34</v>
      </c>
      <c r="G2880" s="16">
        <f>[1]ภดส3!G4905</f>
        <v>0</v>
      </c>
      <c r="H2880" s="16">
        <f>[1]ภดส3!H4905</f>
        <v>0</v>
      </c>
      <c r="I2880" s="16">
        <f>[1]ภดส3!I4905</f>
        <v>25</v>
      </c>
      <c r="J2880" s="19">
        <f>[1]ภดส3!J4905</f>
        <v>25</v>
      </c>
      <c r="K2880" s="20">
        <v>3050</v>
      </c>
      <c r="L2880" s="19">
        <f t="shared" si="155"/>
        <v>76250</v>
      </c>
      <c r="M2880" s="21"/>
      <c r="N2880" s="21"/>
      <c r="O2880" s="21"/>
      <c r="P2880" s="21"/>
      <c r="Q2880" s="22"/>
      <c r="R2880" s="23"/>
      <c r="S2880" s="22"/>
      <c r="T2880" s="22"/>
      <c r="U2880" s="21"/>
      <c r="V2880" s="21"/>
      <c r="W2880" s="23"/>
      <c r="X2880" s="22">
        <f>L2880</f>
        <v>76250</v>
      </c>
      <c r="Y2880" s="23">
        <f>X2880*100/100</f>
        <v>76250</v>
      </c>
      <c r="Z2880" s="22">
        <v>0</v>
      </c>
      <c r="AA2880" s="24">
        <f t="shared" si="156"/>
        <v>76250</v>
      </c>
      <c r="AB2880" s="25">
        <v>0.02</v>
      </c>
      <c r="AC2880" s="26">
        <f t="shared" si="157"/>
        <v>15.25</v>
      </c>
    </row>
    <row r="2881" spans="1:29" x14ac:dyDescent="0.35">
      <c r="A2881" s="15">
        <v>3</v>
      </c>
      <c r="B2881" s="16" t="str">
        <f>[1]ภดส3!B4906</f>
        <v>โฉนด</v>
      </c>
      <c r="C2881" s="16">
        <f>[1]ภดส3!E4906</f>
        <v>3564</v>
      </c>
      <c r="D2881" s="17">
        <f>[1]ภดส3!C4906</f>
        <v>7508</v>
      </c>
      <c r="E2881" s="17" t="str">
        <f>[1]ภดส3!F4906</f>
        <v>ม.2 ต.นาบอน</v>
      </c>
      <c r="F2881" s="18" t="s">
        <v>34</v>
      </c>
      <c r="G2881" s="16">
        <f>[1]ภดส3!G4906</f>
        <v>0</v>
      </c>
      <c r="H2881" s="16">
        <f>[1]ภดส3!H4906</f>
        <v>0</v>
      </c>
      <c r="I2881" s="16">
        <f>[1]ภดส3!I4906</f>
        <v>25</v>
      </c>
      <c r="J2881" s="19">
        <f>[1]ภดส3!J4906</f>
        <v>25</v>
      </c>
      <c r="K2881" s="20">
        <v>150</v>
      </c>
      <c r="L2881" s="19">
        <f t="shared" si="155"/>
        <v>3750</v>
      </c>
      <c r="M2881" s="21">
        <v>1</v>
      </c>
      <c r="N2881" s="21" t="s">
        <v>48</v>
      </c>
      <c r="O2881" s="21" t="s">
        <v>178</v>
      </c>
      <c r="P2881" s="21">
        <v>2</v>
      </c>
      <c r="Q2881" s="22">
        <v>200</v>
      </c>
      <c r="R2881" s="23">
        <v>100</v>
      </c>
      <c r="S2881" s="22">
        <v>7450</v>
      </c>
      <c r="T2881" s="22">
        <f>Q2881*S2881</f>
        <v>1490000</v>
      </c>
      <c r="U2881" s="21">
        <v>30</v>
      </c>
      <c r="V2881" s="21">
        <v>50</v>
      </c>
      <c r="W2881" s="23">
        <f>T2881-T2881*50/100</f>
        <v>745000</v>
      </c>
      <c r="X2881" s="22">
        <f>L2881+W2881</f>
        <v>748750</v>
      </c>
      <c r="Y2881" s="23">
        <f>X2881*R2881/100</f>
        <v>748750</v>
      </c>
      <c r="Z2881" s="22">
        <v>0</v>
      </c>
      <c r="AA2881" s="24">
        <f t="shared" si="156"/>
        <v>748750</v>
      </c>
      <c r="AB2881" s="25">
        <v>0.02</v>
      </c>
      <c r="AC2881" s="26">
        <f t="shared" si="157"/>
        <v>149.75</v>
      </c>
    </row>
    <row r="2882" spans="1:29" x14ac:dyDescent="0.35">
      <c r="A2882" s="15">
        <v>4</v>
      </c>
      <c r="B2882" s="16" t="str">
        <f>[1]ภดส3!B4907</f>
        <v>โฉนด</v>
      </c>
      <c r="C2882" s="16">
        <f>[1]ภดส3!E4907</f>
        <v>1943</v>
      </c>
      <c r="D2882" s="17">
        <f>[1]ภดส3!C4907</f>
        <v>4357</v>
      </c>
      <c r="E2882" s="17" t="str">
        <f>[1]ภดส3!F4907</f>
        <v>ม.2 ต.นาบอน</v>
      </c>
      <c r="F2882" s="18" t="s">
        <v>45</v>
      </c>
      <c r="G2882" s="16">
        <f>[1]ภดส3!G4907</f>
        <v>1</v>
      </c>
      <c r="H2882" s="16">
        <f>[1]ภดส3!H4907</f>
        <v>0</v>
      </c>
      <c r="I2882" s="16">
        <f>[1]ภดส3!I4907</f>
        <v>80</v>
      </c>
      <c r="J2882" s="19">
        <f>[1]ภดส3!J4907</f>
        <v>480</v>
      </c>
      <c r="K2882" s="20">
        <v>2650</v>
      </c>
      <c r="L2882" s="19">
        <f t="shared" si="155"/>
        <v>1272000</v>
      </c>
      <c r="M2882" s="21"/>
      <c r="N2882" s="21" t="s">
        <v>265</v>
      </c>
      <c r="O2882" s="21"/>
      <c r="P2882" s="21"/>
      <c r="Q2882" s="22"/>
      <c r="R2882" s="23"/>
      <c r="S2882" s="22"/>
      <c r="T2882" s="22"/>
      <c r="U2882" s="21"/>
      <c r="V2882" s="21"/>
      <c r="W2882" s="23"/>
      <c r="X2882" s="22">
        <f>L2882</f>
        <v>1272000</v>
      </c>
      <c r="Y2882" s="23">
        <f t="shared" ref="Y2882:Y2887" si="158">X2882*100/100</f>
        <v>1272000</v>
      </c>
      <c r="Z2882" s="22">
        <v>0</v>
      </c>
      <c r="AA2882" s="24">
        <f t="shared" si="156"/>
        <v>1272000</v>
      </c>
      <c r="AB2882" s="25">
        <v>0.3</v>
      </c>
      <c r="AC2882" s="26">
        <f t="shared" si="157"/>
        <v>3816</v>
      </c>
    </row>
    <row r="2883" spans="1:29" x14ac:dyDescent="0.35">
      <c r="A2883" s="15">
        <v>5</v>
      </c>
      <c r="B2883" s="16" t="str">
        <f>[1]ภดส3!B4908</f>
        <v>โฉนด</v>
      </c>
      <c r="C2883" s="16">
        <f>[1]ภดส3!E4908</f>
        <v>1961</v>
      </c>
      <c r="D2883" s="17">
        <f>[1]ภดส3!C4908</f>
        <v>4375</v>
      </c>
      <c r="E2883" s="17" t="str">
        <f>[1]ภดส3!F4908</f>
        <v>ม.2 ต.นาบอน</v>
      </c>
      <c r="F2883" s="18" t="s">
        <v>45</v>
      </c>
      <c r="G2883" s="16">
        <f>[1]ภดส3!G4908</f>
        <v>0</v>
      </c>
      <c r="H2883" s="16">
        <f>[1]ภดส3!H4908</f>
        <v>0</v>
      </c>
      <c r="I2883" s="16">
        <f>[1]ภดส3!I4908</f>
        <v>22</v>
      </c>
      <c r="J2883" s="19">
        <f>[1]ภดส3!J4908</f>
        <v>22</v>
      </c>
      <c r="K2883" s="20">
        <v>3050</v>
      </c>
      <c r="L2883" s="19">
        <f t="shared" si="155"/>
        <v>67100</v>
      </c>
      <c r="M2883" s="21"/>
      <c r="N2883" s="21"/>
      <c r="O2883" s="21"/>
      <c r="P2883" s="21"/>
      <c r="Q2883" s="22"/>
      <c r="R2883" s="23"/>
      <c r="S2883" s="22"/>
      <c r="T2883" s="22"/>
      <c r="U2883" s="21"/>
      <c r="V2883" s="21"/>
      <c r="W2883" s="23"/>
      <c r="X2883" s="22">
        <f>L2883</f>
        <v>67100</v>
      </c>
      <c r="Y2883" s="23">
        <f t="shared" si="158"/>
        <v>67100</v>
      </c>
      <c r="Z2883" s="22">
        <v>0</v>
      </c>
      <c r="AA2883" s="24">
        <f t="shared" si="156"/>
        <v>67100</v>
      </c>
      <c r="AB2883" s="25">
        <v>0.3</v>
      </c>
      <c r="AC2883" s="26">
        <f t="shared" si="157"/>
        <v>201.3</v>
      </c>
    </row>
    <row r="2884" spans="1:29" x14ac:dyDescent="0.35">
      <c r="A2884" s="15">
        <v>6</v>
      </c>
      <c r="B2884" s="16" t="str">
        <f>[1]ภดส3!B4909</f>
        <v>โฉนด</v>
      </c>
      <c r="C2884" s="16">
        <f>[1]ภดส3!E4909</f>
        <v>1962</v>
      </c>
      <c r="D2884" s="17">
        <f>[1]ภดส3!C4909</f>
        <v>4376</v>
      </c>
      <c r="E2884" s="17" t="str">
        <f>[1]ภดส3!F4909</f>
        <v>ม.2 ต.นาบอน</v>
      </c>
      <c r="F2884" s="28" t="s">
        <v>47</v>
      </c>
      <c r="G2884" s="16">
        <f>[1]ภดส3!G4909</f>
        <v>0</v>
      </c>
      <c r="H2884" s="16">
        <f>[1]ภดส3!H4909</f>
        <v>0</v>
      </c>
      <c r="I2884" s="16">
        <f>[1]ภดส3!I4909</f>
        <v>42</v>
      </c>
      <c r="J2884" s="19">
        <f>[1]ภดส3!J4909</f>
        <v>42</v>
      </c>
      <c r="K2884" s="29">
        <v>2650</v>
      </c>
      <c r="L2884" s="19">
        <f t="shared" si="155"/>
        <v>111300</v>
      </c>
      <c r="M2884" s="30"/>
      <c r="N2884" s="30"/>
      <c r="O2884" s="30"/>
      <c r="P2884" s="30"/>
      <c r="Q2884" s="42"/>
      <c r="R2884" s="23"/>
      <c r="S2884" s="42"/>
      <c r="T2884" s="22"/>
      <c r="U2884" s="30"/>
      <c r="V2884" s="30"/>
      <c r="W2884" s="23"/>
      <c r="X2884" s="22">
        <f>L2884</f>
        <v>111300</v>
      </c>
      <c r="Y2884" s="23">
        <f t="shared" si="158"/>
        <v>111300</v>
      </c>
      <c r="Z2884" s="22">
        <v>0</v>
      </c>
      <c r="AA2884" s="24">
        <f t="shared" si="156"/>
        <v>111300</v>
      </c>
      <c r="AB2884" s="25">
        <v>0.3</v>
      </c>
      <c r="AC2884" s="5">
        <f t="shared" si="157"/>
        <v>333.9</v>
      </c>
    </row>
    <row r="2885" spans="1:29" x14ac:dyDescent="0.35">
      <c r="A2885" s="15">
        <v>7</v>
      </c>
      <c r="B2885" s="16" t="str">
        <f>[1]ภดส3!B4910</f>
        <v>โฉนด</v>
      </c>
      <c r="C2885" s="16">
        <f>[1]ภดส3!E4910</f>
        <v>1945</v>
      </c>
      <c r="D2885" s="17">
        <f>[1]ภดส3!C4910</f>
        <v>4359</v>
      </c>
      <c r="E2885" s="17" t="str">
        <f>[1]ภดส3!F4910</f>
        <v>ม.2 ต.นาบอน</v>
      </c>
      <c r="F2885" s="28" t="s">
        <v>45</v>
      </c>
      <c r="G2885" s="16">
        <f>[1]ภดส3!G4910</f>
        <v>0</v>
      </c>
      <c r="H2885" s="16">
        <f>[1]ภดส3!H4910</f>
        <v>0</v>
      </c>
      <c r="I2885" s="16">
        <f>[1]ภดส3!I4910</f>
        <v>40</v>
      </c>
      <c r="J2885" s="19">
        <f>[1]ภดส3!J4910</f>
        <v>40</v>
      </c>
      <c r="K2885" s="29">
        <v>2650</v>
      </c>
      <c r="L2885" s="19">
        <f t="shared" si="155"/>
        <v>106000</v>
      </c>
      <c r="M2885" s="30"/>
      <c r="N2885" s="33"/>
      <c r="O2885" s="33"/>
      <c r="P2885" s="33"/>
      <c r="Q2885" s="35"/>
      <c r="R2885" s="23"/>
      <c r="S2885" s="35"/>
      <c r="T2885" s="22"/>
      <c r="U2885" s="33"/>
      <c r="V2885" s="33"/>
      <c r="W2885" s="23"/>
      <c r="X2885" s="22">
        <f>L2885</f>
        <v>106000</v>
      </c>
      <c r="Y2885" s="23">
        <f t="shared" si="158"/>
        <v>106000</v>
      </c>
      <c r="Z2885" s="22">
        <v>0</v>
      </c>
      <c r="AA2885" s="24">
        <f t="shared" si="156"/>
        <v>106000</v>
      </c>
      <c r="AB2885" s="25">
        <v>0.3</v>
      </c>
      <c r="AC2885" s="5">
        <f t="shared" si="157"/>
        <v>318</v>
      </c>
    </row>
    <row r="2886" spans="1:29" x14ac:dyDescent="0.35">
      <c r="A2886" s="15">
        <v>8</v>
      </c>
      <c r="B2886" s="16" t="str">
        <f>[1]ภดส3!B4911</f>
        <v>โฉนด</v>
      </c>
      <c r="C2886" s="16">
        <f>[1]ภดส3!E4911</f>
        <v>1944</v>
      </c>
      <c r="D2886" s="17">
        <f>[1]ภดส3!C4911</f>
        <v>4358</v>
      </c>
      <c r="E2886" s="17" t="str">
        <f>[1]ภดส3!F4911</f>
        <v>ม.2 ต.นาบอน</v>
      </c>
      <c r="F2886" s="28" t="s">
        <v>45</v>
      </c>
      <c r="G2886" s="16">
        <f>[1]ภดส3!G4911</f>
        <v>0</v>
      </c>
      <c r="H2886" s="16">
        <f>[1]ภดส3!H4911</f>
        <v>0</v>
      </c>
      <c r="I2886" s="16">
        <f>[1]ภดส3!I4911</f>
        <v>22</v>
      </c>
      <c r="J2886" s="19">
        <f>[1]ภดส3!J4911</f>
        <v>22</v>
      </c>
      <c r="K2886" s="24">
        <v>3050</v>
      </c>
      <c r="L2886" s="34">
        <f t="shared" si="155"/>
        <v>67100</v>
      </c>
      <c r="M2886" s="30"/>
      <c r="N2886" s="33"/>
      <c r="O2886" s="40"/>
      <c r="P2886" s="30"/>
      <c r="Q2886" s="42"/>
      <c r="R2886" s="118"/>
      <c r="S2886" s="39"/>
      <c r="T2886" s="42"/>
      <c r="U2886" s="43"/>
      <c r="V2886" s="43"/>
      <c r="W2886" s="44"/>
      <c r="X2886" s="75">
        <f>L2886</f>
        <v>67100</v>
      </c>
      <c r="Y2886" s="45">
        <f t="shared" si="158"/>
        <v>67100</v>
      </c>
      <c r="Z2886" s="75">
        <v>0</v>
      </c>
      <c r="AA2886" s="44">
        <f t="shared" si="156"/>
        <v>67100</v>
      </c>
      <c r="AB2886" s="25">
        <v>0.3</v>
      </c>
      <c r="AC2886" s="5">
        <f t="shared" si="157"/>
        <v>201.3</v>
      </c>
    </row>
    <row r="2887" spans="1:29" x14ac:dyDescent="0.35">
      <c r="A2887" s="92"/>
      <c r="B2887" s="93"/>
      <c r="C2887" s="93"/>
      <c r="D2887" s="17"/>
      <c r="E2887" s="17"/>
      <c r="F2887" s="105"/>
      <c r="G2887" s="93"/>
      <c r="H2887" s="93"/>
      <c r="I2887" s="93"/>
      <c r="J2887" s="95"/>
      <c r="K2887" s="99"/>
      <c r="L2887" s="34"/>
      <c r="M2887" s="91">
        <v>2</v>
      </c>
      <c r="N2887" s="72" t="s">
        <v>48</v>
      </c>
      <c r="O2887" s="91" t="s">
        <v>49</v>
      </c>
      <c r="P2887" s="91">
        <v>2</v>
      </c>
      <c r="Q2887" s="110">
        <v>200</v>
      </c>
      <c r="R2887" s="119">
        <v>100</v>
      </c>
      <c r="S2887" s="107">
        <v>7450</v>
      </c>
      <c r="T2887" s="110">
        <f>Q2887*S2887</f>
        <v>1490000</v>
      </c>
      <c r="U2887" s="111">
        <v>30</v>
      </c>
      <c r="V2887" s="125">
        <v>50</v>
      </c>
      <c r="W2887" s="112">
        <f>T2887-T2887*50/100</f>
        <v>745000</v>
      </c>
      <c r="X2887" s="113">
        <f>W2887</f>
        <v>745000</v>
      </c>
      <c r="Y2887" s="114">
        <f t="shared" si="158"/>
        <v>745000</v>
      </c>
      <c r="Z2887" s="113">
        <v>10000000</v>
      </c>
      <c r="AA2887" s="112">
        <v>0</v>
      </c>
      <c r="AB2887" s="100">
        <v>0.02</v>
      </c>
      <c r="AC2887" s="5">
        <f t="shared" si="157"/>
        <v>0</v>
      </c>
    </row>
    <row r="2888" spans="1:29" x14ac:dyDescent="0.35">
      <c r="A2888" s="179"/>
      <c r="B2888" s="202"/>
      <c r="C2888" s="202"/>
      <c r="D2888" s="77"/>
      <c r="E2888" s="77"/>
      <c r="F2888" s="180"/>
      <c r="G2888" s="181"/>
      <c r="H2888" s="181"/>
      <c r="I2888" s="181"/>
      <c r="J2888" s="51"/>
      <c r="K2888" s="208"/>
      <c r="L2888" s="183"/>
      <c r="M2888" s="132"/>
      <c r="N2888" s="204"/>
      <c r="O2888" s="132"/>
      <c r="P2888" s="132"/>
      <c r="Q2888" s="185"/>
      <c r="R2888" s="186"/>
      <c r="S2888" s="51"/>
      <c r="T2888" s="185"/>
      <c r="U2888" s="154"/>
      <c r="V2888" s="154"/>
      <c r="W2888" s="133"/>
      <c r="X2888" s="51"/>
      <c r="Y2888" s="133"/>
      <c r="Z2888" s="51"/>
      <c r="AA2888" s="133"/>
      <c r="AB2888" s="187"/>
      <c r="AC2888" s="188">
        <f>SUM(AC2879:AC2887)</f>
        <v>5049.53</v>
      </c>
    </row>
    <row r="2889" spans="1:29" x14ac:dyDescent="0.35">
      <c r="A2889" s="1"/>
      <c r="B2889" s="1"/>
      <c r="C2889" s="1"/>
      <c r="D2889" s="2"/>
      <c r="E2889" s="2"/>
      <c r="F2889" s="2"/>
      <c r="G2889" s="1"/>
      <c r="H2889" s="1"/>
      <c r="I2889" s="1"/>
      <c r="J2889" s="3"/>
      <c r="K2889" s="4"/>
      <c r="M2889" s="6"/>
      <c r="N2889" s="1"/>
      <c r="O2889" s="1"/>
      <c r="P2889" s="1"/>
      <c r="Q2889" s="3"/>
      <c r="R2889" s="4"/>
      <c r="S2889" s="3"/>
      <c r="T2889" s="3"/>
      <c r="U2889" s="1"/>
      <c r="V2889" s="1"/>
      <c r="W2889" s="4"/>
      <c r="X2889" s="3"/>
      <c r="Y2889" s="4"/>
      <c r="Z2889" s="3"/>
      <c r="AA2889" s="4"/>
      <c r="AB2889" s="55"/>
    </row>
    <row r="2890" spans="1:29" x14ac:dyDescent="0.35">
      <c r="A2890" s="8"/>
      <c r="B2890" s="8" t="s">
        <v>37</v>
      </c>
      <c r="C2890" s="8"/>
      <c r="D2890" s="9" t="s">
        <v>38</v>
      </c>
      <c r="E2890" s="9"/>
      <c r="F2890" s="9"/>
      <c r="G2890" s="56"/>
      <c r="H2890" s="8" t="s">
        <v>39</v>
      </c>
      <c r="I2890" s="8"/>
      <c r="J2890" s="57"/>
      <c r="K2890" s="10"/>
      <c r="L2890" s="8"/>
      <c r="M2890" s="13"/>
      <c r="N2890" s="1"/>
      <c r="O2890" s="1"/>
      <c r="P2890" s="1"/>
      <c r="Q2890" s="3"/>
      <c r="R2890" s="4"/>
      <c r="S2890" s="3"/>
      <c r="T2890" s="3"/>
      <c r="U2890" s="1"/>
      <c r="V2890" s="1"/>
      <c r="W2890" s="4"/>
      <c r="X2890" s="3"/>
      <c r="Y2890" s="4"/>
      <c r="Z2890" s="3"/>
      <c r="AA2890" s="4"/>
      <c r="AB2890" s="55"/>
    </row>
    <row r="2891" spans="1:29" x14ac:dyDescent="0.35">
      <c r="A2891" s="8"/>
      <c r="B2891" s="8"/>
      <c r="C2891" s="8"/>
      <c r="D2891" s="9"/>
      <c r="E2891" s="9"/>
      <c r="F2891" s="9"/>
      <c r="G2891" s="56"/>
      <c r="H2891" s="8" t="s">
        <v>40</v>
      </c>
      <c r="I2891" s="8"/>
      <c r="J2891" s="57"/>
      <c r="K2891" s="10"/>
      <c r="L2891" s="8"/>
      <c r="M2891" s="13"/>
      <c r="N2891" s="1"/>
      <c r="O2891" s="1"/>
      <c r="P2891" s="1"/>
      <c r="Q2891" s="3"/>
      <c r="R2891" s="4"/>
      <c r="S2891" s="3"/>
      <c r="T2891" s="3"/>
      <c r="U2891" s="1"/>
      <c r="V2891" s="1"/>
      <c r="W2891" s="4"/>
      <c r="X2891" s="3"/>
      <c r="Y2891" s="4"/>
      <c r="Z2891" s="3"/>
      <c r="AA2891" s="4"/>
      <c r="AB2891" s="55"/>
    </row>
    <row r="2892" spans="1:29" x14ac:dyDescent="0.35">
      <c r="A2892" s="8"/>
      <c r="B2892" s="8"/>
      <c r="C2892" s="8"/>
      <c r="D2892" s="9"/>
      <c r="E2892" s="9"/>
      <c r="F2892" s="9"/>
      <c r="G2892" s="56"/>
      <c r="H2892" s="8" t="s">
        <v>41</v>
      </c>
      <c r="I2892" s="8"/>
      <c r="J2892" s="57"/>
      <c r="K2892" s="10"/>
      <c r="L2892" s="8"/>
      <c r="M2892" s="13"/>
      <c r="N2892" s="1"/>
      <c r="O2892" s="1"/>
      <c r="P2892" s="8"/>
      <c r="Q2892" s="3"/>
      <c r="R2892" s="4"/>
      <c r="S2892" s="3"/>
      <c r="T2892" s="3"/>
      <c r="U2892" s="1"/>
      <c r="V2892" s="1"/>
      <c r="W2892" s="4"/>
      <c r="X2892" s="3"/>
      <c r="Y2892" s="11"/>
      <c r="Z2892" s="10"/>
      <c r="AA2892" s="11"/>
      <c r="AB2892" s="14"/>
    </row>
    <row r="2893" spans="1:29" x14ac:dyDescent="0.35">
      <c r="A2893" s="8"/>
      <c r="B2893" s="8"/>
      <c r="C2893" s="8"/>
      <c r="D2893" s="9"/>
      <c r="E2893" s="9"/>
      <c r="F2893" s="9"/>
      <c r="G2893" s="56"/>
      <c r="H2893" s="8" t="s">
        <v>42</v>
      </c>
      <c r="I2893" s="58"/>
      <c r="J2893" s="59"/>
      <c r="K2893" s="12"/>
      <c r="L2893" s="58"/>
      <c r="M2893" s="60"/>
      <c r="N2893" s="1"/>
      <c r="O2893" s="1"/>
      <c r="P2893" s="8"/>
      <c r="Q2893" s="3"/>
      <c r="R2893" s="4"/>
      <c r="S2893" s="3"/>
      <c r="T2893" s="3"/>
      <c r="U2893" s="1"/>
      <c r="V2893" s="1"/>
      <c r="W2893" s="4"/>
      <c r="X2893" s="3"/>
      <c r="Y2893" s="11"/>
      <c r="Z2893" s="10"/>
      <c r="AA2893" s="11"/>
      <c r="AB2893" s="14"/>
    </row>
    <row r="2894" spans="1:29" x14ac:dyDescent="0.35">
      <c r="A2894" s="58"/>
      <c r="B2894" s="58"/>
      <c r="C2894" s="58"/>
      <c r="D2894" s="61"/>
      <c r="E2894" s="61"/>
      <c r="F2894" s="61"/>
      <c r="G2894" s="58"/>
      <c r="H2894" s="58" t="s">
        <v>43</v>
      </c>
      <c r="I2894" s="58"/>
      <c r="J2894" s="59"/>
      <c r="K2894" s="12"/>
      <c r="L2894" s="58"/>
      <c r="M2894" s="60"/>
    </row>
    <row r="2895" spans="1:29" x14ac:dyDescent="0.35">
      <c r="A2895" s="1"/>
      <c r="B2895" s="1"/>
      <c r="C2895" s="1"/>
      <c r="D2895" s="2"/>
      <c r="E2895" s="2"/>
      <c r="F2895" s="2"/>
      <c r="G2895" s="1"/>
      <c r="H2895" s="1"/>
      <c r="I2895" s="1"/>
      <c r="J2895" s="3"/>
      <c r="K2895" s="4"/>
      <c r="M2895" s="6"/>
      <c r="N2895" s="1"/>
      <c r="O2895" s="1"/>
      <c r="P2895" s="1"/>
      <c r="Q2895" s="3"/>
      <c r="R2895" s="4"/>
      <c r="S2895" s="3"/>
      <c r="T2895" s="3"/>
      <c r="U2895" s="1"/>
      <c r="V2895" s="1"/>
      <c r="W2895" s="4"/>
      <c r="X2895" s="3"/>
      <c r="Y2895" s="4"/>
      <c r="Z2895" s="3"/>
      <c r="AA2895" s="314" t="s">
        <v>0</v>
      </c>
      <c r="AB2895" s="314"/>
    </row>
    <row r="2896" spans="1:29" x14ac:dyDescent="0.35">
      <c r="A2896" s="315" t="s">
        <v>1</v>
      </c>
      <c r="B2896" s="315"/>
      <c r="C2896" s="315"/>
      <c r="D2896" s="315"/>
      <c r="E2896" s="315"/>
      <c r="F2896" s="315"/>
      <c r="G2896" s="315"/>
      <c r="H2896" s="315"/>
      <c r="I2896" s="315"/>
      <c r="J2896" s="315"/>
      <c r="K2896" s="315"/>
      <c r="L2896" s="315"/>
      <c r="M2896" s="315"/>
      <c r="N2896" s="315"/>
      <c r="O2896" s="315"/>
      <c r="P2896" s="315"/>
      <c r="Q2896" s="315"/>
      <c r="R2896" s="315"/>
      <c r="S2896" s="315"/>
      <c r="T2896" s="315"/>
      <c r="U2896" s="315"/>
      <c r="V2896" s="315"/>
      <c r="W2896" s="315"/>
      <c r="X2896" s="315"/>
      <c r="Y2896" s="315"/>
      <c r="Z2896" s="315"/>
      <c r="AA2896" s="315"/>
      <c r="AB2896" s="315"/>
    </row>
    <row r="2897" spans="1:29" x14ac:dyDescent="0.35">
      <c r="A2897" s="315" t="str">
        <f>A2871</f>
        <v>เทศบาลตำบลนาบอน</v>
      </c>
      <c r="B2897" s="315"/>
      <c r="C2897" s="315"/>
      <c r="D2897" s="315"/>
      <c r="E2897" s="315"/>
      <c r="F2897" s="315"/>
      <c r="G2897" s="315"/>
      <c r="H2897" s="315"/>
      <c r="I2897" s="315"/>
      <c r="J2897" s="315"/>
      <c r="K2897" s="315"/>
      <c r="L2897" s="315"/>
      <c r="M2897" s="315"/>
      <c r="N2897" s="315"/>
      <c r="O2897" s="315"/>
      <c r="P2897" s="315"/>
      <c r="Q2897" s="315"/>
      <c r="R2897" s="315"/>
      <c r="S2897" s="315"/>
      <c r="T2897" s="315"/>
      <c r="U2897" s="315"/>
      <c r="V2897" s="315"/>
      <c r="W2897" s="315"/>
      <c r="X2897" s="315"/>
      <c r="Y2897" s="315"/>
      <c r="Z2897" s="315"/>
      <c r="AA2897" s="315"/>
      <c r="AB2897" s="315"/>
    </row>
    <row r="2898" spans="1:29" x14ac:dyDescent="0.35">
      <c r="A2898" s="8" t="s">
        <v>266</v>
      </c>
      <c r="B2898" s="8"/>
      <c r="C2898" s="8"/>
      <c r="D2898" s="9"/>
      <c r="E2898" s="9"/>
      <c r="F2898" s="9"/>
      <c r="G2898" s="8"/>
      <c r="H2898" s="8"/>
      <c r="I2898" s="8"/>
      <c r="J2898" s="10"/>
      <c r="K2898" s="11"/>
      <c r="L2898" s="12"/>
      <c r="M2898" s="13"/>
      <c r="N2898" s="8"/>
      <c r="O2898" s="8"/>
      <c r="P2898" s="8"/>
      <c r="Q2898" s="10"/>
      <c r="R2898" s="11"/>
      <c r="S2898" s="10"/>
      <c r="T2898" s="10"/>
      <c r="U2898" s="8"/>
      <c r="V2898" s="8"/>
      <c r="W2898" s="11"/>
      <c r="X2898" s="10"/>
      <c r="Y2898" s="11"/>
      <c r="Z2898" s="10"/>
      <c r="AA2898" s="11"/>
      <c r="AB2898" s="14"/>
    </row>
    <row r="2899" spans="1:29" x14ac:dyDescent="0.35">
      <c r="A2899" s="288" t="s">
        <v>4</v>
      </c>
      <c r="B2899" s="316"/>
      <c r="C2899" s="316"/>
      <c r="D2899" s="316"/>
      <c r="E2899" s="316"/>
      <c r="F2899" s="316"/>
      <c r="G2899" s="316"/>
      <c r="H2899" s="316"/>
      <c r="I2899" s="316"/>
      <c r="J2899" s="316"/>
      <c r="K2899" s="316"/>
      <c r="L2899" s="289"/>
      <c r="M2899" s="288" t="s">
        <v>5</v>
      </c>
      <c r="N2899" s="316"/>
      <c r="O2899" s="316"/>
      <c r="P2899" s="316"/>
      <c r="Q2899" s="316"/>
      <c r="R2899" s="316"/>
      <c r="S2899" s="316"/>
      <c r="T2899" s="316"/>
      <c r="U2899" s="316"/>
      <c r="V2899" s="316"/>
      <c r="W2899" s="289"/>
      <c r="X2899" s="290" t="s">
        <v>6</v>
      </c>
      <c r="Y2899" s="290" t="s">
        <v>7</v>
      </c>
      <c r="Z2899" s="290" t="s">
        <v>8</v>
      </c>
      <c r="AA2899" s="290" t="s">
        <v>9</v>
      </c>
      <c r="AB2899" s="317" t="s">
        <v>10</v>
      </c>
    </row>
    <row r="2900" spans="1:29" x14ac:dyDescent="0.35">
      <c r="A2900" s="299" t="s">
        <v>11</v>
      </c>
      <c r="B2900" s="293" t="s">
        <v>12</v>
      </c>
      <c r="C2900" s="293" t="s">
        <v>13</v>
      </c>
      <c r="D2900" s="311" t="s">
        <v>14</v>
      </c>
      <c r="E2900" s="311" t="s">
        <v>15</v>
      </c>
      <c r="F2900" s="312" t="s">
        <v>16</v>
      </c>
      <c r="G2900" s="302" t="s">
        <v>17</v>
      </c>
      <c r="H2900" s="303"/>
      <c r="I2900" s="304"/>
      <c r="J2900" s="290" t="s">
        <v>18</v>
      </c>
      <c r="K2900" s="290" t="s">
        <v>19</v>
      </c>
      <c r="L2900" s="308" t="s">
        <v>20</v>
      </c>
      <c r="M2900" s="299" t="s">
        <v>11</v>
      </c>
      <c r="N2900" s="293" t="s">
        <v>21</v>
      </c>
      <c r="O2900" s="293" t="s">
        <v>22</v>
      </c>
      <c r="P2900" s="293" t="s">
        <v>16</v>
      </c>
      <c r="Q2900" s="290" t="s">
        <v>23</v>
      </c>
      <c r="R2900" s="290" t="s">
        <v>24</v>
      </c>
      <c r="S2900" s="290" t="s">
        <v>25</v>
      </c>
      <c r="T2900" s="290" t="s">
        <v>26</v>
      </c>
      <c r="U2900" s="288" t="s">
        <v>27</v>
      </c>
      <c r="V2900" s="289"/>
      <c r="W2900" s="290" t="s">
        <v>28</v>
      </c>
      <c r="X2900" s="291"/>
      <c r="Y2900" s="291"/>
      <c r="Z2900" s="291"/>
      <c r="AA2900" s="291"/>
      <c r="AB2900" s="318"/>
    </row>
    <row r="2901" spans="1:29" x14ac:dyDescent="0.35">
      <c r="A2901" s="300"/>
      <c r="B2901" s="294"/>
      <c r="C2901" s="294"/>
      <c r="D2901" s="312"/>
      <c r="E2901" s="312"/>
      <c r="F2901" s="312"/>
      <c r="G2901" s="305"/>
      <c r="H2901" s="306"/>
      <c r="I2901" s="307"/>
      <c r="J2901" s="291"/>
      <c r="K2901" s="291"/>
      <c r="L2901" s="309"/>
      <c r="M2901" s="300"/>
      <c r="N2901" s="294"/>
      <c r="O2901" s="294"/>
      <c r="P2901" s="294"/>
      <c r="Q2901" s="291"/>
      <c r="R2901" s="291"/>
      <c r="S2901" s="291"/>
      <c r="T2901" s="291"/>
      <c r="U2901" s="293" t="s">
        <v>29</v>
      </c>
      <c r="V2901" s="296" t="s">
        <v>30</v>
      </c>
      <c r="W2901" s="291"/>
      <c r="X2901" s="291"/>
      <c r="Y2901" s="291"/>
      <c r="Z2901" s="291"/>
      <c r="AA2901" s="291"/>
      <c r="AB2901" s="318"/>
    </row>
    <row r="2902" spans="1:29" x14ac:dyDescent="0.35">
      <c r="A2902" s="300"/>
      <c r="B2902" s="294"/>
      <c r="C2902" s="294"/>
      <c r="D2902" s="312"/>
      <c r="E2902" s="312"/>
      <c r="F2902" s="312"/>
      <c r="G2902" s="299" t="s">
        <v>31</v>
      </c>
      <c r="H2902" s="299" t="s">
        <v>32</v>
      </c>
      <c r="I2902" s="299" t="s">
        <v>33</v>
      </c>
      <c r="J2902" s="291"/>
      <c r="K2902" s="291"/>
      <c r="L2902" s="309"/>
      <c r="M2902" s="300"/>
      <c r="N2902" s="294"/>
      <c r="O2902" s="294"/>
      <c r="P2902" s="294"/>
      <c r="Q2902" s="291"/>
      <c r="R2902" s="291"/>
      <c r="S2902" s="291"/>
      <c r="T2902" s="291"/>
      <c r="U2902" s="294"/>
      <c r="V2902" s="297"/>
      <c r="W2902" s="291"/>
      <c r="X2902" s="291"/>
      <c r="Y2902" s="291"/>
      <c r="Z2902" s="291"/>
      <c r="AA2902" s="291"/>
      <c r="AB2902" s="318"/>
    </row>
    <row r="2903" spans="1:29" x14ac:dyDescent="0.35">
      <c r="A2903" s="300"/>
      <c r="B2903" s="294"/>
      <c r="C2903" s="294"/>
      <c r="D2903" s="312"/>
      <c r="E2903" s="312"/>
      <c r="F2903" s="312"/>
      <c r="G2903" s="300"/>
      <c r="H2903" s="300"/>
      <c r="I2903" s="300"/>
      <c r="J2903" s="291"/>
      <c r="K2903" s="291"/>
      <c r="L2903" s="309"/>
      <c r="M2903" s="300"/>
      <c r="N2903" s="294"/>
      <c r="O2903" s="294"/>
      <c r="P2903" s="294"/>
      <c r="Q2903" s="291"/>
      <c r="R2903" s="291"/>
      <c r="S2903" s="291"/>
      <c r="T2903" s="291"/>
      <c r="U2903" s="294"/>
      <c r="V2903" s="297"/>
      <c r="W2903" s="291"/>
      <c r="X2903" s="291"/>
      <c r="Y2903" s="291"/>
      <c r="Z2903" s="291"/>
      <c r="AA2903" s="291"/>
      <c r="AB2903" s="318"/>
    </row>
    <row r="2904" spans="1:29" x14ac:dyDescent="0.35">
      <c r="A2904" s="301"/>
      <c r="B2904" s="295"/>
      <c r="C2904" s="295"/>
      <c r="D2904" s="313"/>
      <c r="E2904" s="313"/>
      <c r="F2904" s="313"/>
      <c r="G2904" s="301"/>
      <c r="H2904" s="301"/>
      <c r="I2904" s="301"/>
      <c r="J2904" s="292"/>
      <c r="K2904" s="292"/>
      <c r="L2904" s="310"/>
      <c r="M2904" s="301"/>
      <c r="N2904" s="295"/>
      <c r="O2904" s="295"/>
      <c r="P2904" s="295"/>
      <c r="Q2904" s="292"/>
      <c r="R2904" s="292"/>
      <c r="S2904" s="292"/>
      <c r="T2904" s="292"/>
      <c r="U2904" s="295"/>
      <c r="V2904" s="298"/>
      <c r="W2904" s="292"/>
      <c r="X2904" s="292"/>
      <c r="Y2904" s="292"/>
      <c r="Z2904" s="292"/>
      <c r="AA2904" s="292"/>
      <c r="AB2904" s="319"/>
    </row>
    <row r="2905" spans="1:29" x14ac:dyDescent="0.35">
      <c r="A2905" s="15"/>
      <c r="B2905" s="16"/>
      <c r="C2905" s="16"/>
      <c r="D2905" s="17"/>
      <c r="E2905" s="17"/>
      <c r="F2905" s="18"/>
      <c r="G2905" s="16"/>
      <c r="H2905" s="16"/>
      <c r="I2905" s="16"/>
      <c r="J2905" s="19"/>
      <c r="K2905" s="20"/>
      <c r="L2905" s="19"/>
      <c r="M2905" s="21">
        <v>1</v>
      </c>
      <c r="N2905" s="21" t="s">
        <v>165</v>
      </c>
      <c r="O2905" s="21"/>
      <c r="P2905" s="21">
        <v>3</v>
      </c>
      <c r="Q2905" s="22">
        <v>200</v>
      </c>
      <c r="R2905" s="23">
        <v>100</v>
      </c>
      <c r="S2905" s="22">
        <v>6200</v>
      </c>
      <c r="T2905" s="22">
        <f>Q2905*S2905</f>
        <v>1240000</v>
      </c>
      <c r="U2905" s="21">
        <v>15</v>
      </c>
      <c r="V2905" s="21">
        <v>20</v>
      </c>
      <c r="W2905" s="23">
        <f>T2905-T2905*20/100</f>
        <v>992000</v>
      </c>
      <c r="X2905" s="22">
        <f>L2905+W2905</f>
        <v>992000</v>
      </c>
      <c r="Y2905" s="23">
        <f>X2905*100/100</f>
        <v>992000</v>
      </c>
      <c r="Z2905" s="22">
        <v>0</v>
      </c>
      <c r="AA2905" s="24">
        <f>Y2905-Z2905</f>
        <v>992000</v>
      </c>
      <c r="AB2905" s="25">
        <v>0.3</v>
      </c>
      <c r="AC2905" s="26">
        <f>AA2905*AB2905/100</f>
        <v>2976</v>
      </c>
    </row>
    <row r="2906" spans="1:29" x14ac:dyDescent="0.35">
      <c r="A2906" s="195"/>
      <c r="B2906" s="80"/>
      <c r="C2906" s="80"/>
      <c r="D2906" s="77"/>
      <c r="E2906" s="77"/>
      <c r="F2906" s="130"/>
      <c r="G2906" s="80"/>
      <c r="H2906" s="80"/>
      <c r="I2906" s="80"/>
      <c r="J2906" s="196"/>
      <c r="K2906" s="197"/>
      <c r="L2906" s="81"/>
      <c r="M2906" s="132"/>
      <c r="N2906" s="132"/>
      <c r="O2906" s="132"/>
      <c r="P2906" s="132"/>
      <c r="Q2906" s="185"/>
      <c r="R2906" s="87"/>
      <c r="S2906" s="185"/>
      <c r="T2906" s="86"/>
      <c r="U2906" s="132"/>
      <c r="V2906" s="132"/>
      <c r="W2906" s="87"/>
      <c r="X2906" s="86"/>
      <c r="Y2906" s="87"/>
      <c r="Z2906" s="86"/>
      <c r="AA2906" s="133"/>
      <c r="AB2906" s="157"/>
      <c r="AC2906" s="5">
        <f>SUM(AC2905)</f>
        <v>2976</v>
      </c>
    </row>
    <row r="2907" spans="1:29" x14ac:dyDescent="0.35">
      <c r="A2907" s="1"/>
      <c r="B2907" s="1"/>
      <c r="C2907" s="1"/>
      <c r="D2907" s="2"/>
      <c r="E2907" s="2"/>
      <c r="F2907" s="2"/>
      <c r="G2907" s="1"/>
      <c r="H2907" s="1"/>
      <c r="I2907" s="1"/>
      <c r="J2907" s="3"/>
      <c r="K2907" s="4"/>
      <c r="M2907" s="6"/>
      <c r="N2907" s="1"/>
      <c r="O2907" s="1"/>
      <c r="P2907" s="1"/>
      <c r="Q2907" s="3"/>
      <c r="R2907" s="4"/>
      <c r="S2907" s="3"/>
      <c r="T2907" s="3"/>
      <c r="U2907" s="1"/>
      <c r="V2907" s="1"/>
      <c r="W2907" s="4"/>
      <c r="X2907" s="3"/>
      <c r="Y2907" s="4"/>
      <c r="Z2907" s="3"/>
      <c r="AA2907" s="4"/>
      <c r="AB2907" s="55"/>
    </row>
    <row r="2908" spans="1:29" x14ac:dyDescent="0.35">
      <c r="A2908" s="8"/>
      <c r="B2908" s="8" t="s">
        <v>37</v>
      </c>
      <c r="C2908" s="8"/>
      <c r="D2908" s="9" t="s">
        <v>38</v>
      </c>
      <c r="E2908" s="9"/>
      <c r="F2908" s="9"/>
      <c r="G2908" s="56"/>
      <c r="H2908" s="8" t="s">
        <v>39</v>
      </c>
      <c r="I2908" s="8"/>
      <c r="J2908" s="57"/>
      <c r="K2908" s="10"/>
      <c r="L2908" s="8"/>
      <c r="M2908" s="13"/>
      <c r="N2908" s="1"/>
      <c r="O2908" s="1"/>
      <c r="P2908" s="1"/>
      <c r="Q2908" s="3"/>
      <c r="R2908" s="4"/>
      <c r="S2908" s="3"/>
      <c r="T2908" s="3"/>
      <c r="U2908" s="1"/>
      <c r="V2908" s="1"/>
      <c r="W2908" s="4"/>
      <c r="X2908" s="3"/>
      <c r="Y2908" s="4"/>
      <c r="Z2908" s="3"/>
      <c r="AA2908" s="4"/>
      <c r="AB2908" s="55"/>
    </row>
    <row r="2909" spans="1:29" x14ac:dyDescent="0.35">
      <c r="A2909" s="8"/>
      <c r="B2909" s="8"/>
      <c r="C2909" s="8"/>
      <c r="D2909" s="9"/>
      <c r="E2909" s="9"/>
      <c r="F2909" s="9"/>
      <c r="G2909" s="56"/>
      <c r="H2909" s="8" t="s">
        <v>40</v>
      </c>
      <c r="I2909" s="8"/>
      <c r="J2909" s="57"/>
      <c r="K2909" s="10"/>
      <c r="L2909" s="8"/>
      <c r="M2909" s="13"/>
      <c r="N2909" s="1"/>
      <c r="O2909" s="1"/>
      <c r="P2909" s="1"/>
      <c r="Q2909" s="3"/>
      <c r="R2909" s="4"/>
      <c r="S2909" s="3"/>
      <c r="T2909" s="3"/>
      <c r="U2909" s="1"/>
      <c r="V2909" s="1"/>
      <c r="W2909" s="4"/>
      <c r="X2909" s="3"/>
      <c r="Y2909" s="4"/>
      <c r="Z2909" s="3"/>
      <c r="AA2909" s="4"/>
      <c r="AB2909" s="55"/>
    </row>
    <row r="2910" spans="1:29" x14ac:dyDescent="0.35">
      <c r="A2910" s="8"/>
      <c r="B2910" s="8"/>
      <c r="C2910" s="8"/>
      <c r="D2910" s="9"/>
      <c r="E2910" s="9"/>
      <c r="F2910" s="9"/>
      <c r="G2910" s="56"/>
      <c r="H2910" s="8" t="s">
        <v>41</v>
      </c>
      <c r="I2910" s="8"/>
      <c r="J2910" s="57"/>
      <c r="K2910" s="10"/>
      <c r="L2910" s="8"/>
      <c r="M2910" s="13"/>
      <c r="N2910" s="1"/>
      <c r="O2910" s="1"/>
      <c r="P2910" s="8"/>
      <c r="Q2910" s="3"/>
      <c r="R2910" s="4"/>
      <c r="S2910" s="3"/>
      <c r="T2910" s="3"/>
      <c r="U2910" s="1"/>
      <c r="V2910" s="1"/>
      <c r="W2910" s="4"/>
      <c r="X2910" s="3"/>
      <c r="Y2910" s="11"/>
      <c r="Z2910" s="10"/>
      <c r="AA2910" s="11"/>
      <c r="AB2910" s="14"/>
    </row>
    <row r="2911" spans="1:29" x14ac:dyDescent="0.35">
      <c r="A2911" s="8"/>
      <c r="B2911" s="8"/>
      <c r="C2911" s="8"/>
      <c r="D2911" s="9"/>
      <c r="E2911" s="9"/>
      <c r="F2911" s="9"/>
      <c r="G2911" s="56"/>
      <c r="H2911" s="8" t="s">
        <v>42</v>
      </c>
      <c r="I2911" s="58"/>
      <c r="J2911" s="59"/>
      <c r="K2911" s="12"/>
      <c r="L2911" s="58"/>
      <c r="M2911" s="60"/>
      <c r="N2911" s="1"/>
      <c r="O2911" s="1"/>
      <c r="P2911" s="8"/>
      <c r="Q2911" s="3"/>
      <c r="R2911" s="4"/>
      <c r="S2911" s="3"/>
      <c r="T2911" s="3"/>
      <c r="U2911" s="1"/>
      <c r="V2911" s="1"/>
      <c r="W2911" s="4"/>
      <c r="X2911" s="3"/>
      <c r="Y2911" s="11"/>
      <c r="Z2911" s="10"/>
      <c r="AA2911" s="11"/>
      <c r="AB2911" s="14"/>
    </row>
    <row r="2912" spans="1:29" x14ac:dyDescent="0.35">
      <c r="A2912" s="58"/>
      <c r="B2912" s="58"/>
      <c r="C2912" s="58"/>
      <c r="D2912" s="61"/>
      <c r="E2912" s="61"/>
      <c r="F2912" s="61"/>
      <c r="G2912" s="58"/>
      <c r="H2912" s="58" t="s">
        <v>43</v>
      </c>
      <c r="I2912" s="58"/>
      <c r="J2912" s="59"/>
      <c r="K2912" s="12"/>
      <c r="L2912" s="58"/>
      <c r="M2912" s="60"/>
    </row>
    <row r="2913" spans="1:29" x14ac:dyDescent="0.35">
      <c r="A2913" s="1"/>
      <c r="B2913" s="1"/>
      <c r="C2913" s="1"/>
      <c r="D2913" s="2"/>
      <c r="E2913" s="2"/>
      <c r="F2913" s="2"/>
      <c r="G2913" s="1"/>
      <c r="H2913" s="1"/>
      <c r="I2913" s="1"/>
      <c r="J2913" s="3"/>
      <c r="K2913" s="4"/>
      <c r="M2913" s="6"/>
      <c r="N2913" s="1"/>
      <c r="O2913" s="1"/>
      <c r="P2913" s="1"/>
      <c r="Q2913" s="3"/>
      <c r="R2913" s="4"/>
      <c r="S2913" s="3"/>
      <c r="T2913" s="3"/>
      <c r="U2913" s="1"/>
      <c r="V2913" s="1"/>
      <c r="W2913" s="4"/>
      <c r="X2913" s="3"/>
      <c r="Y2913" s="4"/>
      <c r="Z2913" s="3"/>
      <c r="AA2913" s="314" t="s">
        <v>0</v>
      </c>
      <c r="AB2913" s="314"/>
    </row>
    <row r="2914" spans="1:29" x14ac:dyDescent="0.35">
      <c r="A2914" s="315" t="s">
        <v>1</v>
      </c>
      <c r="B2914" s="315"/>
      <c r="C2914" s="315"/>
      <c r="D2914" s="315"/>
      <c r="E2914" s="315"/>
      <c r="F2914" s="315"/>
      <c r="G2914" s="315"/>
      <c r="H2914" s="315"/>
      <c r="I2914" s="315"/>
      <c r="J2914" s="315"/>
      <c r="K2914" s="315"/>
      <c r="L2914" s="315"/>
      <c r="M2914" s="315"/>
      <c r="N2914" s="315"/>
      <c r="O2914" s="315"/>
      <c r="P2914" s="315"/>
      <c r="Q2914" s="315"/>
      <c r="R2914" s="315"/>
      <c r="S2914" s="315"/>
      <c r="T2914" s="315"/>
      <c r="U2914" s="315"/>
      <c r="V2914" s="315"/>
      <c r="W2914" s="315"/>
      <c r="X2914" s="315"/>
      <c r="Y2914" s="315"/>
      <c r="Z2914" s="315"/>
      <c r="AA2914" s="315"/>
      <c r="AB2914" s="315"/>
    </row>
    <row r="2915" spans="1:29" x14ac:dyDescent="0.35">
      <c r="A2915" s="315" t="str">
        <f>A2897</f>
        <v>เทศบาลตำบลนาบอน</v>
      </c>
      <c r="B2915" s="315"/>
      <c r="C2915" s="315"/>
      <c r="D2915" s="315"/>
      <c r="E2915" s="315"/>
      <c r="F2915" s="315"/>
      <c r="G2915" s="315"/>
      <c r="H2915" s="315"/>
      <c r="I2915" s="315"/>
      <c r="J2915" s="315"/>
      <c r="K2915" s="315"/>
      <c r="L2915" s="315"/>
      <c r="M2915" s="315"/>
      <c r="N2915" s="315"/>
      <c r="O2915" s="315"/>
      <c r="P2915" s="315"/>
      <c r="Q2915" s="315"/>
      <c r="R2915" s="315"/>
      <c r="S2915" s="315"/>
      <c r="T2915" s="315"/>
      <c r="U2915" s="315"/>
      <c r="V2915" s="315"/>
      <c r="W2915" s="315"/>
      <c r="X2915" s="315"/>
      <c r="Y2915" s="315"/>
      <c r="Z2915" s="315"/>
      <c r="AA2915" s="315"/>
      <c r="AB2915" s="315"/>
    </row>
    <row r="2916" spans="1:29" x14ac:dyDescent="0.35">
      <c r="A2916" s="8" t="s">
        <v>267</v>
      </c>
      <c r="B2916" s="8"/>
      <c r="C2916" s="8"/>
      <c r="D2916" s="9"/>
      <c r="E2916" s="9"/>
      <c r="F2916" s="9"/>
      <c r="G2916" s="8"/>
      <c r="H2916" s="8"/>
      <c r="I2916" s="8"/>
      <c r="J2916" s="10"/>
      <c r="K2916" s="11"/>
      <c r="L2916" s="12"/>
      <c r="M2916" s="13"/>
      <c r="N2916" s="8"/>
      <c r="O2916" s="8"/>
      <c r="P2916" s="8"/>
      <c r="Q2916" s="10"/>
      <c r="R2916" s="11"/>
      <c r="S2916" s="10"/>
      <c r="T2916" s="10"/>
      <c r="U2916" s="8"/>
      <c r="V2916" s="8"/>
      <c r="W2916" s="11"/>
      <c r="X2916" s="10"/>
      <c r="Y2916" s="11"/>
      <c r="Z2916" s="10"/>
      <c r="AA2916" s="11"/>
      <c r="AB2916" s="14"/>
    </row>
    <row r="2917" spans="1:29" x14ac:dyDescent="0.35">
      <c r="A2917" s="288" t="s">
        <v>4</v>
      </c>
      <c r="B2917" s="316"/>
      <c r="C2917" s="316"/>
      <c r="D2917" s="316"/>
      <c r="E2917" s="316"/>
      <c r="F2917" s="316"/>
      <c r="G2917" s="316"/>
      <c r="H2917" s="316"/>
      <c r="I2917" s="316"/>
      <c r="J2917" s="316"/>
      <c r="K2917" s="316"/>
      <c r="L2917" s="289"/>
      <c r="M2917" s="288" t="s">
        <v>5</v>
      </c>
      <c r="N2917" s="316"/>
      <c r="O2917" s="316"/>
      <c r="P2917" s="316"/>
      <c r="Q2917" s="316"/>
      <c r="R2917" s="316"/>
      <c r="S2917" s="316"/>
      <c r="T2917" s="316"/>
      <c r="U2917" s="316"/>
      <c r="V2917" s="316"/>
      <c r="W2917" s="289"/>
      <c r="X2917" s="290" t="s">
        <v>6</v>
      </c>
      <c r="Y2917" s="290" t="s">
        <v>7</v>
      </c>
      <c r="Z2917" s="290" t="s">
        <v>8</v>
      </c>
      <c r="AA2917" s="290" t="s">
        <v>9</v>
      </c>
      <c r="AB2917" s="317" t="s">
        <v>10</v>
      </c>
    </row>
    <row r="2918" spans="1:29" x14ac:dyDescent="0.35">
      <c r="A2918" s="299" t="s">
        <v>11</v>
      </c>
      <c r="B2918" s="293" t="s">
        <v>12</v>
      </c>
      <c r="C2918" s="293" t="s">
        <v>13</v>
      </c>
      <c r="D2918" s="311" t="s">
        <v>14</v>
      </c>
      <c r="E2918" s="311" t="s">
        <v>15</v>
      </c>
      <c r="F2918" s="312" t="s">
        <v>16</v>
      </c>
      <c r="G2918" s="302" t="s">
        <v>17</v>
      </c>
      <c r="H2918" s="303"/>
      <c r="I2918" s="304"/>
      <c r="J2918" s="290" t="s">
        <v>18</v>
      </c>
      <c r="K2918" s="290" t="s">
        <v>19</v>
      </c>
      <c r="L2918" s="308" t="s">
        <v>20</v>
      </c>
      <c r="M2918" s="299" t="s">
        <v>11</v>
      </c>
      <c r="N2918" s="293" t="s">
        <v>21</v>
      </c>
      <c r="O2918" s="293" t="s">
        <v>22</v>
      </c>
      <c r="P2918" s="293" t="s">
        <v>16</v>
      </c>
      <c r="Q2918" s="290" t="s">
        <v>23</v>
      </c>
      <c r="R2918" s="290" t="s">
        <v>24</v>
      </c>
      <c r="S2918" s="290" t="s">
        <v>25</v>
      </c>
      <c r="T2918" s="290" t="s">
        <v>26</v>
      </c>
      <c r="U2918" s="288" t="s">
        <v>27</v>
      </c>
      <c r="V2918" s="289"/>
      <c r="W2918" s="290" t="s">
        <v>28</v>
      </c>
      <c r="X2918" s="291"/>
      <c r="Y2918" s="291"/>
      <c r="Z2918" s="291"/>
      <c r="AA2918" s="291"/>
      <c r="AB2918" s="318"/>
    </row>
    <row r="2919" spans="1:29" x14ac:dyDescent="0.35">
      <c r="A2919" s="300"/>
      <c r="B2919" s="294"/>
      <c r="C2919" s="294"/>
      <c r="D2919" s="312"/>
      <c r="E2919" s="312"/>
      <c r="F2919" s="312"/>
      <c r="G2919" s="305"/>
      <c r="H2919" s="306"/>
      <c r="I2919" s="307"/>
      <c r="J2919" s="291"/>
      <c r="K2919" s="291"/>
      <c r="L2919" s="309"/>
      <c r="M2919" s="300"/>
      <c r="N2919" s="294"/>
      <c r="O2919" s="294"/>
      <c r="P2919" s="294"/>
      <c r="Q2919" s="291"/>
      <c r="R2919" s="291"/>
      <c r="S2919" s="291"/>
      <c r="T2919" s="291"/>
      <c r="U2919" s="293" t="s">
        <v>29</v>
      </c>
      <c r="V2919" s="296" t="s">
        <v>30</v>
      </c>
      <c r="W2919" s="291"/>
      <c r="X2919" s="291"/>
      <c r="Y2919" s="291"/>
      <c r="Z2919" s="291"/>
      <c r="AA2919" s="291"/>
      <c r="AB2919" s="318"/>
    </row>
    <row r="2920" spans="1:29" x14ac:dyDescent="0.35">
      <c r="A2920" s="300"/>
      <c r="B2920" s="294"/>
      <c r="C2920" s="294"/>
      <c r="D2920" s="312"/>
      <c r="E2920" s="312"/>
      <c r="F2920" s="312"/>
      <c r="G2920" s="299" t="s">
        <v>31</v>
      </c>
      <c r="H2920" s="299" t="s">
        <v>32</v>
      </c>
      <c r="I2920" s="299" t="s">
        <v>33</v>
      </c>
      <c r="J2920" s="291"/>
      <c r="K2920" s="291"/>
      <c r="L2920" s="309"/>
      <c r="M2920" s="300"/>
      <c r="N2920" s="294"/>
      <c r="O2920" s="294"/>
      <c r="P2920" s="294"/>
      <c r="Q2920" s="291"/>
      <c r="R2920" s="291"/>
      <c r="S2920" s="291"/>
      <c r="T2920" s="291"/>
      <c r="U2920" s="294"/>
      <c r="V2920" s="297"/>
      <c r="W2920" s="291"/>
      <c r="X2920" s="291"/>
      <c r="Y2920" s="291"/>
      <c r="Z2920" s="291"/>
      <c r="AA2920" s="291"/>
      <c r="AB2920" s="318"/>
    </row>
    <row r="2921" spans="1:29" x14ac:dyDescent="0.35">
      <c r="A2921" s="300"/>
      <c r="B2921" s="294"/>
      <c r="C2921" s="294"/>
      <c r="D2921" s="312"/>
      <c r="E2921" s="312"/>
      <c r="F2921" s="312"/>
      <c r="G2921" s="300"/>
      <c r="H2921" s="300"/>
      <c r="I2921" s="300"/>
      <c r="J2921" s="291"/>
      <c r="K2921" s="291"/>
      <c r="L2921" s="309"/>
      <c r="M2921" s="300"/>
      <c r="N2921" s="294"/>
      <c r="O2921" s="294"/>
      <c r="P2921" s="294"/>
      <c r="Q2921" s="291"/>
      <c r="R2921" s="291"/>
      <c r="S2921" s="291"/>
      <c r="T2921" s="291"/>
      <c r="U2921" s="294"/>
      <c r="V2921" s="297"/>
      <c r="W2921" s="291"/>
      <c r="X2921" s="291"/>
      <c r="Y2921" s="291"/>
      <c r="Z2921" s="291"/>
      <c r="AA2921" s="291"/>
      <c r="AB2921" s="318"/>
    </row>
    <row r="2922" spans="1:29" x14ac:dyDescent="0.35">
      <c r="A2922" s="301"/>
      <c r="B2922" s="295"/>
      <c r="C2922" s="295"/>
      <c r="D2922" s="313"/>
      <c r="E2922" s="313"/>
      <c r="F2922" s="313"/>
      <c r="G2922" s="301"/>
      <c r="H2922" s="301"/>
      <c r="I2922" s="301"/>
      <c r="J2922" s="292"/>
      <c r="K2922" s="292"/>
      <c r="L2922" s="310"/>
      <c r="M2922" s="301"/>
      <c r="N2922" s="295"/>
      <c r="O2922" s="295"/>
      <c r="P2922" s="295"/>
      <c r="Q2922" s="292"/>
      <c r="R2922" s="292"/>
      <c r="S2922" s="292"/>
      <c r="T2922" s="292"/>
      <c r="U2922" s="295"/>
      <c r="V2922" s="298"/>
      <c r="W2922" s="292"/>
      <c r="X2922" s="292"/>
      <c r="Y2922" s="292"/>
      <c r="Z2922" s="292"/>
      <c r="AA2922" s="292"/>
      <c r="AB2922" s="319"/>
    </row>
    <row r="2923" spans="1:29" x14ac:dyDescent="0.35">
      <c r="A2923" s="15">
        <v>1</v>
      </c>
      <c r="B2923" s="16" t="str">
        <f>[1]ภดส3!B4931</f>
        <v>โฉนด</v>
      </c>
      <c r="C2923" s="16">
        <f>[1]ภดส3!E4931</f>
        <v>3466</v>
      </c>
      <c r="D2923" s="17">
        <f>[1]ภดส3!C4931</f>
        <v>7410</v>
      </c>
      <c r="E2923" s="17" t="str">
        <f>[1]ภดส3!F4931</f>
        <v>ม.2 ต.นาบอน</v>
      </c>
      <c r="F2923" s="18" t="s">
        <v>34</v>
      </c>
      <c r="G2923" s="16">
        <f>[1]ภดส3!G4931</f>
        <v>0</v>
      </c>
      <c r="H2923" s="16">
        <f>[1]ภดส3!H4931</f>
        <v>0</v>
      </c>
      <c r="I2923" s="16">
        <f>[1]ภดส3!I4931</f>
        <v>22</v>
      </c>
      <c r="J2923" s="19">
        <f>[1]ภดส3!J4931</f>
        <v>22</v>
      </c>
      <c r="K2923" s="20">
        <v>3050</v>
      </c>
      <c r="L2923" s="19">
        <f>J2923*K2923</f>
        <v>67100</v>
      </c>
      <c r="M2923" s="21"/>
      <c r="N2923" s="21"/>
      <c r="O2923" s="21"/>
      <c r="P2923" s="21"/>
      <c r="Q2923" s="22"/>
      <c r="R2923" s="23"/>
      <c r="S2923" s="22"/>
      <c r="T2923" s="22"/>
      <c r="U2923" s="21"/>
      <c r="V2923" s="21"/>
      <c r="W2923" s="23"/>
      <c r="X2923" s="22">
        <f t="shared" ref="X2923:X2928" si="159">L2923</f>
        <v>67100</v>
      </c>
      <c r="Y2923" s="23">
        <f>X2923*100/100</f>
        <v>67100</v>
      </c>
      <c r="Z2923" s="22">
        <v>0</v>
      </c>
      <c r="AA2923" s="24">
        <f>Y2923-Z2923</f>
        <v>67100</v>
      </c>
      <c r="AB2923" s="25">
        <v>0.02</v>
      </c>
      <c r="AC2923" s="26">
        <f>AA2923*AB2923/100</f>
        <v>13.42</v>
      </c>
    </row>
    <row r="2924" spans="1:29" x14ac:dyDescent="0.35">
      <c r="A2924" s="15">
        <v>2</v>
      </c>
      <c r="B2924" s="16" t="str">
        <f>[1]ภดส3!B4932</f>
        <v>โฉนด</v>
      </c>
      <c r="C2924" s="16">
        <f>[1]ภดส3!E4932</f>
        <v>3474</v>
      </c>
      <c r="D2924" s="17">
        <f>[1]ภดส3!C4932</f>
        <v>7418</v>
      </c>
      <c r="E2924" s="17" t="str">
        <f>[1]ภดส3!F4932</f>
        <v>ม.2 ต.นาบอน</v>
      </c>
      <c r="F2924" s="18" t="s">
        <v>34</v>
      </c>
      <c r="G2924" s="16">
        <f>[1]ภดส3!G4932</f>
        <v>0</v>
      </c>
      <c r="H2924" s="16">
        <f>[1]ภดส3!H4932</f>
        <v>0</v>
      </c>
      <c r="I2924" s="16">
        <f>[1]ภดส3!I4932</f>
        <v>22</v>
      </c>
      <c r="J2924" s="19">
        <f>[1]ภดส3!J4932</f>
        <v>22</v>
      </c>
      <c r="K2924" s="20">
        <v>3050</v>
      </c>
      <c r="L2924" s="19">
        <f>J2924*K2924</f>
        <v>67100</v>
      </c>
      <c r="M2924" s="21"/>
      <c r="N2924" s="21"/>
      <c r="O2924" s="21"/>
      <c r="P2924" s="21"/>
      <c r="Q2924" s="22"/>
      <c r="R2924" s="23"/>
      <c r="S2924" s="22"/>
      <c r="T2924" s="22"/>
      <c r="U2924" s="21"/>
      <c r="V2924" s="21"/>
      <c r="W2924" s="23"/>
      <c r="X2924" s="22">
        <f t="shared" si="159"/>
        <v>67100</v>
      </c>
      <c r="Y2924" s="23">
        <f>X2924*100/100</f>
        <v>67100</v>
      </c>
      <c r="Z2924" s="22">
        <v>0</v>
      </c>
      <c r="AA2924" s="24">
        <f>Y2924-Z2924</f>
        <v>67100</v>
      </c>
      <c r="AB2924" s="25">
        <v>0.02</v>
      </c>
      <c r="AC2924" s="26">
        <f t="shared" ref="AC2924:AC2930" si="160">AA2924*AB2924/100</f>
        <v>13.42</v>
      </c>
    </row>
    <row r="2925" spans="1:29" x14ac:dyDescent="0.35">
      <c r="A2925" s="15">
        <v>3</v>
      </c>
      <c r="B2925" s="16" t="str">
        <f>[1]ภดส3!B4933</f>
        <v>โฉนด</v>
      </c>
      <c r="C2925" s="16">
        <f>[1]ภดส3!E4933</f>
        <v>3491</v>
      </c>
      <c r="D2925" s="17">
        <f>[1]ภดส3!C4933</f>
        <v>7435</v>
      </c>
      <c r="E2925" s="17" t="str">
        <f>[1]ภดส3!F4933</f>
        <v>ม.2 ต.นาบอน</v>
      </c>
      <c r="F2925" s="18" t="s">
        <v>34</v>
      </c>
      <c r="G2925" s="16">
        <f>[1]ภดส3!G4933</f>
        <v>0</v>
      </c>
      <c r="H2925" s="16">
        <f>[1]ภดส3!H4933</f>
        <v>0</v>
      </c>
      <c r="I2925" s="16">
        <f>[1]ภดส3!I4933</f>
        <v>25</v>
      </c>
      <c r="J2925" s="19">
        <f>[1]ภดส3!J4933</f>
        <v>25</v>
      </c>
      <c r="K2925" s="20">
        <v>3051</v>
      </c>
      <c r="L2925" s="19">
        <f t="shared" ref="L2925:L2930" si="161">J2925*K2925</f>
        <v>76275</v>
      </c>
      <c r="M2925" s="21"/>
      <c r="N2925" s="21"/>
      <c r="O2925" s="21"/>
      <c r="P2925" s="21"/>
      <c r="Q2925" s="22"/>
      <c r="R2925" s="23"/>
      <c r="S2925" s="22"/>
      <c r="T2925" s="22"/>
      <c r="U2925" s="21"/>
      <c r="V2925" s="21"/>
      <c r="W2925" s="23"/>
      <c r="X2925" s="22">
        <f t="shared" si="159"/>
        <v>76275</v>
      </c>
      <c r="Y2925" s="23">
        <f t="shared" ref="Y2925:Y2930" si="162">X2925*100/100</f>
        <v>76275</v>
      </c>
      <c r="Z2925" s="22">
        <v>0</v>
      </c>
      <c r="AA2925" s="24">
        <f t="shared" ref="AA2925:AA2930" si="163">Y2925-Z2925</f>
        <v>76275</v>
      </c>
      <c r="AB2925" s="25">
        <v>0.02</v>
      </c>
      <c r="AC2925" s="26">
        <f t="shared" si="160"/>
        <v>15.255000000000001</v>
      </c>
    </row>
    <row r="2926" spans="1:29" x14ac:dyDescent="0.35">
      <c r="A2926" s="15">
        <v>4</v>
      </c>
      <c r="B2926" s="16" t="str">
        <f>[1]ภดส3!B4934</f>
        <v>โฉนด</v>
      </c>
      <c r="C2926" s="16">
        <f>[1]ภดส3!E4934</f>
        <v>3490</v>
      </c>
      <c r="D2926" s="17">
        <f>[1]ภดส3!C4934</f>
        <v>7434</v>
      </c>
      <c r="E2926" s="17" t="str">
        <f>[1]ภดส3!F4934</f>
        <v>ม.2 ต.นาบอน</v>
      </c>
      <c r="F2926" s="18" t="s">
        <v>34</v>
      </c>
      <c r="G2926" s="16">
        <f>[1]ภดส3!G4934</f>
        <v>0</v>
      </c>
      <c r="H2926" s="16">
        <f>[1]ภดส3!H4934</f>
        <v>0</v>
      </c>
      <c r="I2926" s="16">
        <f>[1]ภดส3!I4934</f>
        <v>24</v>
      </c>
      <c r="J2926" s="19">
        <f>[1]ภดส3!J4934</f>
        <v>24</v>
      </c>
      <c r="K2926" s="20">
        <v>3052</v>
      </c>
      <c r="L2926" s="19">
        <f t="shared" si="161"/>
        <v>73248</v>
      </c>
      <c r="M2926" s="21"/>
      <c r="N2926" s="21"/>
      <c r="O2926" s="21"/>
      <c r="P2926" s="21"/>
      <c r="Q2926" s="22"/>
      <c r="R2926" s="23"/>
      <c r="S2926" s="22"/>
      <c r="T2926" s="22"/>
      <c r="U2926" s="21"/>
      <c r="V2926" s="21"/>
      <c r="W2926" s="23"/>
      <c r="X2926" s="22">
        <f t="shared" si="159"/>
        <v>73248</v>
      </c>
      <c r="Y2926" s="23">
        <f t="shared" si="162"/>
        <v>73248</v>
      </c>
      <c r="Z2926" s="22">
        <v>0</v>
      </c>
      <c r="AA2926" s="24">
        <f t="shared" si="163"/>
        <v>73248</v>
      </c>
      <c r="AB2926" s="25">
        <v>0.02</v>
      </c>
      <c r="AC2926" s="26">
        <f t="shared" si="160"/>
        <v>14.6496</v>
      </c>
    </row>
    <row r="2927" spans="1:29" x14ac:dyDescent="0.35">
      <c r="A2927" s="15">
        <v>5</v>
      </c>
      <c r="B2927" s="16" t="str">
        <f>[1]ภดส3!B4935</f>
        <v>โฉนด</v>
      </c>
      <c r="C2927" s="16">
        <f>[1]ภดส3!E4935</f>
        <v>1963</v>
      </c>
      <c r="D2927" s="17">
        <f>[1]ภดส3!C4935</f>
        <v>4377</v>
      </c>
      <c r="E2927" s="17" t="str">
        <f>[1]ภดส3!F4935</f>
        <v>ม.2 ต.นาบอน</v>
      </c>
      <c r="F2927" s="18" t="s">
        <v>47</v>
      </c>
      <c r="G2927" s="16">
        <f>[1]ภดส3!G4935</f>
        <v>0</v>
      </c>
      <c r="H2927" s="16">
        <f>[1]ภดส3!H4935</f>
        <v>0</v>
      </c>
      <c r="I2927" s="16">
        <f>[1]ภดส3!I4935</f>
        <v>43</v>
      </c>
      <c r="J2927" s="19">
        <f>[1]ภดส3!J4935</f>
        <v>43</v>
      </c>
      <c r="K2927" s="20">
        <v>2650</v>
      </c>
      <c r="L2927" s="19">
        <f t="shared" si="161"/>
        <v>113950</v>
      </c>
      <c r="M2927" s="21"/>
      <c r="N2927" s="21"/>
      <c r="O2927" s="21"/>
      <c r="P2927" s="21"/>
      <c r="Q2927" s="22"/>
      <c r="R2927" s="23"/>
      <c r="S2927" s="22"/>
      <c r="T2927" s="22"/>
      <c r="U2927" s="21"/>
      <c r="V2927" s="21"/>
      <c r="W2927" s="23"/>
      <c r="X2927" s="22">
        <f t="shared" si="159"/>
        <v>113950</v>
      </c>
      <c r="Y2927" s="23">
        <f t="shared" si="162"/>
        <v>113950</v>
      </c>
      <c r="Z2927" s="22">
        <v>0</v>
      </c>
      <c r="AA2927" s="24">
        <f t="shared" si="163"/>
        <v>113950</v>
      </c>
      <c r="AB2927" s="25">
        <v>0.3</v>
      </c>
      <c r="AC2927" s="26">
        <f t="shared" si="160"/>
        <v>341.85</v>
      </c>
    </row>
    <row r="2928" spans="1:29" x14ac:dyDescent="0.35">
      <c r="A2928" s="15">
        <v>6</v>
      </c>
      <c r="B2928" s="16" t="str">
        <f>[1]ภดส3!B4936</f>
        <v>โฉนด</v>
      </c>
      <c r="C2928" s="16">
        <f>[1]ภดส3!E4936</f>
        <v>1964</v>
      </c>
      <c r="D2928" s="17">
        <f>[1]ภดส3!C4936</f>
        <v>4378</v>
      </c>
      <c r="E2928" s="17" t="str">
        <f>[1]ภดส3!F4936</f>
        <v>ม.2 ต.นาบอน</v>
      </c>
      <c r="F2928" s="18" t="s">
        <v>47</v>
      </c>
      <c r="G2928" s="16">
        <f>[1]ภดส3!G4936</f>
        <v>0</v>
      </c>
      <c r="H2928" s="16">
        <f>[1]ภดส3!H4936</f>
        <v>0</v>
      </c>
      <c r="I2928" s="16">
        <f>[1]ภดส3!I4936</f>
        <v>42</v>
      </c>
      <c r="J2928" s="19">
        <f>[1]ภดส3!J4936</f>
        <v>42</v>
      </c>
      <c r="K2928" s="20">
        <v>2650</v>
      </c>
      <c r="L2928" s="19">
        <f t="shared" si="161"/>
        <v>111300</v>
      </c>
      <c r="M2928" s="21"/>
      <c r="N2928" s="21"/>
      <c r="O2928" s="21"/>
      <c r="P2928" s="21"/>
      <c r="Q2928" s="22"/>
      <c r="R2928" s="23"/>
      <c r="S2928" s="22"/>
      <c r="T2928" s="22"/>
      <c r="U2928" s="21"/>
      <c r="V2928" s="21"/>
      <c r="W2928" s="23"/>
      <c r="X2928" s="22">
        <f t="shared" si="159"/>
        <v>111300</v>
      </c>
      <c r="Y2928" s="23">
        <f t="shared" si="162"/>
        <v>111300</v>
      </c>
      <c r="Z2928" s="22">
        <v>0</v>
      </c>
      <c r="AA2928" s="24">
        <f t="shared" si="163"/>
        <v>111300</v>
      </c>
      <c r="AB2928" s="25">
        <v>0.3</v>
      </c>
      <c r="AC2928" s="26">
        <f t="shared" si="160"/>
        <v>333.9</v>
      </c>
    </row>
    <row r="2929" spans="1:29" x14ac:dyDescent="0.35">
      <c r="A2929" s="15">
        <v>7</v>
      </c>
      <c r="B2929" s="16" t="str">
        <f>[1]ภดส3!B4937</f>
        <v>โฉนด</v>
      </c>
      <c r="C2929" s="16">
        <f>[1]ภดส3!E4937</f>
        <v>1948</v>
      </c>
      <c r="D2929" s="17">
        <f>[1]ภดส3!C4937</f>
        <v>4362</v>
      </c>
      <c r="E2929" s="17" t="str">
        <f>[1]ภดส3!F4937</f>
        <v>ม.2 ต.นาบอน</v>
      </c>
      <c r="F2929" s="18" t="s">
        <v>34</v>
      </c>
      <c r="G2929" s="16">
        <f>[1]ภดส3!G4937</f>
        <v>0</v>
      </c>
      <c r="H2929" s="16">
        <f>[1]ภดส3!H4937</f>
        <v>0</v>
      </c>
      <c r="I2929" s="16">
        <f>[1]ภดส3!I4937</f>
        <v>22</v>
      </c>
      <c r="J2929" s="19">
        <f>[1]ภดส3!J4937</f>
        <v>22</v>
      </c>
      <c r="K2929" s="20">
        <v>3050</v>
      </c>
      <c r="L2929" s="19">
        <f t="shared" si="161"/>
        <v>67100</v>
      </c>
      <c r="M2929" s="21">
        <v>1</v>
      </c>
      <c r="N2929" s="21" t="s">
        <v>108</v>
      </c>
      <c r="O2929" s="21" t="s">
        <v>49</v>
      </c>
      <c r="P2929" s="21">
        <v>2</v>
      </c>
      <c r="Q2929" s="22">
        <v>88</v>
      </c>
      <c r="R2929" s="23">
        <v>100</v>
      </c>
      <c r="S2929" s="22">
        <v>6600</v>
      </c>
      <c r="T2929" s="22">
        <f>Q2929*S2929</f>
        <v>580800</v>
      </c>
      <c r="U2929" s="21">
        <v>20</v>
      </c>
      <c r="V2929" s="21">
        <v>30</v>
      </c>
      <c r="W2929" s="23">
        <f>T2929-T2929*30/100</f>
        <v>406560</v>
      </c>
      <c r="X2929" s="22">
        <f>L2929+W2929</f>
        <v>473660</v>
      </c>
      <c r="Y2929" s="23">
        <f t="shared" si="162"/>
        <v>473660</v>
      </c>
      <c r="Z2929" s="22">
        <v>0</v>
      </c>
      <c r="AA2929" s="24">
        <f t="shared" si="163"/>
        <v>473660</v>
      </c>
      <c r="AB2929" s="25">
        <v>0.02</v>
      </c>
      <c r="AC2929" s="26">
        <f t="shared" si="160"/>
        <v>94.732000000000014</v>
      </c>
    </row>
    <row r="2930" spans="1:29" x14ac:dyDescent="0.35">
      <c r="A2930" s="15">
        <v>8</v>
      </c>
      <c r="B2930" s="16" t="str">
        <f>[1]ภดส3!B4938</f>
        <v>โฉนด</v>
      </c>
      <c r="C2930" s="16">
        <f>[1]ภดส3!E4938</f>
        <v>1949</v>
      </c>
      <c r="D2930" s="17">
        <f>[1]ภดส3!C4938</f>
        <v>4363</v>
      </c>
      <c r="E2930" s="17" t="str">
        <f>[1]ภดส3!F4938</f>
        <v>ม.2 ต.นาบอน</v>
      </c>
      <c r="F2930" s="18" t="s">
        <v>34</v>
      </c>
      <c r="G2930" s="16">
        <f>[1]ภดส3!G4938</f>
        <v>0</v>
      </c>
      <c r="H2930" s="16">
        <f>[1]ภดส3!H4938</f>
        <v>0</v>
      </c>
      <c r="I2930" s="16">
        <f>[1]ภดส3!I4938</f>
        <v>22</v>
      </c>
      <c r="J2930" s="19">
        <f>[1]ภดส3!J4938</f>
        <v>22</v>
      </c>
      <c r="K2930" s="20">
        <v>3050</v>
      </c>
      <c r="L2930" s="19">
        <f t="shared" si="161"/>
        <v>67100</v>
      </c>
      <c r="M2930" s="21">
        <v>2</v>
      </c>
      <c r="N2930" s="21" t="s">
        <v>108</v>
      </c>
      <c r="O2930" s="21" t="s">
        <v>49</v>
      </c>
      <c r="P2930" s="21">
        <v>2</v>
      </c>
      <c r="Q2930" s="22">
        <v>88</v>
      </c>
      <c r="R2930" s="23">
        <v>100</v>
      </c>
      <c r="S2930" s="22">
        <v>6600</v>
      </c>
      <c r="T2930" s="22">
        <f>Q2930*S2930</f>
        <v>580800</v>
      </c>
      <c r="U2930" s="21">
        <v>20</v>
      </c>
      <c r="V2930" s="21">
        <v>30</v>
      </c>
      <c r="W2930" s="23">
        <f>T2930-T2930*30/100</f>
        <v>406560</v>
      </c>
      <c r="X2930" s="22">
        <f>L2930+W2930</f>
        <v>473660</v>
      </c>
      <c r="Y2930" s="23">
        <f t="shared" si="162"/>
        <v>473660</v>
      </c>
      <c r="Z2930" s="22">
        <v>0</v>
      </c>
      <c r="AA2930" s="24">
        <f t="shared" si="163"/>
        <v>473660</v>
      </c>
      <c r="AB2930" s="25">
        <v>0.02</v>
      </c>
      <c r="AC2930" s="26">
        <f t="shared" si="160"/>
        <v>94.732000000000014</v>
      </c>
    </row>
    <row r="2931" spans="1:29" x14ac:dyDescent="0.35">
      <c r="A2931" s="201"/>
      <c r="B2931" s="202"/>
      <c r="C2931" s="202"/>
      <c r="D2931" s="77"/>
      <c r="E2931" s="77"/>
      <c r="F2931" s="222"/>
      <c r="G2931" s="202"/>
      <c r="H2931" s="202"/>
      <c r="I2931" s="202"/>
      <c r="J2931" s="203"/>
      <c r="K2931" s="223"/>
      <c r="L2931" s="203"/>
      <c r="M2931" s="224"/>
      <c r="N2931" s="224"/>
      <c r="O2931" s="224"/>
      <c r="P2931" s="224"/>
      <c r="Q2931" s="207"/>
      <c r="R2931" s="206"/>
      <c r="S2931" s="207"/>
      <c r="T2931" s="207"/>
      <c r="U2931" s="224"/>
      <c r="V2931" s="224"/>
      <c r="W2931" s="206"/>
      <c r="X2931" s="207"/>
      <c r="Y2931" s="206"/>
      <c r="Z2931" s="207"/>
      <c r="AA2931" s="208"/>
      <c r="AB2931" s="198"/>
      <c r="AC2931" s="209">
        <f>SUM(AC2923:AC2930)</f>
        <v>921.95859999999993</v>
      </c>
    </row>
    <row r="2932" spans="1:29" x14ac:dyDescent="0.35">
      <c r="A2932" s="1"/>
      <c r="B2932" s="1"/>
      <c r="C2932" s="1"/>
      <c r="D2932" s="2"/>
      <c r="E2932" s="2"/>
      <c r="F2932" s="2"/>
      <c r="G2932" s="1"/>
      <c r="H2932" s="1"/>
      <c r="I2932" s="1"/>
      <c r="J2932" s="3"/>
      <c r="K2932" s="4"/>
      <c r="M2932" s="6"/>
      <c r="N2932" s="1"/>
      <c r="O2932" s="1"/>
      <c r="P2932" s="1"/>
      <c r="Q2932" s="3"/>
      <c r="R2932" s="4"/>
      <c r="S2932" s="3"/>
      <c r="T2932" s="3"/>
      <c r="U2932" s="1"/>
      <c r="V2932" s="1"/>
      <c r="W2932" s="4"/>
      <c r="X2932" s="3"/>
      <c r="Y2932" s="4"/>
      <c r="Z2932" s="3"/>
      <c r="AA2932" s="4"/>
      <c r="AB2932" s="55"/>
    </row>
    <row r="2933" spans="1:29" x14ac:dyDescent="0.35">
      <c r="A2933" s="8"/>
      <c r="B2933" s="8" t="s">
        <v>37</v>
      </c>
      <c r="C2933" s="8"/>
      <c r="D2933" s="9" t="s">
        <v>38</v>
      </c>
      <c r="E2933" s="9"/>
      <c r="F2933" s="9"/>
      <c r="G2933" s="56"/>
      <c r="H2933" s="8" t="s">
        <v>39</v>
      </c>
      <c r="I2933" s="8"/>
      <c r="J2933" s="57"/>
      <c r="K2933" s="10"/>
      <c r="L2933" s="8"/>
      <c r="M2933" s="13"/>
      <c r="N2933" s="1"/>
      <c r="O2933" s="1"/>
      <c r="P2933" s="1"/>
      <c r="Q2933" s="3"/>
      <c r="R2933" s="4"/>
      <c r="S2933" s="3"/>
      <c r="T2933" s="3"/>
      <c r="U2933" s="1"/>
      <c r="V2933" s="1"/>
      <c r="W2933" s="4"/>
      <c r="X2933" s="3"/>
      <c r="Y2933" s="4"/>
      <c r="Z2933" s="3"/>
      <c r="AA2933" s="4"/>
      <c r="AB2933" s="55"/>
    </row>
    <row r="2934" spans="1:29" x14ac:dyDescent="0.35">
      <c r="A2934" s="8"/>
      <c r="B2934" s="8"/>
      <c r="C2934" s="8"/>
      <c r="D2934" s="9"/>
      <c r="E2934" s="9"/>
      <c r="F2934" s="9"/>
      <c r="G2934" s="56"/>
      <c r="H2934" s="8" t="s">
        <v>40</v>
      </c>
      <c r="I2934" s="8"/>
      <c r="J2934" s="57"/>
      <c r="K2934" s="10"/>
      <c r="L2934" s="8"/>
      <c r="M2934" s="13"/>
      <c r="N2934" s="1"/>
      <c r="O2934" s="1"/>
      <c r="P2934" s="1"/>
      <c r="Q2934" s="3"/>
      <c r="R2934" s="4"/>
      <c r="S2934" s="3"/>
      <c r="T2934" s="3"/>
      <c r="U2934" s="1"/>
      <c r="V2934" s="1"/>
      <c r="W2934" s="4"/>
      <c r="X2934" s="3"/>
      <c r="Y2934" s="4"/>
      <c r="Z2934" s="3"/>
      <c r="AA2934" s="4"/>
      <c r="AB2934" s="55"/>
    </row>
    <row r="2935" spans="1:29" x14ac:dyDescent="0.35">
      <c r="A2935" s="8"/>
      <c r="B2935" s="8"/>
      <c r="C2935" s="8"/>
      <c r="D2935" s="9"/>
      <c r="E2935" s="9"/>
      <c r="F2935" s="9"/>
      <c r="G2935" s="56"/>
      <c r="H2935" s="8" t="s">
        <v>41</v>
      </c>
      <c r="I2935" s="8"/>
      <c r="J2935" s="57"/>
      <c r="K2935" s="10"/>
      <c r="L2935" s="8"/>
      <c r="M2935" s="13"/>
      <c r="N2935" s="1"/>
      <c r="O2935" s="1"/>
      <c r="P2935" s="8"/>
      <c r="Q2935" s="3"/>
      <c r="R2935" s="4"/>
      <c r="S2935" s="3"/>
      <c r="T2935" s="3"/>
      <c r="U2935" s="1"/>
      <c r="V2935" s="1"/>
      <c r="W2935" s="4"/>
      <c r="X2935" s="3"/>
      <c r="Y2935" s="11"/>
      <c r="Z2935" s="10"/>
      <c r="AA2935" s="11"/>
      <c r="AB2935" s="14"/>
    </row>
    <row r="2936" spans="1:29" x14ac:dyDescent="0.35">
      <c r="A2936" s="8"/>
      <c r="B2936" s="8"/>
      <c r="C2936" s="8"/>
      <c r="D2936" s="9"/>
      <c r="E2936" s="9"/>
      <c r="F2936" s="9"/>
      <c r="G2936" s="56"/>
      <c r="H2936" s="8" t="s">
        <v>42</v>
      </c>
      <c r="I2936" s="58"/>
      <c r="J2936" s="59"/>
      <c r="K2936" s="12"/>
      <c r="L2936" s="58"/>
      <c r="M2936" s="60"/>
      <c r="N2936" s="1"/>
      <c r="O2936" s="1"/>
      <c r="P2936" s="8"/>
      <c r="Q2936" s="3"/>
      <c r="R2936" s="4"/>
      <c r="S2936" s="3"/>
      <c r="T2936" s="3"/>
      <c r="U2936" s="1"/>
      <c r="V2936" s="1"/>
      <c r="W2936" s="4"/>
      <c r="X2936" s="3"/>
      <c r="Y2936" s="11"/>
      <c r="Z2936" s="10"/>
      <c r="AA2936" s="11"/>
      <c r="AB2936" s="14"/>
    </row>
    <row r="2937" spans="1:29" x14ac:dyDescent="0.35">
      <c r="A2937" s="58"/>
      <c r="B2937" s="58"/>
      <c r="C2937" s="58"/>
      <c r="D2937" s="61"/>
      <c r="E2937" s="61"/>
      <c r="F2937" s="61"/>
      <c r="G2937" s="58"/>
      <c r="H2937" s="58" t="s">
        <v>43</v>
      </c>
      <c r="I2937" s="58"/>
      <c r="J2937" s="59"/>
      <c r="K2937" s="12"/>
      <c r="L2937" s="58"/>
      <c r="M2937" s="60"/>
    </row>
    <row r="2938" spans="1:29" x14ac:dyDescent="0.35">
      <c r="A2938" s="1"/>
      <c r="B2938" s="1"/>
      <c r="C2938" s="1"/>
      <c r="D2938" s="2"/>
      <c r="E2938" s="2"/>
      <c r="F2938" s="2"/>
      <c r="G2938" s="1"/>
      <c r="H2938" s="1"/>
      <c r="I2938" s="1"/>
      <c r="J2938" s="3"/>
      <c r="K2938" s="4"/>
      <c r="M2938" s="6"/>
      <c r="N2938" s="1"/>
      <c r="O2938" s="1"/>
      <c r="P2938" s="1"/>
      <c r="Q2938" s="3"/>
      <c r="R2938" s="4"/>
      <c r="S2938" s="3"/>
      <c r="T2938" s="3"/>
      <c r="U2938" s="1"/>
      <c r="V2938" s="1"/>
      <c r="W2938" s="4"/>
      <c r="X2938" s="3"/>
      <c r="Y2938" s="4"/>
      <c r="Z2938" s="3"/>
      <c r="AA2938" s="314" t="s">
        <v>0</v>
      </c>
      <c r="AB2938" s="314"/>
    </row>
    <row r="2939" spans="1:29" x14ac:dyDescent="0.35">
      <c r="A2939" s="315" t="s">
        <v>1</v>
      </c>
      <c r="B2939" s="315"/>
      <c r="C2939" s="315"/>
      <c r="D2939" s="315"/>
      <c r="E2939" s="315"/>
      <c r="F2939" s="315"/>
      <c r="G2939" s="315"/>
      <c r="H2939" s="315"/>
      <c r="I2939" s="315"/>
      <c r="J2939" s="315"/>
      <c r="K2939" s="315"/>
      <c r="L2939" s="315"/>
      <c r="M2939" s="315"/>
      <c r="N2939" s="315"/>
      <c r="O2939" s="315"/>
      <c r="P2939" s="315"/>
      <c r="Q2939" s="315"/>
      <c r="R2939" s="315"/>
      <c r="S2939" s="315"/>
      <c r="T2939" s="315"/>
      <c r="U2939" s="315"/>
      <c r="V2939" s="315"/>
      <c r="W2939" s="315"/>
      <c r="X2939" s="315"/>
      <c r="Y2939" s="315"/>
      <c r="Z2939" s="315"/>
      <c r="AA2939" s="315"/>
      <c r="AB2939" s="315"/>
    </row>
    <row r="2940" spans="1:29" x14ac:dyDescent="0.35">
      <c r="A2940" s="315" t="str">
        <f>A2915</f>
        <v>เทศบาลตำบลนาบอน</v>
      </c>
      <c r="B2940" s="315"/>
      <c r="C2940" s="315"/>
      <c r="D2940" s="315"/>
      <c r="E2940" s="315"/>
      <c r="F2940" s="315"/>
      <c r="G2940" s="315"/>
      <c r="H2940" s="315"/>
      <c r="I2940" s="315"/>
      <c r="J2940" s="315"/>
      <c r="K2940" s="315"/>
      <c r="L2940" s="315"/>
      <c r="M2940" s="315"/>
      <c r="N2940" s="315"/>
      <c r="O2940" s="315"/>
      <c r="P2940" s="315"/>
      <c r="Q2940" s="315"/>
      <c r="R2940" s="315"/>
      <c r="S2940" s="315"/>
      <c r="T2940" s="315"/>
      <c r="U2940" s="315"/>
      <c r="V2940" s="315"/>
      <c r="W2940" s="315"/>
      <c r="X2940" s="315"/>
      <c r="Y2940" s="315"/>
      <c r="Z2940" s="315"/>
      <c r="AA2940" s="315"/>
      <c r="AB2940" s="315"/>
    </row>
    <row r="2941" spans="1:29" x14ac:dyDescent="0.35">
      <c r="A2941" s="8" t="s">
        <v>268</v>
      </c>
      <c r="B2941" s="8"/>
      <c r="C2941" s="8"/>
      <c r="D2941" s="9"/>
      <c r="E2941" s="9"/>
      <c r="F2941" s="9"/>
      <c r="G2941" s="8"/>
      <c r="H2941" s="8"/>
      <c r="I2941" s="8"/>
      <c r="J2941" s="10"/>
      <c r="K2941" s="11"/>
      <c r="L2941" s="12"/>
      <c r="M2941" s="13"/>
      <c r="N2941" s="8"/>
      <c r="O2941" s="8"/>
      <c r="P2941" s="8"/>
      <c r="Q2941" s="10"/>
      <c r="R2941" s="11"/>
      <c r="S2941" s="10"/>
      <c r="T2941" s="10"/>
      <c r="U2941" s="8"/>
      <c r="V2941" s="8"/>
      <c r="W2941" s="11"/>
      <c r="X2941" s="10"/>
      <c r="Y2941" s="11"/>
      <c r="Z2941" s="10"/>
      <c r="AA2941" s="11"/>
      <c r="AB2941" s="14"/>
    </row>
    <row r="2942" spans="1:29" x14ac:dyDescent="0.35">
      <c r="A2942" s="288" t="s">
        <v>4</v>
      </c>
      <c r="B2942" s="316"/>
      <c r="C2942" s="316"/>
      <c r="D2942" s="316"/>
      <c r="E2942" s="316"/>
      <c r="F2942" s="316"/>
      <c r="G2942" s="316"/>
      <c r="H2942" s="316"/>
      <c r="I2942" s="316"/>
      <c r="J2942" s="316"/>
      <c r="K2942" s="316"/>
      <c r="L2942" s="289"/>
      <c r="M2942" s="288" t="s">
        <v>5</v>
      </c>
      <c r="N2942" s="316"/>
      <c r="O2942" s="316"/>
      <c r="P2942" s="316"/>
      <c r="Q2942" s="316"/>
      <c r="R2942" s="316"/>
      <c r="S2942" s="316"/>
      <c r="T2942" s="316"/>
      <c r="U2942" s="316"/>
      <c r="V2942" s="316"/>
      <c r="W2942" s="289"/>
      <c r="X2942" s="290" t="s">
        <v>6</v>
      </c>
      <c r="Y2942" s="290" t="s">
        <v>7</v>
      </c>
      <c r="Z2942" s="290" t="s">
        <v>8</v>
      </c>
      <c r="AA2942" s="290" t="s">
        <v>9</v>
      </c>
      <c r="AB2942" s="317" t="s">
        <v>10</v>
      </c>
    </row>
    <row r="2943" spans="1:29" x14ac:dyDescent="0.35">
      <c r="A2943" s="299" t="s">
        <v>11</v>
      </c>
      <c r="B2943" s="293" t="s">
        <v>12</v>
      </c>
      <c r="C2943" s="293" t="s">
        <v>13</v>
      </c>
      <c r="D2943" s="311" t="s">
        <v>14</v>
      </c>
      <c r="E2943" s="311" t="s">
        <v>15</v>
      </c>
      <c r="F2943" s="312" t="s">
        <v>16</v>
      </c>
      <c r="G2943" s="302" t="s">
        <v>17</v>
      </c>
      <c r="H2943" s="303"/>
      <c r="I2943" s="304"/>
      <c r="J2943" s="290" t="s">
        <v>18</v>
      </c>
      <c r="K2943" s="290" t="s">
        <v>19</v>
      </c>
      <c r="L2943" s="308" t="s">
        <v>20</v>
      </c>
      <c r="M2943" s="299" t="s">
        <v>11</v>
      </c>
      <c r="N2943" s="293" t="s">
        <v>21</v>
      </c>
      <c r="O2943" s="293" t="s">
        <v>22</v>
      </c>
      <c r="P2943" s="293" t="s">
        <v>16</v>
      </c>
      <c r="Q2943" s="290" t="s">
        <v>23</v>
      </c>
      <c r="R2943" s="290" t="s">
        <v>24</v>
      </c>
      <c r="S2943" s="290" t="s">
        <v>25</v>
      </c>
      <c r="T2943" s="290" t="s">
        <v>26</v>
      </c>
      <c r="U2943" s="288" t="s">
        <v>27</v>
      </c>
      <c r="V2943" s="289"/>
      <c r="W2943" s="290" t="s">
        <v>28</v>
      </c>
      <c r="X2943" s="291"/>
      <c r="Y2943" s="291"/>
      <c r="Z2943" s="291"/>
      <c r="AA2943" s="291"/>
      <c r="AB2943" s="318"/>
    </row>
    <row r="2944" spans="1:29" x14ac:dyDescent="0.35">
      <c r="A2944" s="300"/>
      <c r="B2944" s="294"/>
      <c r="C2944" s="294"/>
      <c r="D2944" s="312"/>
      <c r="E2944" s="312"/>
      <c r="F2944" s="312"/>
      <c r="G2944" s="305"/>
      <c r="H2944" s="306"/>
      <c r="I2944" s="307"/>
      <c r="J2944" s="291"/>
      <c r="K2944" s="291"/>
      <c r="L2944" s="309"/>
      <c r="M2944" s="300"/>
      <c r="N2944" s="294"/>
      <c r="O2944" s="294"/>
      <c r="P2944" s="294"/>
      <c r="Q2944" s="291"/>
      <c r="R2944" s="291"/>
      <c r="S2944" s="291"/>
      <c r="T2944" s="291"/>
      <c r="U2944" s="293" t="s">
        <v>29</v>
      </c>
      <c r="V2944" s="296" t="s">
        <v>30</v>
      </c>
      <c r="W2944" s="291"/>
      <c r="X2944" s="291"/>
      <c r="Y2944" s="291"/>
      <c r="Z2944" s="291"/>
      <c r="AA2944" s="291"/>
      <c r="AB2944" s="318"/>
    </row>
    <row r="2945" spans="1:29" x14ac:dyDescent="0.35">
      <c r="A2945" s="300"/>
      <c r="B2945" s="294"/>
      <c r="C2945" s="294"/>
      <c r="D2945" s="312"/>
      <c r="E2945" s="312"/>
      <c r="F2945" s="312"/>
      <c r="G2945" s="299" t="s">
        <v>31</v>
      </c>
      <c r="H2945" s="299" t="s">
        <v>32</v>
      </c>
      <c r="I2945" s="299" t="s">
        <v>33</v>
      </c>
      <c r="J2945" s="291"/>
      <c r="K2945" s="291"/>
      <c r="L2945" s="309"/>
      <c r="M2945" s="300"/>
      <c r="N2945" s="294"/>
      <c r="O2945" s="294"/>
      <c r="P2945" s="294"/>
      <c r="Q2945" s="291"/>
      <c r="R2945" s="291"/>
      <c r="S2945" s="291"/>
      <c r="T2945" s="291"/>
      <c r="U2945" s="294"/>
      <c r="V2945" s="297"/>
      <c r="W2945" s="291"/>
      <c r="X2945" s="291"/>
      <c r="Y2945" s="291"/>
      <c r="Z2945" s="291"/>
      <c r="AA2945" s="291"/>
      <c r="AB2945" s="318"/>
    </row>
    <row r="2946" spans="1:29" x14ac:dyDescent="0.35">
      <c r="A2946" s="300"/>
      <c r="B2946" s="294"/>
      <c r="C2946" s="294"/>
      <c r="D2946" s="312"/>
      <c r="E2946" s="312"/>
      <c r="F2946" s="312"/>
      <c r="G2946" s="300"/>
      <c r="H2946" s="300"/>
      <c r="I2946" s="300"/>
      <c r="J2946" s="291"/>
      <c r="K2946" s="291"/>
      <c r="L2946" s="309"/>
      <c r="M2946" s="300"/>
      <c r="N2946" s="294"/>
      <c r="O2946" s="294"/>
      <c r="P2946" s="294"/>
      <c r="Q2946" s="291"/>
      <c r="R2946" s="291"/>
      <c r="S2946" s="291"/>
      <c r="T2946" s="291"/>
      <c r="U2946" s="294"/>
      <c r="V2946" s="297"/>
      <c r="W2946" s="291"/>
      <c r="X2946" s="291"/>
      <c r="Y2946" s="291"/>
      <c r="Z2946" s="291"/>
      <c r="AA2946" s="291"/>
      <c r="AB2946" s="318"/>
    </row>
    <row r="2947" spans="1:29" x14ac:dyDescent="0.35">
      <c r="A2947" s="301"/>
      <c r="B2947" s="295"/>
      <c r="C2947" s="295"/>
      <c r="D2947" s="313"/>
      <c r="E2947" s="313"/>
      <c r="F2947" s="313"/>
      <c r="G2947" s="301"/>
      <c r="H2947" s="301"/>
      <c r="I2947" s="301"/>
      <c r="J2947" s="292"/>
      <c r="K2947" s="292"/>
      <c r="L2947" s="310"/>
      <c r="M2947" s="301"/>
      <c r="N2947" s="295"/>
      <c r="O2947" s="295"/>
      <c r="P2947" s="295"/>
      <c r="Q2947" s="292"/>
      <c r="R2947" s="292"/>
      <c r="S2947" s="292"/>
      <c r="T2947" s="292"/>
      <c r="U2947" s="295"/>
      <c r="V2947" s="298"/>
      <c r="W2947" s="292"/>
      <c r="X2947" s="292"/>
      <c r="Y2947" s="292"/>
      <c r="Z2947" s="292"/>
      <c r="AA2947" s="292"/>
      <c r="AB2947" s="319"/>
    </row>
    <row r="2948" spans="1:29" x14ac:dyDescent="0.35">
      <c r="A2948" s="15">
        <v>1</v>
      </c>
      <c r="B2948" s="16" t="str">
        <f>[1]ภดส3!B4958</f>
        <v>โฉนด</v>
      </c>
      <c r="C2948" s="16">
        <f>[1]ภดส3!E4958</f>
        <v>3465</v>
      </c>
      <c r="D2948" s="17">
        <f>[1]ภดส3!C4958</f>
        <v>7409</v>
      </c>
      <c r="E2948" s="17" t="str">
        <f>[1]ภดส3!F4958</f>
        <v>ม.2 ต.นาบอน</v>
      </c>
      <c r="F2948" s="18" t="s">
        <v>34</v>
      </c>
      <c r="G2948" s="16">
        <f>[1]ภดส3!G4958</f>
        <v>0</v>
      </c>
      <c r="H2948" s="16">
        <f>[1]ภดส3!H4958</f>
        <v>0</v>
      </c>
      <c r="I2948" s="16">
        <f>[1]ภดส3!I4958</f>
        <v>23</v>
      </c>
      <c r="J2948" s="19">
        <f>[1]ภดส3!J4958</f>
        <v>23</v>
      </c>
      <c r="K2948" s="20">
        <v>3050</v>
      </c>
      <c r="L2948" s="19">
        <f>J2948*K2948</f>
        <v>70150</v>
      </c>
      <c r="M2948" s="21"/>
      <c r="N2948" s="21"/>
      <c r="O2948" s="21"/>
      <c r="P2948" s="21"/>
      <c r="Q2948" s="22"/>
      <c r="R2948" s="23"/>
      <c r="S2948" s="22"/>
      <c r="T2948" s="22"/>
      <c r="U2948" s="21"/>
      <c r="V2948" s="21"/>
      <c r="W2948" s="23"/>
      <c r="X2948" s="22">
        <f>L2948</f>
        <v>70150</v>
      </c>
      <c r="Y2948" s="23">
        <f>X2948*100/100</f>
        <v>70150</v>
      </c>
      <c r="Z2948" s="22">
        <v>0</v>
      </c>
      <c r="AA2948" s="24">
        <f>Y2948-Z2948</f>
        <v>70150</v>
      </c>
      <c r="AB2948" s="25">
        <v>0.02</v>
      </c>
      <c r="AC2948" s="26">
        <f>AA2948*AB2948/100</f>
        <v>14.03</v>
      </c>
    </row>
    <row r="2949" spans="1:29" x14ac:dyDescent="0.35">
      <c r="A2949" s="15">
        <v>2</v>
      </c>
      <c r="B2949" s="16" t="str">
        <f>[1]ภดส3!B4959</f>
        <v>โฉนด</v>
      </c>
      <c r="C2949" s="16">
        <f>[1]ภดส3!E4959</f>
        <v>3492</v>
      </c>
      <c r="D2949" s="17">
        <f>[1]ภดส3!C4959</f>
        <v>7436</v>
      </c>
      <c r="E2949" s="17" t="str">
        <f>[1]ภดส3!F4959</f>
        <v>ม.2 ต.นาบอน</v>
      </c>
      <c r="F2949" s="18" t="s">
        <v>34</v>
      </c>
      <c r="G2949" s="16">
        <f>[1]ภดส3!G4959</f>
        <v>0</v>
      </c>
      <c r="H2949" s="16">
        <f>[1]ภดส3!H4959</f>
        <v>0</v>
      </c>
      <c r="I2949" s="16">
        <f>[1]ภดส3!I4959</f>
        <v>25</v>
      </c>
      <c r="J2949" s="19">
        <f>[1]ภดส3!J4959</f>
        <v>25</v>
      </c>
      <c r="K2949" s="20">
        <v>3050</v>
      </c>
      <c r="L2949" s="19">
        <f>J2949*K2949</f>
        <v>76250</v>
      </c>
      <c r="M2949" s="21"/>
      <c r="N2949" s="21"/>
      <c r="O2949" s="21"/>
      <c r="P2949" s="21"/>
      <c r="Q2949" s="22"/>
      <c r="R2949" s="23"/>
      <c r="S2949" s="22"/>
      <c r="T2949" s="22"/>
      <c r="U2949" s="21"/>
      <c r="V2949" s="21"/>
      <c r="W2949" s="23"/>
      <c r="X2949" s="22">
        <f>L2949</f>
        <v>76250</v>
      </c>
      <c r="Y2949" s="23">
        <f>X2949*100/100</f>
        <v>76250</v>
      </c>
      <c r="Z2949" s="22">
        <v>0</v>
      </c>
      <c r="AA2949" s="24">
        <f>Y2949-Z2949</f>
        <v>76250</v>
      </c>
      <c r="AB2949" s="25">
        <v>0.02</v>
      </c>
      <c r="AC2949" s="26">
        <f>AA2949*AB2949/100</f>
        <v>15.25</v>
      </c>
    </row>
    <row r="2950" spans="1:29" x14ac:dyDescent="0.35">
      <c r="A2950" s="15">
        <v>3</v>
      </c>
      <c r="B2950" s="16" t="str">
        <f>[1]ภดส3!B4960</f>
        <v>โฉนด</v>
      </c>
      <c r="C2950" s="16">
        <f>[1]ภดส3!E4960</f>
        <v>1966</v>
      </c>
      <c r="D2950" s="17">
        <f>[1]ภดส3!C4960</f>
        <v>4380</v>
      </c>
      <c r="E2950" s="17" t="str">
        <f>[1]ภดส3!F4960</f>
        <v>ม.2 ต.นาบอน</v>
      </c>
      <c r="F2950" s="18" t="s">
        <v>45</v>
      </c>
      <c r="G2950" s="16">
        <f>[1]ภดส3!G4960</f>
        <v>0</v>
      </c>
      <c r="H2950" s="16">
        <f>[1]ภดส3!H4960</f>
        <v>0</v>
      </c>
      <c r="I2950" s="16">
        <f>[1]ภดส3!I4960</f>
        <v>43</v>
      </c>
      <c r="J2950" s="19">
        <f>[1]ภดส3!J4960</f>
        <v>43</v>
      </c>
      <c r="K2950" s="20">
        <v>2650</v>
      </c>
      <c r="L2950" s="19">
        <f t="shared" ref="L2950:L2953" si="164">J2950*K2950</f>
        <v>113950</v>
      </c>
      <c r="M2950" s="21"/>
      <c r="N2950" s="21"/>
      <c r="O2950" s="21"/>
      <c r="P2950" s="21"/>
      <c r="Q2950" s="22"/>
      <c r="R2950" s="23"/>
      <c r="S2950" s="22"/>
      <c r="T2950" s="22"/>
      <c r="U2950" s="21"/>
      <c r="V2950" s="21"/>
      <c r="W2950" s="23"/>
      <c r="X2950" s="22">
        <f t="shared" ref="X2950:X2953" si="165">L2950</f>
        <v>113950</v>
      </c>
      <c r="Y2950" s="23">
        <f t="shared" ref="Y2950:Y2953" si="166">X2950*100/100</f>
        <v>113950</v>
      </c>
      <c r="Z2950" s="22">
        <v>0</v>
      </c>
      <c r="AA2950" s="24">
        <f t="shared" ref="AA2950:AA2953" si="167">Y2950-Z2950</f>
        <v>113950</v>
      </c>
      <c r="AB2950" s="25">
        <v>0.3</v>
      </c>
      <c r="AC2950" s="26">
        <f t="shared" ref="AC2950:AC2953" si="168">AA2950*AB2950/100</f>
        <v>341.85</v>
      </c>
    </row>
    <row r="2951" spans="1:29" x14ac:dyDescent="0.35">
      <c r="A2951" s="15">
        <v>4</v>
      </c>
      <c r="B2951" s="16" t="str">
        <f>[1]ภดส3!B4961</f>
        <v>โฉนด</v>
      </c>
      <c r="C2951" s="16">
        <f>[1]ภดส3!E4961</f>
        <v>1965</v>
      </c>
      <c r="D2951" s="17">
        <f>[1]ภดส3!C4961</f>
        <v>4379</v>
      </c>
      <c r="E2951" s="17" t="str">
        <f>[1]ภดส3!F4961</f>
        <v>ม.2 ต.นาบอน</v>
      </c>
      <c r="F2951" s="18" t="s">
        <v>45</v>
      </c>
      <c r="G2951" s="16">
        <f>[1]ภดส3!G4961</f>
        <v>0</v>
      </c>
      <c r="H2951" s="16">
        <f>[1]ภดส3!H4961</f>
        <v>0</v>
      </c>
      <c r="I2951" s="16">
        <f>[1]ภดส3!I4961</f>
        <v>43</v>
      </c>
      <c r="J2951" s="19">
        <f>[1]ภดส3!J4961</f>
        <v>43</v>
      </c>
      <c r="K2951" s="20">
        <v>2650</v>
      </c>
      <c r="L2951" s="19">
        <f t="shared" si="164"/>
        <v>113950</v>
      </c>
      <c r="M2951" s="21"/>
      <c r="N2951" s="21"/>
      <c r="O2951" s="21"/>
      <c r="P2951" s="21"/>
      <c r="Q2951" s="22"/>
      <c r="R2951" s="23"/>
      <c r="S2951" s="22"/>
      <c r="T2951" s="22"/>
      <c r="U2951" s="21"/>
      <c r="V2951" s="21"/>
      <c r="W2951" s="23"/>
      <c r="X2951" s="22">
        <f t="shared" si="165"/>
        <v>113950</v>
      </c>
      <c r="Y2951" s="23">
        <f t="shared" si="166"/>
        <v>113950</v>
      </c>
      <c r="Z2951" s="22">
        <v>0</v>
      </c>
      <c r="AA2951" s="24">
        <f t="shared" si="167"/>
        <v>113950</v>
      </c>
      <c r="AB2951" s="25">
        <v>0.3</v>
      </c>
      <c r="AC2951" s="26">
        <f t="shared" si="168"/>
        <v>341.85</v>
      </c>
    </row>
    <row r="2952" spans="1:29" x14ac:dyDescent="0.35">
      <c r="A2952" s="15">
        <v>5</v>
      </c>
      <c r="B2952" s="16" t="str">
        <f>[1]ภดส3!B4962</f>
        <v>โฉนด</v>
      </c>
      <c r="C2952" s="16">
        <f>[1]ภดส3!E4962</f>
        <v>1946</v>
      </c>
      <c r="D2952" s="17">
        <f>[1]ภดส3!C4962</f>
        <v>4360</v>
      </c>
      <c r="E2952" s="17" t="str">
        <f>[1]ภดส3!F4962</f>
        <v>ม.2 ต.นาบอน</v>
      </c>
      <c r="F2952" s="28" t="s">
        <v>45</v>
      </c>
      <c r="G2952" s="16">
        <f>[1]ภดส3!G4962</f>
        <v>0</v>
      </c>
      <c r="H2952" s="16">
        <f>[1]ภดส3!H4962</f>
        <v>0</v>
      </c>
      <c r="I2952" s="16">
        <f>[1]ภดส3!I4962</f>
        <v>22</v>
      </c>
      <c r="J2952" s="19">
        <f>[1]ภดส3!J4962</f>
        <v>22</v>
      </c>
      <c r="K2952" s="20">
        <v>3050</v>
      </c>
      <c r="L2952" s="19">
        <f t="shared" si="164"/>
        <v>67100</v>
      </c>
      <c r="M2952" s="30"/>
      <c r="N2952" s="30"/>
      <c r="O2952" s="30"/>
      <c r="P2952" s="30"/>
      <c r="Q2952" s="42"/>
      <c r="R2952" s="23"/>
      <c r="S2952" s="42"/>
      <c r="T2952" s="22"/>
      <c r="U2952" s="30"/>
      <c r="V2952" s="30"/>
      <c r="W2952" s="23"/>
      <c r="X2952" s="22">
        <f t="shared" si="165"/>
        <v>67100</v>
      </c>
      <c r="Y2952" s="23">
        <f t="shared" si="166"/>
        <v>67100</v>
      </c>
      <c r="Z2952" s="22">
        <v>0</v>
      </c>
      <c r="AA2952" s="24">
        <f t="shared" si="167"/>
        <v>67100</v>
      </c>
      <c r="AB2952" s="25">
        <v>0.3</v>
      </c>
      <c r="AC2952" s="26">
        <f t="shared" si="168"/>
        <v>201.3</v>
      </c>
    </row>
    <row r="2953" spans="1:29" x14ac:dyDescent="0.35">
      <c r="A2953" s="15">
        <v>6</v>
      </c>
      <c r="B2953" s="16" t="str">
        <f>[1]ภดส3!B4963</f>
        <v>โฉนด</v>
      </c>
      <c r="C2953" s="16">
        <f>[1]ภดส3!E4963</f>
        <v>1947</v>
      </c>
      <c r="D2953" s="17">
        <f>[1]ภดส3!C4963</f>
        <v>4361</v>
      </c>
      <c r="E2953" s="17" t="str">
        <f>[1]ภดส3!F4963</f>
        <v>ม.2 ต.นาบอน</v>
      </c>
      <c r="F2953" s="28" t="s">
        <v>45</v>
      </c>
      <c r="G2953" s="16">
        <f>[1]ภดส3!G4963</f>
        <v>0</v>
      </c>
      <c r="H2953" s="16">
        <f>[1]ภดส3!H4963</f>
        <v>0</v>
      </c>
      <c r="I2953" s="16">
        <f>[1]ภดส3!I4963</f>
        <v>22</v>
      </c>
      <c r="J2953" s="19">
        <f>[1]ภดส3!J4963</f>
        <v>22</v>
      </c>
      <c r="K2953" s="20">
        <v>3050</v>
      </c>
      <c r="L2953" s="19">
        <f t="shared" si="164"/>
        <v>67100</v>
      </c>
      <c r="M2953" s="30"/>
      <c r="N2953" s="33"/>
      <c r="O2953" s="33"/>
      <c r="P2953" s="33"/>
      <c r="Q2953" s="35"/>
      <c r="R2953" s="23"/>
      <c r="S2953" s="35"/>
      <c r="T2953" s="22"/>
      <c r="U2953" s="33"/>
      <c r="V2953" s="33"/>
      <c r="W2953" s="23"/>
      <c r="X2953" s="22">
        <f t="shared" si="165"/>
        <v>67100</v>
      </c>
      <c r="Y2953" s="23">
        <f t="shared" si="166"/>
        <v>67100</v>
      </c>
      <c r="Z2953" s="22">
        <v>0</v>
      </c>
      <c r="AA2953" s="24">
        <f t="shared" si="167"/>
        <v>67100</v>
      </c>
      <c r="AB2953" s="25">
        <v>0.3</v>
      </c>
      <c r="AC2953" s="26">
        <f t="shared" si="168"/>
        <v>201.3</v>
      </c>
    </row>
    <row r="2954" spans="1:29" x14ac:dyDescent="0.35">
      <c r="A2954" s="47"/>
      <c r="B2954" s="47"/>
      <c r="C2954" s="47"/>
      <c r="D2954" s="48"/>
      <c r="E2954" s="48"/>
      <c r="F2954" s="48"/>
      <c r="G2954" s="47"/>
      <c r="H2954" s="47"/>
      <c r="I2954" s="47"/>
      <c r="J2954" s="49"/>
      <c r="K2954" s="50"/>
      <c r="L2954" s="51"/>
      <c r="M2954" s="52"/>
      <c r="N2954" s="52"/>
      <c r="O2954" s="52"/>
      <c r="P2954" s="52"/>
      <c r="Q2954" s="49"/>
      <c r="R2954" s="50"/>
      <c r="S2954" s="49"/>
      <c r="T2954" s="49"/>
      <c r="U2954" s="52"/>
      <c r="V2954" s="52"/>
      <c r="W2954" s="50"/>
      <c r="X2954" s="49"/>
      <c r="Y2954" s="50"/>
      <c r="Z2954" s="49"/>
      <c r="AA2954" s="50"/>
      <c r="AB2954" s="53"/>
      <c r="AC2954" s="5">
        <f>SUM(AC2948:AC2953)</f>
        <v>1115.58</v>
      </c>
    </row>
    <row r="2955" spans="1:29" x14ac:dyDescent="0.35">
      <c r="A2955" s="1"/>
      <c r="B2955" s="1"/>
      <c r="C2955" s="1"/>
      <c r="D2955" s="2"/>
      <c r="E2955" s="2"/>
      <c r="F2955" s="2"/>
      <c r="G2955" s="1"/>
      <c r="H2955" s="1"/>
      <c r="I2955" s="1"/>
      <c r="J2955" s="3"/>
      <c r="K2955" s="4"/>
      <c r="M2955" s="6"/>
      <c r="N2955" s="1"/>
      <c r="O2955" s="1"/>
      <c r="P2955" s="1"/>
      <c r="Q2955" s="3"/>
      <c r="R2955" s="4"/>
      <c r="S2955" s="3"/>
      <c r="T2955" s="3"/>
      <c r="U2955" s="1"/>
      <c r="V2955" s="1"/>
      <c r="W2955" s="4"/>
      <c r="X2955" s="3"/>
      <c r="Y2955" s="4"/>
      <c r="Z2955" s="3"/>
      <c r="AA2955" s="4"/>
      <c r="AB2955" s="55"/>
    </row>
    <row r="2956" spans="1:29" x14ac:dyDescent="0.35">
      <c r="A2956" s="8"/>
      <c r="B2956" s="8" t="s">
        <v>37</v>
      </c>
      <c r="C2956" s="8"/>
      <c r="D2956" s="9" t="s">
        <v>38</v>
      </c>
      <c r="E2956" s="9"/>
      <c r="F2956" s="9"/>
      <c r="G2956" s="56"/>
      <c r="H2956" s="8" t="s">
        <v>39</v>
      </c>
      <c r="I2956" s="8"/>
      <c r="J2956" s="57"/>
      <c r="K2956" s="10"/>
      <c r="L2956" s="8"/>
      <c r="M2956" s="13"/>
      <c r="N2956" s="1"/>
      <c r="O2956" s="1"/>
      <c r="P2956" s="1"/>
      <c r="Q2956" s="3"/>
      <c r="R2956" s="4"/>
      <c r="S2956" s="3"/>
      <c r="T2956" s="3"/>
      <c r="U2956" s="1"/>
      <c r="V2956" s="1"/>
      <c r="W2956" s="4"/>
      <c r="X2956" s="3"/>
      <c r="Y2956" s="4"/>
      <c r="Z2956" s="3"/>
      <c r="AA2956" s="4"/>
      <c r="AB2956" s="55"/>
    </row>
    <row r="2957" spans="1:29" x14ac:dyDescent="0.35">
      <c r="A2957" s="8"/>
      <c r="B2957" s="8"/>
      <c r="C2957" s="8"/>
      <c r="D2957" s="9"/>
      <c r="E2957" s="9"/>
      <c r="F2957" s="9"/>
      <c r="G2957" s="56"/>
      <c r="H2957" s="8" t="s">
        <v>40</v>
      </c>
      <c r="I2957" s="8"/>
      <c r="J2957" s="57"/>
      <c r="K2957" s="10"/>
      <c r="L2957" s="8"/>
      <c r="M2957" s="13"/>
      <c r="N2957" s="1"/>
      <c r="O2957" s="1"/>
      <c r="P2957" s="1"/>
      <c r="Q2957" s="3"/>
      <c r="R2957" s="4"/>
      <c r="S2957" s="3"/>
      <c r="T2957" s="3"/>
      <c r="U2957" s="1"/>
      <c r="V2957" s="1"/>
      <c r="W2957" s="4"/>
      <c r="X2957" s="3"/>
      <c r="Y2957" s="4"/>
      <c r="Z2957" s="3"/>
      <c r="AA2957" s="4"/>
      <c r="AB2957" s="55"/>
    </row>
    <row r="2958" spans="1:29" x14ac:dyDescent="0.35">
      <c r="A2958" s="8"/>
      <c r="B2958" s="8"/>
      <c r="C2958" s="8"/>
      <c r="D2958" s="9"/>
      <c r="E2958" s="9"/>
      <c r="F2958" s="9"/>
      <c r="G2958" s="56"/>
      <c r="H2958" s="8" t="s">
        <v>41</v>
      </c>
      <c r="I2958" s="8"/>
      <c r="J2958" s="57"/>
      <c r="K2958" s="10"/>
      <c r="L2958" s="8"/>
      <c r="M2958" s="13"/>
      <c r="N2958" s="1"/>
      <c r="O2958" s="1"/>
      <c r="P2958" s="8"/>
      <c r="Q2958" s="3"/>
      <c r="R2958" s="4"/>
      <c r="S2958" s="3"/>
      <c r="T2958" s="3"/>
      <c r="U2958" s="1"/>
      <c r="V2958" s="1"/>
      <c r="W2958" s="4"/>
      <c r="X2958" s="3"/>
      <c r="Y2958" s="11"/>
      <c r="Z2958" s="10"/>
      <c r="AA2958" s="11"/>
      <c r="AB2958" s="14"/>
    </row>
    <row r="2959" spans="1:29" x14ac:dyDescent="0.35">
      <c r="A2959" s="8"/>
      <c r="B2959" s="8"/>
      <c r="C2959" s="8"/>
      <c r="D2959" s="9"/>
      <c r="E2959" s="9"/>
      <c r="F2959" s="9"/>
      <c r="G2959" s="56"/>
      <c r="H2959" s="8" t="s">
        <v>42</v>
      </c>
      <c r="I2959" s="58"/>
      <c r="J2959" s="59"/>
      <c r="K2959" s="12"/>
      <c r="L2959" s="58"/>
      <c r="M2959" s="60"/>
      <c r="N2959" s="1"/>
      <c r="O2959" s="1"/>
      <c r="P2959" s="8"/>
      <c r="Q2959" s="3"/>
      <c r="R2959" s="4"/>
      <c r="S2959" s="3"/>
      <c r="T2959" s="3"/>
      <c r="U2959" s="1"/>
      <c r="V2959" s="1"/>
      <c r="W2959" s="4"/>
      <c r="X2959" s="3"/>
      <c r="Y2959" s="11"/>
      <c r="Z2959" s="10"/>
      <c r="AA2959" s="11"/>
      <c r="AB2959" s="14"/>
    </row>
    <row r="2960" spans="1:29" x14ac:dyDescent="0.35">
      <c r="A2960" s="58"/>
      <c r="B2960" s="58"/>
      <c r="C2960" s="58"/>
      <c r="D2960" s="61"/>
      <c r="E2960" s="61"/>
      <c r="F2960" s="61"/>
      <c r="G2960" s="58"/>
      <c r="H2960" s="58" t="s">
        <v>43</v>
      </c>
      <c r="I2960" s="58"/>
      <c r="J2960" s="59"/>
      <c r="K2960" s="12"/>
      <c r="L2960" s="58"/>
      <c r="M2960" s="60"/>
    </row>
    <row r="2961" spans="1:29" x14ac:dyDescent="0.35">
      <c r="A2961" s="1"/>
      <c r="B2961" s="1"/>
      <c r="C2961" s="1"/>
      <c r="D2961" s="2"/>
      <c r="E2961" s="2"/>
      <c r="F2961" s="2"/>
      <c r="G2961" s="1"/>
      <c r="H2961" s="1"/>
      <c r="I2961" s="1"/>
      <c r="J2961" s="3"/>
      <c r="K2961" s="4"/>
      <c r="M2961" s="6"/>
      <c r="N2961" s="1"/>
      <c r="O2961" s="1"/>
      <c r="P2961" s="1"/>
      <c r="Q2961" s="3"/>
      <c r="R2961" s="4"/>
      <c r="S2961" s="3"/>
      <c r="T2961" s="3"/>
      <c r="U2961" s="1"/>
      <c r="V2961" s="1"/>
      <c r="W2961" s="4"/>
      <c r="X2961" s="3"/>
      <c r="Y2961" s="4"/>
      <c r="Z2961" s="3"/>
      <c r="AA2961" s="314" t="s">
        <v>0</v>
      </c>
      <c r="AB2961" s="314"/>
    </row>
    <row r="2962" spans="1:29" x14ac:dyDescent="0.35">
      <c r="A2962" s="315" t="s">
        <v>1</v>
      </c>
      <c r="B2962" s="315"/>
      <c r="C2962" s="315"/>
      <c r="D2962" s="315"/>
      <c r="E2962" s="315"/>
      <c r="F2962" s="315"/>
      <c r="G2962" s="315"/>
      <c r="H2962" s="315"/>
      <c r="I2962" s="315"/>
      <c r="J2962" s="315"/>
      <c r="K2962" s="315"/>
      <c r="L2962" s="315"/>
      <c r="M2962" s="315"/>
      <c r="N2962" s="315"/>
      <c r="O2962" s="315"/>
      <c r="P2962" s="315"/>
      <c r="Q2962" s="315"/>
      <c r="R2962" s="315"/>
      <c r="S2962" s="315"/>
      <c r="T2962" s="315"/>
      <c r="U2962" s="315"/>
      <c r="V2962" s="315"/>
      <c r="W2962" s="315"/>
      <c r="X2962" s="315"/>
      <c r="Y2962" s="315"/>
      <c r="Z2962" s="315"/>
      <c r="AA2962" s="315"/>
      <c r="AB2962" s="315"/>
    </row>
    <row r="2963" spans="1:29" x14ac:dyDescent="0.35">
      <c r="A2963" s="315" t="str">
        <f>A2940</f>
        <v>เทศบาลตำบลนาบอน</v>
      </c>
      <c r="B2963" s="315"/>
      <c r="C2963" s="315"/>
      <c r="D2963" s="315"/>
      <c r="E2963" s="315"/>
      <c r="F2963" s="315"/>
      <c r="G2963" s="315"/>
      <c r="H2963" s="315"/>
      <c r="I2963" s="315"/>
      <c r="J2963" s="315"/>
      <c r="K2963" s="315"/>
      <c r="L2963" s="315"/>
      <c r="M2963" s="315"/>
      <c r="N2963" s="315"/>
      <c r="O2963" s="315"/>
      <c r="P2963" s="315"/>
      <c r="Q2963" s="315"/>
      <c r="R2963" s="315"/>
      <c r="S2963" s="315"/>
      <c r="T2963" s="315"/>
      <c r="U2963" s="315"/>
      <c r="V2963" s="315"/>
      <c r="W2963" s="315"/>
      <c r="X2963" s="315"/>
      <c r="Y2963" s="315"/>
      <c r="Z2963" s="315"/>
      <c r="AA2963" s="315"/>
      <c r="AB2963" s="315"/>
    </row>
    <row r="2964" spans="1:29" x14ac:dyDescent="0.35">
      <c r="A2964" s="8" t="s">
        <v>269</v>
      </c>
      <c r="B2964" s="8"/>
      <c r="C2964" s="8"/>
      <c r="D2964" s="9"/>
      <c r="E2964" s="9"/>
      <c r="F2964" s="9"/>
      <c r="G2964" s="8"/>
      <c r="H2964" s="8"/>
      <c r="I2964" s="8"/>
      <c r="J2964" s="10"/>
      <c r="K2964" s="11"/>
      <c r="L2964" s="12"/>
      <c r="M2964" s="13"/>
      <c r="N2964" s="8"/>
      <c r="O2964" s="8"/>
      <c r="P2964" s="8"/>
      <c r="Q2964" s="10"/>
      <c r="R2964" s="11"/>
      <c r="S2964" s="10"/>
      <c r="T2964" s="10"/>
      <c r="U2964" s="8"/>
      <c r="V2964" s="8"/>
      <c r="W2964" s="11"/>
      <c r="X2964" s="10"/>
      <c r="Y2964" s="11"/>
      <c r="Z2964" s="10"/>
      <c r="AA2964" s="11"/>
      <c r="AB2964" s="14"/>
    </row>
    <row r="2965" spans="1:29" x14ac:dyDescent="0.35">
      <c r="A2965" s="288" t="s">
        <v>4</v>
      </c>
      <c r="B2965" s="316"/>
      <c r="C2965" s="316"/>
      <c r="D2965" s="316"/>
      <c r="E2965" s="316"/>
      <c r="F2965" s="316"/>
      <c r="G2965" s="316"/>
      <c r="H2965" s="316"/>
      <c r="I2965" s="316"/>
      <c r="J2965" s="316"/>
      <c r="K2965" s="316"/>
      <c r="L2965" s="289"/>
      <c r="M2965" s="288" t="s">
        <v>5</v>
      </c>
      <c r="N2965" s="316"/>
      <c r="O2965" s="316"/>
      <c r="P2965" s="316"/>
      <c r="Q2965" s="316"/>
      <c r="R2965" s="316"/>
      <c r="S2965" s="316"/>
      <c r="T2965" s="316"/>
      <c r="U2965" s="316"/>
      <c r="V2965" s="316"/>
      <c r="W2965" s="289"/>
      <c r="X2965" s="290" t="s">
        <v>6</v>
      </c>
      <c r="Y2965" s="290" t="s">
        <v>7</v>
      </c>
      <c r="Z2965" s="290" t="s">
        <v>8</v>
      </c>
      <c r="AA2965" s="290" t="s">
        <v>9</v>
      </c>
      <c r="AB2965" s="317" t="s">
        <v>10</v>
      </c>
    </row>
    <row r="2966" spans="1:29" x14ac:dyDescent="0.35">
      <c r="A2966" s="299" t="s">
        <v>11</v>
      </c>
      <c r="B2966" s="293" t="s">
        <v>12</v>
      </c>
      <c r="C2966" s="293" t="s">
        <v>13</v>
      </c>
      <c r="D2966" s="311" t="s">
        <v>14</v>
      </c>
      <c r="E2966" s="311" t="s">
        <v>15</v>
      </c>
      <c r="F2966" s="312" t="s">
        <v>16</v>
      </c>
      <c r="G2966" s="302" t="s">
        <v>17</v>
      </c>
      <c r="H2966" s="303"/>
      <c r="I2966" s="304"/>
      <c r="J2966" s="290" t="s">
        <v>18</v>
      </c>
      <c r="K2966" s="290" t="s">
        <v>19</v>
      </c>
      <c r="L2966" s="308" t="s">
        <v>20</v>
      </c>
      <c r="M2966" s="299" t="s">
        <v>11</v>
      </c>
      <c r="N2966" s="293" t="s">
        <v>21</v>
      </c>
      <c r="O2966" s="293" t="s">
        <v>22</v>
      </c>
      <c r="P2966" s="293" t="s">
        <v>16</v>
      </c>
      <c r="Q2966" s="290" t="s">
        <v>23</v>
      </c>
      <c r="R2966" s="290" t="s">
        <v>24</v>
      </c>
      <c r="S2966" s="290" t="s">
        <v>25</v>
      </c>
      <c r="T2966" s="290" t="s">
        <v>26</v>
      </c>
      <c r="U2966" s="288" t="s">
        <v>27</v>
      </c>
      <c r="V2966" s="289"/>
      <c r="W2966" s="290" t="s">
        <v>28</v>
      </c>
      <c r="X2966" s="291"/>
      <c r="Y2966" s="291"/>
      <c r="Z2966" s="291"/>
      <c r="AA2966" s="291"/>
      <c r="AB2966" s="318"/>
    </row>
    <row r="2967" spans="1:29" x14ac:dyDescent="0.35">
      <c r="A2967" s="300"/>
      <c r="B2967" s="294"/>
      <c r="C2967" s="294"/>
      <c r="D2967" s="312"/>
      <c r="E2967" s="312"/>
      <c r="F2967" s="312"/>
      <c r="G2967" s="305"/>
      <c r="H2967" s="306"/>
      <c r="I2967" s="307"/>
      <c r="J2967" s="291"/>
      <c r="K2967" s="291"/>
      <c r="L2967" s="309"/>
      <c r="M2967" s="300"/>
      <c r="N2967" s="294"/>
      <c r="O2967" s="294"/>
      <c r="P2967" s="294"/>
      <c r="Q2967" s="291"/>
      <c r="R2967" s="291"/>
      <c r="S2967" s="291"/>
      <c r="T2967" s="291"/>
      <c r="U2967" s="293" t="s">
        <v>29</v>
      </c>
      <c r="V2967" s="296" t="s">
        <v>30</v>
      </c>
      <c r="W2967" s="291"/>
      <c r="X2967" s="291"/>
      <c r="Y2967" s="291"/>
      <c r="Z2967" s="291"/>
      <c r="AA2967" s="291"/>
      <c r="AB2967" s="318"/>
    </row>
    <row r="2968" spans="1:29" x14ac:dyDescent="0.35">
      <c r="A2968" s="300"/>
      <c r="B2968" s="294"/>
      <c r="C2968" s="294"/>
      <c r="D2968" s="312"/>
      <c r="E2968" s="312"/>
      <c r="F2968" s="312"/>
      <c r="G2968" s="299" t="s">
        <v>31</v>
      </c>
      <c r="H2968" s="299" t="s">
        <v>32</v>
      </c>
      <c r="I2968" s="299" t="s">
        <v>33</v>
      </c>
      <c r="J2968" s="291"/>
      <c r="K2968" s="291"/>
      <c r="L2968" s="309"/>
      <c r="M2968" s="300"/>
      <c r="N2968" s="294"/>
      <c r="O2968" s="294"/>
      <c r="P2968" s="294"/>
      <c r="Q2968" s="291"/>
      <c r="R2968" s="291"/>
      <c r="S2968" s="291"/>
      <c r="T2968" s="291"/>
      <c r="U2968" s="294"/>
      <c r="V2968" s="297"/>
      <c r="W2968" s="291"/>
      <c r="X2968" s="291"/>
      <c r="Y2968" s="291"/>
      <c r="Z2968" s="291"/>
      <c r="AA2968" s="291"/>
      <c r="AB2968" s="318"/>
    </row>
    <row r="2969" spans="1:29" x14ac:dyDescent="0.35">
      <c r="A2969" s="300"/>
      <c r="B2969" s="294"/>
      <c r="C2969" s="294"/>
      <c r="D2969" s="312"/>
      <c r="E2969" s="312"/>
      <c r="F2969" s="312"/>
      <c r="G2969" s="300"/>
      <c r="H2969" s="300"/>
      <c r="I2969" s="300"/>
      <c r="J2969" s="291"/>
      <c r="K2969" s="291"/>
      <c r="L2969" s="309"/>
      <c r="M2969" s="300"/>
      <c r="N2969" s="294"/>
      <c r="O2969" s="294"/>
      <c r="P2969" s="294"/>
      <c r="Q2969" s="291"/>
      <c r="R2969" s="291"/>
      <c r="S2969" s="291"/>
      <c r="T2969" s="291"/>
      <c r="U2969" s="294"/>
      <c r="V2969" s="297"/>
      <c r="W2969" s="291"/>
      <c r="X2969" s="291"/>
      <c r="Y2969" s="291"/>
      <c r="Z2969" s="291"/>
      <c r="AA2969" s="291"/>
      <c r="AB2969" s="318"/>
    </row>
    <row r="2970" spans="1:29" x14ac:dyDescent="0.35">
      <c r="A2970" s="301"/>
      <c r="B2970" s="295"/>
      <c r="C2970" s="295"/>
      <c r="D2970" s="313"/>
      <c r="E2970" s="313"/>
      <c r="F2970" s="313"/>
      <c r="G2970" s="301"/>
      <c r="H2970" s="301"/>
      <c r="I2970" s="301"/>
      <c r="J2970" s="292"/>
      <c r="K2970" s="292"/>
      <c r="L2970" s="310"/>
      <c r="M2970" s="301"/>
      <c r="N2970" s="295"/>
      <c r="O2970" s="295"/>
      <c r="P2970" s="295"/>
      <c r="Q2970" s="292"/>
      <c r="R2970" s="292"/>
      <c r="S2970" s="292"/>
      <c r="T2970" s="292"/>
      <c r="U2970" s="295"/>
      <c r="V2970" s="298"/>
      <c r="W2970" s="292"/>
      <c r="X2970" s="292"/>
      <c r="Y2970" s="292"/>
      <c r="Z2970" s="292"/>
      <c r="AA2970" s="292"/>
      <c r="AB2970" s="319"/>
    </row>
    <row r="2971" spans="1:29" x14ac:dyDescent="0.35">
      <c r="A2971" s="240"/>
      <c r="B2971" s="241"/>
      <c r="C2971" s="241"/>
      <c r="D2971" s="242"/>
      <c r="E2971" s="242"/>
      <c r="F2971" s="242"/>
      <c r="G2971" s="240"/>
      <c r="H2971" s="240"/>
      <c r="I2971" s="240"/>
      <c r="J2971" s="243">
        <v>189</v>
      </c>
      <c r="K2971" s="243">
        <v>3050</v>
      </c>
      <c r="L2971" s="244">
        <f>J2971*K2971</f>
        <v>576450</v>
      </c>
      <c r="M2971" s="240">
        <v>1</v>
      </c>
      <c r="N2971" s="241" t="s">
        <v>141</v>
      </c>
      <c r="O2971" s="241" t="s">
        <v>49</v>
      </c>
      <c r="P2971" s="241">
        <v>2</v>
      </c>
      <c r="Q2971" s="243">
        <v>1500</v>
      </c>
      <c r="R2971" s="243">
        <v>100</v>
      </c>
      <c r="S2971" s="243">
        <v>6750</v>
      </c>
      <c r="T2971" s="243">
        <f>Q2971*S2971</f>
        <v>10125000</v>
      </c>
      <c r="U2971" s="241">
        <v>20</v>
      </c>
      <c r="V2971" s="245">
        <v>30</v>
      </c>
      <c r="W2971" s="243">
        <f>T2971-T2971*30/100</f>
        <v>7087500</v>
      </c>
      <c r="X2971" s="243">
        <f>W2971</f>
        <v>7087500</v>
      </c>
      <c r="Y2971" s="243">
        <f>X2971*100/100</f>
        <v>7087500</v>
      </c>
      <c r="Z2971" s="243">
        <v>10000000</v>
      </c>
      <c r="AA2971" s="243">
        <v>0</v>
      </c>
      <c r="AB2971" s="246">
        <v>0.02</v>
      </c>
      <c r="AC2971" s="5">
        <f>AA2971*AB2971/100</f>
        <v>0</v>
      </c>
    </row>
    <row r="2972" spans="1:29" x14ac:dyDescent="0.35">
      <c r="A2972" s="15">
        <v>1</v>
      </c>
      <c r="B2972" s="16" t="str">
        <f>[1]ภดส3!B4985</f>
        <v>โฉนด</v>
      </c>
      <c r="C2972" s="16">
        <f>[1]ภดส3!E4985</f>
        <v>1858</v>
      </c>
      <c r="D2972" s="17">
        <f>[1]ภดส3!C4985</f>
        <v>4272</v>
      </c>
      <c r="E2972" s="17" t="str">
        <f>[1]ภดส3!F4985</f>
        <v>ม.2 ต.นาบอน</v>
      </c>
      <c r="F2972" s="18" t="s">
        <v>45</v>
      </c>
      <c r="G2972" s="16">
        <f>[1]ภดส3!G4985</f>
        <v>0</v>
      </c>
      <c r="H2972" s="16">
        <f>[1]ภดส3!H4985</f>
        <v>0</v>
      </c>
      <c r="I2972" s="16">
        <f>[1]ภดส3!I4985</f>
        <v>20</v>
      </c>
      <c r="J2972" s="19">
        <f>[1]ภดส3!J4985</f>
        <v>20</v>
      </c>
      <c r="K2972" s="20">
        <v>3050</v>
      </c>
      <c r="L2972" s="19">
        <f>J2972*K2972</f>
        <v>61000</v>
      </c>
      <c r="M2972" s="21"/>
      <c r="N2972" s="21"/>
      <c r="O2972" s="21"/>
      <c r="P2972" s="21"/>
      <c r="Q2972" s="22"/>
      <c r="R2972" s="23"/>
      <c r="S2972" s="22"/>
      <c r="T2972" s="22"/>
      <c r="U2972" s="21"/>
      <c r="V2972" s="21"/>
      <c r="W2972" s="23"/>
      <c r="X2972" s="22">
        <f>L2972</f>
        <v>61000</v>
      </c>
      <c r="Y2972" s="23">
        <f>X2972*100/100</f>
        <v>61000</v>
      </c>
      <c r="Z2972" s="22">
        <v>0</v>
      </c>
      <c r="AA2972" s="24">
        <f>Y2972-Z2972</f>
        <v>61000</v>
      </c>
      <c r="AB2972" s="25">
        <v>0.3</v>
      </c>
      <c r="AC2972" s="26">
        <f>AA2972*AB2972/100</f>
        <v>183</v>
      </c>
    </row>
    <row r="2973" spans="1:29" x14ac:dyDescent="0.35">
      <c r="A2973" s="15">
        <v>2</v>
      </c>
      <c r="B2973" s="16" t="str">
        <f>[1]ภดส3!B4986</f>
        <v>โฉนด</v>
      </c>
      <c r="C2973" s="16">
        <f>[1]ภดส3!E4986</f>
        <v>1859</v>
      </c>
      <c r="D2973" s="17">
        <f>[1]ภดส3!C4986</f>
        <v>4273</v>
      </c>
      <c r="E2973" s="17" t="str">
        <f>[1]ภดส3!F4986</f>
        <v>ม.2 ต.นาบอน</v>
      </c>
      <c r="F2973" s="18" t="s">
        <v>45</v>
      </c>
      <c r="G2973" s="16">
        <f>[1]ภดส3!G4986</f>
        <v>0</v>
      </c>
      <c r="H2973" s="16">
        <f>[1]ภดส3!H4986</f>
        <v>0</v>
      </c>
      <c r="I2973" s="16">
        <f>[1]ภดส3!I4986</f>
        <v>20</v>
      </c>
      <c r="J2973" s="19">
        <f>[1]ภดส3!J4986</f>
        <v>20</v>
      </c>
      <c r="K2973" s="20">
        <v>3050</v>
      </c>
      <c r="L2973" s="19">
        <f>J2973*K2973</f>
        <v>61000</v>
      </c>
      <c r="M2973" s="21"/>
      <c r="N2973" s="21"/>
      <c r="O2973" s="21"/>
      <c r="P2973" s="21"/>
      <c r="Q2973" s="22"/>
      <c r="R2973" s="23"/>
      <c r="S2973" s="22"/>
      <c r="T2973" s="22"/>
      <c r="U2973" s="21"/>
      <c r="V2973" s="21"/>
      <c r="W2973" s="23"/>
      <c r="X2973" s="22">
        <f>L2973</f>
        <v>61000</v>
      </c>
      <c r="Y2973" s="23">
        <f>X2973*100/100</f>
        <v>61000</v>
      </c>
      <c r="Z2973" s="22">
        <v>0</v>
      </c>
      <c r="AA2973" s="24">
        <f>Y2973-Z2973</f>
        <v>61000</v>
      </c>
      <c r="AB2973" s="25">
        <v>0.3</v>
      </c>
      <c r="AC2973" s="26">
        <f t="shared" ref="AC2973:AC3001" si="169">AA2973*AB2973/100</f>
        <v>183</v>
      </c>
    </row>
    <row r="2974" spans="1:29" x14ac:dyDescent="0.35">
      <c r="A2974" s="15">
        <v>3</v>
      </c>
      <c r="B2974" s="16" t="str">
        <f>[1]ภดส3!B4987</f>
        <v>โฉนด</v>
      </c>
      <c r="C2974" s="16">
        <f>[1]ภดส3!E4987</f>
        <v>1860</v>
      </c>
      <c r="D2974" s="17">
        <f>[1]ภดส3!C4987</f>
        <v>4274</v>
      </c>
      <c r="E2974" s="17" t="str">
        <f>[1]ภดส3!F4987</f>
        <v>ม.2 ต.นาบอน</v>
      </c>
      <c r="F2974" s="18" t="s">
        <v>45</v>
      </c>
      <c r="G2974" s="16">
        <f>[1]ภดส3!G4987</f>
        <v>0</v>
      </c>
      <c r="H2974" s="16">
        <f>[1]ภดส3!H4987</f>
        <v>0</v>
      </c>
      <c r="I2974" s="16">
        <f>[1]ภดส3!I4987</f>
        <v>20</v>
      </c>
      <c r="J2974" s="19">
        <f>[1]ภดส3!J4987</f>
        <v>20</v>
      </c>
      <c r="K2974" s="20">
        <v>3050</v>
      </c>
      <c r="L2974" s="19">
        <f t="shared" ref="L2974:L3001" si="170">J2974*K2974</f>
        <v>61000</v>
      </c>
      <c r="M2974" s="21"/>
      <c r="N2974" s="21"/>
      <c r="O2974" s="21"/>
      <c r="P2974" s="21"/>
      <c r="Q2974" s="22"/>
      <c r="R2974" s="23"/>
      <c r="S2974" s="22"/>
      <c r="T2974" s="22"/>
      <c r="U2974" s="21"/>
      <c r="V2974" s="21"/>
      <c r="W2974" s="23"/>
      <c r="X2974" s="22">
        <f t="shared" ref="X2974:X3001" si="171">L2974</f>
        <v>61000</v>
      </c>
      <c r="Y2974" s="23">
        <f t="shared" ref="Y2974:Y3001" si="172">X2974*100/100</f>
        <v>61000</v>
      </c>
      <c r="Z2974" s="22">
        <v>0</v>
      </c>
      <c r="AA2974" s="24">
        <f t="shared" ref="AA2974:AA3001" si="173">Y2974-Z2974</f>
        <v>61000</v>
      </c>
      <c r="AB2974" s="25">
        <v>0.3</v>
      </c>
      <c r="AC2974" s="26">
        <f t="shared" si="169"/>
        <v>183</v>
      </c>
    </row>
    <row r="2975" spans="1:29" x14ac:dyDescent="0.35">
      <c r="A2975" s="15">
        <v>4</v>
      </c>
      <c r="B2975" s="16" t="str">
        <f>[1]ภดส3!B4988</f>
        <v>โฉนด</v>
      </c>
      <c r="C2975" s="16">
        <f>[1]ภดส3!E4988</f>
        <v>1861</v>
      </c>
      <c r="D2975" s="17">
        <f>[1]ภดส3!C4988</f>
        <v>4275</v>
      </c>
      <c r="E2975" s="17" t="str">
        <f>[1]ภดส3!F4988</f>
        <v>ม.2 ต.นาบอน</v>
      </c>
      <c r="F2975" s="18" t="s">
        <v>45</v>
      </c>
      <c r="G2975" s="16">
        <f>[1]ภดส3!G4988</f>
        <v>0</v>
      </c>
      <c r="H2975" s="16">
        <f>[1]ภดส3!H4988</f>
        <v>0</v>
      </c>
      <c r="I2975" s="16">
        <f>[1]ภดส3!I4988</f>
        <v>20</v>
      </c>
      <c r="J2975" s="19">
        <f>[1]ภดส3!J4988</f>
        <v>20</v>
      </c>
      <c r="K2975" s="20">
        <v>3050</v>
      </c>
      <c r="L2975" s="19">
        <f t="shared" si="170"/>
        <v>61000</v>
      </c>
      <c r="M2975" s="21"/>
      <c r="N2975" s="21"/>
      <c r="O2975" s="21"/>
      <c r="P2975" s="21"/>
      <c r="Q2975" s="22"/>
      <c r="R2975" s="23"/>
      <c r="S2975" s="22"/>
      <c r="T2975" s="22"/>
      <c r="U2975" s="21"/>
      <c r="V2975" s="21"/>
      <c r="W2975" s="23"/>
      <c r="X2975" s="22">
        <f t="shared" si="171"/>
        <v>61000</v>
      </c>
      <c r="Y2975" s="23">
        <f t="shared" si="172"/>
        <v>61000</v>
      </c>
      <c r="Z2975" s="22">
        <v>0</v>
      </c>
      <c r="AA2975" s="24">
        <f t="shared" si="173"/>
        <v>61000</v>
      </c>
      <c r="AB2975" s="25">
        <v>0.3</v>
      </c>
      <c r="AC2975" s="26">
        <f t="shared" si="169"/>
        <v>183</v>
      </c>
    </row>
    <row r="2976" spans="1:29" x14ac:dyDescent="0.35">
      <c r="A2976" s="15">
        <v>5</v>
      </c>
      <c r="B2976" s="16" t="str">
        <f>[1]ภดส3!B4989</f>
        <v>โฉนด</v>
      </c>
      <c r="C2976" s="16">
        <f>[1]ภดส3!E4989</f>
        <v>1862</v>
      </c>
      <c r="D2976" s="17">
        <f>[1]ภดส3!C4989</f>
        <v>4276</v>
      </c>
      <c r="E2976" s="17" t="str">
        <f>[1]ภดส3!F4989</f>
        <v>ม.2 ต.นาบอน</v>
      </c>
      <c r="F2976" s="18" t="s">
        <v>45</v>
      </c>
      <c r="G2976" s="16">
        <f>[1]ภดส3!G4989</f>
        <v>0</v>
      </c>
      <c r="H2976" s="16">
        <f>[1]ภดส3!H4989</f>
        <v>0</v>
      </c>
      <c r="I2976" s="16">
        <f>[1]ภดส3!I4989</f>
        <v>20</v>
      </c>
      <c r="J2976" s="19">
        <f>[1]ภดส3!J4989</f>
        <v>20</v>
      </c>
      <c r="K2976" s="20">
        <v>3050</v>
      </c>
      <c r="L2976" s="19">
        <f t="shared" si="170"/>
        <v>61000</v>
      </c>
      <c r="M2976" s="21"/>
      <c r="N2976" s="21"/>
      <c r="O2976" s="21"/>
      <c r="P2976" s="21"/>
      <c r="Q2976" s="22"/>
      <c r="R2976" s="23"/>
      <c r="S2976" s="22"/>
      <c r="T2976" s="22"/>
      <c r="U2976" s="21"/>
      <c r="V2976" s="21"/>
      <c r="W2976" s="23"/>
      <c r="X2976" s="22">
        <f t="shared" si="171"/>
        <v>61000</v>
      </c>
      <c r="Y2976" s="23">
        <f t="shared" si="172"/>
        <v>61000</v>
      </c>
      <c r="Z2976" s="22">
        <v>0</v>
      </c>
      <c r="AA2976" s="24">
        <f t="shared" si="173"/>
        <v>61000</v>
      </c>
      <c r="AB2976" s="25">
        <v>0.3</v>
      </c>
      <c r="AC2976" s="26">
        <f t="shared" si="169"/>
        <v>183</v>
      </c>
    </row>
    <row r="2977" spans="1:29" x14ac:dyDescent="0.35">
      <c r="A2977" s="15">
        <v>6</v>
      </c>
      <c r="B2977" s="16" t="str">
        <f>[1]ภดส3!B4990</f>
        <v>โฉนด</v>
      </c>
      <c r="C2977" s="16">
        <f>[1]ภดส3!E4990</f>
        <v>1863</v>
      </c>
      <c r="D2977" s="17">
        <f>[1]ภดส3!C4990</f>
        <v>4277</v>
      </c>
      <c r="E2977" s="17" t="str">
        <f>[1]ภดส3!F4990</f>
        <v>ม.2 ต.นาบอน</v>
      </c>
      <c r="F2977" s="18" t="s">
        <v>45</v>
      </c>
      <c r="G2977" s="16">
        <f>[1]ภดส3!G4990</f>
        <v>0</v>
      </c>
      <c r="H2977" s="16">
        <f>[1]ภดส3!H4990</f>
        <v>0</v>
      </c>
      <c r="I2977" s="16">
        <f>[1]ภดส3!I4990</f>
        <v>20</v>
      </c>
      <c r="J2977" s="19">
        <f>[1]ภดส3!J4990</f>
        <v>20</v>
      </c>
      <c r="K2977" s="20">
        <v>3050</v>
      </c>
      <c r="L2977" s="19">
        <f t="shared" si="170"/>
        <v>61000</v>
      </c>
      <c r="M2977" s="21"/>
      <c r="N2977" s="21"/>
      <c r="O2977" s="21"/>
      <c r="P2977" s="21"/>
      <c r="Q2977" s="22"/>
      <c r="R2977" s="23"/>
      <c r="S2977" s="22"/>
      <c r="T2977" s="22"/>
      <c r="U2977" s="21"/>
      <c r="V2977" s="21"/>
      <c r="W2977" s="23"/>
      <c r="X2977" s="22">
        <f t="shared" si="171"/>
        <v>61000</v>
      </c>
      <c r="Y2977" s="23">
        <f t="shared" si="172"/>
        <v>61000</v>
      </c>
      <c r="Z2977" s="22">
        <v>0</v>
      </c>
      <c r="AA2977" s="24">
        <f t="shared" si="173"/>
        <v>61000</v>
      </c>
      <c r="AB2977" s="25">
        <v>0.3</v>
      </c>
      <c r="AC2977" s="26">
        <f t="shared" si="169"/>
        <v>183</v>
      </c>
    </row>
    <row r="2978" spans="1:29" x14ac:dyDescent="0.35">
      <c r="A2978" s="15">
        <v>7</v>
      </c>
      <c r="B2978" s="16" t="str">
        <f>[1]ภดส3!B4991</f>
        <v>โฉนด</v>
      </c>
      <c r="C2978" s="16">
        <f>[1]ภดส3!E4991</f>
        <v>2939</v>
      </c>
      <c r="D2978" s="17">
        <f>[1]ภดส3!C4991</f>
        <v>6283</v>
      </c>
      <c r="E2978" s="17" t="str">
        <f>[1]ภดส3!F4991</f>
        <v>ม.2 ต.นาบอน</v>
      </c>
      <c r="F2978" s="18" t="s">
        <v>34</v>
      </c>
      <c r="G2978" s="16">
        <f>[1]ภดส3!G4991</f>
        <v>0</v>
      </c>
      <c r="H2978" s="16">
        <f>[1]ภดส3!H4991</f>
        <v>0</v>
      </c>
      <c r="I2978" s="16">
        <f>[1]ภดส3!I4991</f>
        <v>28</v>
      </c>
      <c r="J2978" s="19">
        <f>[1]ภดส3!J4991</f>
        <v>28</v>
      </c>
      <c r="K2978" s="20">
        <v>3050</v>
      </c>
      <c r="L2978" s="19">
        <f t="shared" si="170"/>
        <v>85400</v>
      </c>
      <c r="M2978" s="21"/>
      <c r="N2978" s="21"/>
      <c r="O2978" s="21"/>
      <c r="P2978" s="21"/>
      <c r="Q2978" s="22"/>
      <c r="R2978" s="23"/>
      <c r="S2978" s="22"/>
      <c r="T2978" s="22"/>
      <c r="U2978" s="21"/>
      <c r="V2978" s="21"/>
      <c r="W2978" s="23"/>
      <c r="X2978" s="22">
        <f t="shared" si="171"/>
        <v>85400</v>
      </c>
      <c r="Y2978" s="23">
        <f t="shared" si="172"/>
        <v>85400</v>
      </c>
      <c r="Z2978" s="22">
        <v>0</v>
      </c>
      <c r="AA2978" s="24">
        <f t="shared" si="173"/>
        <v>85400</v>
      </c>
      <c r="AB2978" s="25">
        <v>0.02</v>
      </c>
      <c r="AC2978" s="26">
        <f t="shared" si="169"/>
        <v>17.079999999999998</v>
      </c>
    </row>
    <row r="2979" spans="1:29" x14ac:dyDescent="0.35">
      <c r="A2979" s="15">
        <v>8</v>
      </c>
      <c r="B2979" s="16" t="str">
        <f>[1]ภดส3!B5012</f>
        <v>โฉนด</v>
      </c>
      <c r="C2979" s="16">
        <f>[1]ภดส3!E5012</f>
        <v>1890</v>
      </c>
      <c r="D2979" s="17">
        <f>[1]ภดส3!C5012</f>
        <v>4304</v>
      </c>
      <c r="E2979" s="17" t="str">
        <f>[1]ภดส3!F5012</f>
        <v>ม.2 ต.นาบอน</v>
      </c>
      <c r="F2979" s="18" t="s">
        <v>45</v>
      </c>
      <c r="G2979" s="16">
        <f>[1]ภดส3!G5012</f>
        <v>0</v>
      </c>
      <c r="H2979" s="16">
        <f>[1]ภดส3!H5012</f>
        <v>0</v>
      </c>
      <c r="I2979" s="16">
        <f>[1]ภดส3!I5012</f>
        <v>33</v>
      </c>
      <c r="J2979" s="19">
        <f>[1]ภดส3!J5012</f>
        <v>33</v>
      </c>
      <c r="K2979" s="20">
        <v>2650</v>
      </c>
      <c r="L2979" s="19">
        <f t="shared" si="170"/>
        <v>87450</v>
      </c>
      <c r="M2979" s="21"/>
      <c r="N2979" s="21"/>
      <c r="O2979" s="21"/>
      <c r="P2979" s="21"/>
      <c r="Q2979" s="22"/>
      <c r="R2979" s="23"/>
      <c r="S2979" s="22"/>
      <c r="T2979" s="22"/>
      <c r="U2979" s="21"/>
      <c r="V2979" s="21"/>
      <c r="W2979" s="23"/>
      <c r="X2979" s="22">
        <f t="shared" si="171"/>
        <v>87450</v>
      </c>
      <c r="Y2979" s="23">
        <f t="shared" si="172"/>
        <v>87450</v>
      </c>
      <c r="Z2979" s="22">
        <v>0</v>
      </c>
      <c r="AA2979" s="24">
        <f t="shared" si="173"/>
        <v>87450</v>
      </c>
      <c r="AB2979" s="25">
        <v>0.3</v>
      </c>
      <c r="AC2979" s="26">
        <f t="shared" si="169"/>
        <v>262.35000000000002</v>
      </c>
    </row>
    <row r="2980" spans="1:29" x14ac:dyDescent="0.35">
      <c r="A2980" s="15">
        <v>9</v>
      </c>
      <c r="B2980" s="16" t="str">
        <f>[1]ภดส3!B5013</f>
        <v>โฉนด</v>
      </c>
      <c r="C2980" s="16">
        <f>[1]ภดส3!E5013</f>
        <v>1885</v>
      </c>
      <c r="D2980" s="17">
        <f>[1]ภดส3!C5013</f>
        <v>4299</v>
      </c>
      <c r="E2980" s="17" t="str">
        <f>[1]ภดส3!F5013</f>
        <v>ม.2 ต.นาบอน</v>
      </c>
      <c r="F2980" s="18" t="s">
        <v>45</v>
      </c>
      <c r="G2980" s="16">
        <f>[1]ภดส3!G5013</f>
        <v>0</v>
      </c>
      <c r="H2980" s="16">
        <f>[1]ภดส3!H5013</f>
        <v>0</v>
      </c>
      <c r="I2980" s="16">
        <f>[1]ภดส3!I5013</f>
        <v>35</v>
      </c>
      <c r="J2980" s="19">
        <f>[1]ภดส3!J5013</f>
        <v>35</v>
      </c>
      <c r="K2980" s="20">
        <v>2650</v>
      </c>
      <c r="L2980" s="19">
        <f t="shared" si="170"/>
        <v>92750</v>
      </c>
      <c r="M2980" s="21"/>
      <c r="N2980" s="21"/>
      <c r="O2980" s="21"/>
      <c r="P2980" s="21"/>
      <c r="Q2980" s="22"/>
      <c r="R2980" s="23"/>
      <c r="S2980" s="22"/>
      <c r="T2980" s="22"/>
      <c r="U2980" s="21"/>
      <c r="V2980" s="21"/>
      <c r="W2980" s="23"/>
      <c r="X2980" s="22">
        <f t="shared" si="171"/>
        <v>92750</v>
      </c>
      <c r="Y2980" s="23">
        <f t="shared" si="172"/>
        <v>92750</v>
      </c>
      <c r="Z2980" s="22">
        <v>0</v>
      </c>
      <c r="AA2980" s="24">
        <f t="shared" si="173"/>
        <v>92750</v>
      </c>
      <c r="AB2980" s="25">
        <v>0.3</v>
      </c>
      <c r="AC2980" s="26">
        <f t="shared" si="169"/>
        <v>278.25</v>
      </c>
    </row>
    <row r="2981" spans="1:29" x14ac:dyDescent="0.35">
      <c r="A2981" s="15">
        <v>10</v>
      </c>
      <c r="B2981" s="16" t="str">
        <f>[1]ภดส3!B5014</f>
        <v>โฉนด</v>
      </c>
      <c r="C2981" s="16">
        <f>[1]ภดส3!E5014</f>
        <v>1875</v>
      </c>
      <c r="D2981" s="17">
        <f>[1]ภดส3!C5014</f>
        <v>4289</v>
      </c>
      <c r="E2981" s="17" t="str">
        <f>[1]ภดส3!F5014</f>
        <v>ม.2 ต.นาบอน</v>
      </c>
      <c r="F2981" s="18" t="s">
        <v>45</v>
      </c>
      <c r="G2981" s="16">
        <f>[1]ภดส3!G5014</f>
        <v>0</v>
      </c>
      <c r="H2981" s="16">
        <f>[1]ภดส3!H5014</f>
        <v>0</v>
      </c>
      <c r="I2981" s="16">
        <f>[1]ภดส3!I5014</f>
        <v>38</v>
      </c>
      <c r="J2981" s="19">
        <f>[1]ภดส3!J5014</f>
        <v>38</v>
      </c>
      <c r="K2981" s="20">
        <v>2650</v>
      </c>
      <c r="L2981" s="19">
        <f t="shared" si="170"/>
        <v>100700</v>
      </c>
      <c r="M2981" s="21"/>
      <c r="N2981" s="21"/>
      <c r="O2981" s="21"/>
      <c r="P2981" s="21"/>
      <c r="Q2981" s="22"/>
      <c r="R2981" s="23"/>
      <c r="S2981" s="22"/>
      <c r="T2981" s="22"/>
      <c r="U2981" s="21"/>
      <c r="V2981" s="21"/>
      <c r="W2981" s="23"/>
      <c r="X2981" s="22">
        <f t="shared" si="171"/>
        <v>100700</v>
      </c>
      <c r="Y2981" s="23">
        <f t="shared" si="172"/>
        <v>100700</v>
      </c>
      <c r="Z2981" s="22">
        <v>0</v>
      </c>
      <c r="AA2981" s="24">
        <f t="shared" si="173"/>
        <v>100700</v>
      </c>
      <c r="AB2981" s="25">
        <v>0.3</v>
      </c>
      <c r="AC2981" s="26">
        <f t="shared" si="169"/>
        <v>302.10000000000002</v>
      </c>
    </row>
    <row r="2982" spans="1:29" x14ac:dyDescent="0.35">
      <c r="A2982" s="15">
        <v>11</v>
      </c>
      <c r="B2982" s="16" t="str">
        <f>[1]ภดส3!B5015</f>
        <v>โฉนด</v>
      </c>
      <c r="C2982" s="16">
        <f>[1]ภดส3!E5015</f>
        <v>4169</v>
      </c>
      <c r="D2982" s="17">
        <f>[1]ภดส3!C5015</f>
        <v>8687</v>
      </c>
      <c r="E2982" s="17" t="str">
        <f>[1]ภดส3!F5015</f>
        <v>ม.2 ต.นาบอน</v>
      </c>
      <c r="F2982" s="18" t="s">
        <v>45</v>
      </c>
      <c r="G2982" s="16">
        <f>[1]ภดส3!G5015</f>
        <v>0</v>
      </c>
      <c r="H2982" s="16">
        <f>[1]ภดส3!H5015</f>
        <v>0</v>
      </c>
      <c r="I2982" s="16">
        <f>[1]ภดส3!I5015</f>
        <v>12</v>
      </c>
      <c r="J2982" s="19">
        <f>[1]ภดส3!J5015</f>
        <v>12</v>
      </c>
      <c r="K2982" s="20">
        <v>2000</v>
      </c>
      <c r="L2982" s="19">
        <f t="shared" si="170"/>
        <v>24000</v>
      </c>
      <c r="M2982" s="21"/>
      <c r="N2982" s="21"/>
      <c r="O2982" s="21"/>
      <c r="P2982" s="21"/>
      <c r="Q2982" s="22"/>
      <c r="R2982" s="23"/>
      <c r="S2982" s="22"/>
      <c r="T2982" s="22"/>
      <c r="U2982" s="21"/>
      <c r="V2982" s="21"/>
      <c r="W2982" s="23"/>
      <c r="X2982" s="22">
        <f t="shared" si="171"/>
        <v>24000</v>
      </c>
      <c r="Y2982" s="23">
        <f t="shared" si="172"/>
        <v>24000</v>
      </c>
      <c r="Z2982" s="22">
        <v>0</v>
      </c>
      <c r="AA2982" s="24">
        <f t="shared" si="173"/>
        <v>24000</v>
      </c>
      <c r="AB2982" s="25">
        <v>0.3</v>
      </c>
      <c r="AC2982" s="26">
        <f t="shared" si="169"/>
        <v>72</v>
      </c>
    </row>
    <row r="2983" spans="1:29" x14ac:dyDescent="0.35">
      <c r="A2983" s="15">
        <v>12</v>
      </c>
      <c r="B2983" s="16" t="str">
        <f>[1]ภดส3!B5016</f>
        <v>โฉนด</v>
      </c>
      <c r="C2983" s="16">
        <f>[1]ภดส3!E5016</f>
        <v>1864</v>
      </c>
      <c r="D2983" s="17">
        <f>[1]ภดส3!C5016</f>
        <v>4278</v>
      </c>
      <c r="E2983" s="17" t="str">
        <f>[1]ภดส3!F5016</f>
        <v>ม.2 ต.นาบอน</v>
      </c>
      <c r="F2983" s="18" t="s">
        <v>45</v>
      </c>
      <c r="G2983" s="16">
        <f>[1]ภดส3!G5016</f>
        <v>0</v>
      </c>
      <c r="H2983" s="16">
        <f>[1]ภดส3!H5016</f>
        <v>0</v>
      </c>
      <c r="I2983" s="16">
        <f>[1]ภดส3!I5016</f>
        <v>19</v>
      </c>
      <c r="J2983" s="19">
        <f>[1]ภดส3!J5016</f>
        <v>19</v>
      </c>
      <c r="K2983" s="20">
        <v>3050</v>
      </c>
      <c r="L2983" s="19">
        <f t="shared" si="170"/>
        <v>57950</v>
      </c>
      <c r="M2983" s="21"/>
      <c r="N2983" s="21"/>
      <c r="O2983" s="21"/>
      <c r="P2983" s="21"/>
      <c r="Q2983" s="22"/>
      <c r="R2983" s="23"/>
      <c r="S2983" s="22"/>
      <c r="T2983" s="22"/>
      <c r="U2983" s="21"/>
      <c r="V2983" s="21"/>
      <c r="W2983" s="23"/>
      <c r="X2983" s="22">
        <f t="shared" si="171"/>
        <v>57950</v>
      </c>
      <c r="Y2983" s="23">
        <f t="shared" si="172"/>
        <v>57950</v>
      </c>
      <c r="Z2983" s="22">
        <v>0</v>
      </c>
      <c r="AA2983" s="24">
        <f t="shared" si="173"/>
        <v>57950</v>
      </c>
      <c r="AB2983" s="25">
        <v>0.3</v>
      </c>
      <c r="AC2983" s="26">
        <f t="shared" si="169"/>
        <v>173.85</v>
      </c>
    </row>
    <row r="2984" spans="1:29" x14ac:dyDescent="0.35">
      <c r="A2984" s="15">
        <v>13</v>
      </c>
      <c r="B2984" s="16" t="str">
        <f>[1]ภดส3!B5017</f>
        <v>โฉนด</v>
      </c>
      <c r="C2984" s="16">
        <f>[1]ภดส3!E5017</f>
        <v>1870</v>
      </c>
      <c r="D2984" s="17">
        <f>[1]ภดส3!C5017</f>
        <v>4284</v>
      </c>
      <c r="E2984" s="17" t="str">
        <f>[1]ภดส3!F5017</f>
        <v>ม.2 ต.นาบอน</v>
      </c>
      <c r="F2984" s="18" t="s">
        <v>47</v>
      </c>
      <c r="G2984" s="16">
        <f>[1]ภดส3!G5017</f>
        <v>0</v>
      </c>
      <c r="H2984" s="16">
        <f>[1]ภดส3!H5017</f>
        <v>0</v>
      </c>
      <c r="I2984" s="16">
        <f>[1]ภดส3!I5017</f>
        <v>44</v>
      </c>
      <c r="J2984" s="19">
        <f>[1]ภดส3!J5017</f>
        <v>44</v>
      </c>
      <c r="K2984" s="20">
        <v>2650</v>
      </c>
      <c r="L2984" s="19">
        <f t="shared" si="170"/>
        <v>116600</v>
      </c>
      <c r="M2984" s="21"/>
      <c r="N2984" s="21"/>
      <c r="O2984" s="21"/>
      <c r="P2984" s="21"/>
      <c r="Q2984" s="22"/>
      <c r="R2984" s="23"/>
      <c r="S2984" s="22"/>
      <c r="T2984" s="22"/>
      <c r="U2984" s="21"/>
      <c r="V2984" s="21"/>
      <c r="W2984" s="23"/>
      <c r="X2984" s="22">
        <f t="shared" si="171"/>
        <v>116600</v>
      </c>
      <c r="Y2984" s="23">
        <f t="shared" si="172"/>
        <v>116600</v>
      </c>
      <c r="Z2984" s="22">
        <v>0</v>
      </c>
      <c r="AA2984" s="24">
        <f t="shared" si="173"/>
        <v>116600</v>
      </c>
      <c r="AB2984" s="25">
        <v>0.3</v>
      </c>
      <c r="AC2984" s="26">
        <f t="shared" si="169"/>
        <v>349.8</v>
      </c>
    </row>
    <row r="2985" spans="1:29" x14ac:dyDescent="0.35">
      <c r="A2985" s="15">
        <v>14</v>
      </c>
      <c r="B2985" s="16" t="str">
        <f>[1]ภดส3!B5018</f>
        <v>โฉนด</v>
      </c>
      <c r="C2985" s="16">
        <f>[1]ภดส3!E5018</f>
        <v>1856</v>
      </c>
      <c r="D2985" s="17">
        <f>[1]ภดส3!C5018</f>
        <v>4270</v>
      </c>
      <c r="E2985" s="17" t="str">
        <f>[1]ภดส3!F5018</f>
        <v>ม.2 ต.นาบอน</v>
      </c>
      <c r="F2985" s="18" t="s">
        <v>47</v>
      </c>
      <c r="G2985" s="16">
        <f>[1]ภดส3!G5018</f>
        <v>0</v>
      </c>
      <c r="H2985" s="16">
        <f>[1]ภดส3!H5018</f>
        <v>0</v>
      </c>
      <c r="I2985" s="16">
        <f>[1]ภดส3!I5018</f>
        <v>41</v>
      </c>
      <c r="J2985" s="19">
        <f>[1]ภดส3!J5018</f>
        <v>41</v>
      </c>
      <c r="K2985" s="20">
        <v>2650</v>
      </c>
      <c r="L2985" s="19">
        <f t="shared" si="170"/>
        <v>108650</v>
      </c>
      <c r="M2985" s="21"/>
      <c r="N2985" s="21"/>
      <c r="O2985" s="21"/>
      <c r="P2985" s="21"/>
      <c r="Q2985" s="22"/>
      <c r="R2985" s="23"/>
      <c r="S2985" s="22"/>
      <c r="T2985" s="22"/>
      <c r="U2985" s="21"/>
      <c r="V2985" s="21"/>
      <c r="W2985" s="23"/>
      <c r="X2985" s="22">
        <f t="shared" si="171"/>
        <v>108650</v>
      </c>
      <c r="Y2985" s="23">
        <f t="shared" si="172"/>
        <v>108650</v>
      </c>
      <c r="Z2985" s="22">
        <v>0</v>
      </c>
      <c r="AA2985" s="24">
        <f t="shared" si="173"/>
        <v>108650</v>
      </c>
      <c r="AB2985" s="25">
        <v>0.3</v>
      </c>
      <c r="AC2985" s="26">
        <f t="shared" si="169"/>
        <v>325.95</v>
      </c>
    </row>
    <row r="2986" spans="1:29" x14ac:dyDescent="0.35">
      <c r="A2986" s="15">
        <v>15</v>
      </c>
      <c r="B2986" s="16" t="str">
        <f>[1]ภดส3!B5039</f>
        <v>โฉนด</v>
      </c>
      <c r="C2986" s="16">
        <f>[1]ภดส3!E5039</f>
        <v>1942</v>
      </c>
      <c r="D2986" s="17">
        <f>[1]ภดส3!C5039</f>
        <v>4356</v>
      </c>
      <c r="E2986" s="17" t="str">
        <f>[1]ภดส3!F5039</f>
        <v>ม.2 ต.นาบอน</v>
      </c>
      <c r="F2986" s="18" t="s">
        <v>47</v>
      </c>
      <c r="G2986" s="16">
        <f>[1]ภดส3!G5039</f>
        <v>0</v>
      </c>
      <c r="H2986" s="16">
        <f>[1]ภดส3!H5039</f>
        <v>0</v>
      </c>
      <c r="I2986" s="16">
        <f>[1]ภดส3!I5039</f>
        <v>42</v>
      </c>
      <c r="J2986" s="19">
        <f>[1]ภดส3!J5039</f>
        <v>42</v>
      </c>
      <c r="K2986" s="20">
        <v>2650</v>
      </c>
      <c r="L2986" s="19">
        <f t="shared" si="170"/>
        <v>111300</v>
      </c>
      <c r="M2986" s="21"/>
      <c r="N2986" s="21"/>
      <c r="O2986" s="21"/>
      <c r="P2986" s="21"/>
      <c r="Q2986" s="22"/>
      <c r="R2986" s="23"/>
      <c r="S2986" s="22"/>
      <c r="T2986" s="22"/>
      <c r="U2986" s="21"/>
      <c r="V2986" s="21"/>
      <c r="W2986" s="23"/>
      <c r="X2986" s="22">
        <f t="shared" si="171"/>
        <v>111300</v>
      </c>
      <c r="Y2986" s="23">
        <f t="shared" si="172"/>
        <v>111300</v>
      </c>
      <c r="Z2986" s="22">
        <v>0</v>
      </c>
      <c r="AA2986" s="24">
        <f t="shared" si="173"/>
        <v>111300</v>
      </c>
      <c r="AB2986" s="25">
        <v>0.3</v>
      </c>
      <c r="AC2986" s="26">
        <f t="shared" si="169"/>
        <v>333.9</v>
      </c>
    </row>
    <row r="2987" spans="1:29" x14ac:dyDescent="0.35">
      <c r="A2987" s="15">
        <v>16</v>
      </c>
      <c r="B2987" s="16" t="str">
        <f>[1]ภดส3!B5040</f>
        <v>โฉนด</v>
      </c>
      <c r="C2987" s="16">
        <f>[1]ภดส3!E5040</f>
        <v>1941</v>
      </c>
      <c r="D2987" s="17">
        <f>[1]ภดส3!C5040</f>
        <v>4355</v>
      </c>
      <c r="E2987" s="17" t="str">
        <f>[1]ภดส3!F5040</f>
        <v>ม.2 ต.นาบอน</v>
      </c>
      <c r="F2987" s="18" t="s">
        <v>47</v>
      </c>
      <c r="G2987" s="16">
        <f>[1]ภดส3!G5040</f>
        <v>0</v>
      </c>
      <c r="H2987" s="16">
        <f>[1]ภดส3!H5040</f>
        <v>0</v>
      </c>
      <c r="I2987" s="16">
        <f>[1]ภดส3!I5040</f>
        <v>42</v>
      </c>
      <c r="J2987" s="19">
        <f>[1]ภดส3!J5040</f>
        <v>42</v>
      </c>
      <c r="K2987" s="20">
        <v>2650</v>
      </c>
      <c r="L2987" s="19">
        <f t="shared" si="170"/>
        <v>111300</v>
      </c>
      <c r="M2987" s="21"/>
      <c r="N2987" s="21"/>
      <c r="O2987" s="21"/>
      <c r="P2987" s="21"/>
      <c r="Q2987" s="22"/>
      <c r="R2987" s="23"/>
      <c r="S2987" s="22"/>
      <c r="T2987" s="22"/>
      <c r="U2987" s="21"/>
      <c r="V2987" s="21"/>
      <c r="W2987" s="23"/>
      <c r="X2987" s="22">
        <f t="shared" si="171"/>
        <v>111300</v>
      </c>
      <c r="Y2987" s="23">
        <f t="shared" si="172"/>
        <v>111300</v>
      </c>
      <c r="Z2987" s="22">
        <v>0</v>
      </c>
      <c r="AA2987" s="24">
        <f t="shared" si="173"/>
        <v>111300</v>
      </c>
      <c r="AB2987" s="25">
        <v>0.3</v>
      </c>
      <c r="AC2987" s="26">
        <f t="shared" si="169"/>
        <v>333.9</v>
      </c>
    </row>
    <row r="2988" spans="1:29" x14ac:dyDescent="0.35">
      <c r="A2988" s="15">
        <v>17</v>
      </c>
      <c r="B2988" s="16" t="str">
        <f>[1]ภดส3!B5041</f>
        <v>โฉนด</v>
      </c>
      <c r="C2988" s="16">
        <f>[1]ภดส3!E5041</f>
        <v>1939</v>
      </c>
      <c r="D2988" s="17">
        <f>[1]ภดส3!C5041</f>
        <v>4353</v>
      </c>
      <c r="E2988" s="17" t="str">
        <f>[1]ภดส3!F5041</f>
        <v>ม.2 ต.นาบอน</v>
      </c>
      <c r="F2988" s="18" t="s">
        <v>47</v>
      </c>
      <c r="G2988" s="16">
        <f>[1]ภดส3!G5041</f>
        <v>0</v>
      </c>
      <c r="H2988" s="16">
        <f>[1]ภดส3!H5041</f>
        <v>0</v>
      </c>
      <c r="I2988" s="16">
        <f>[1]ภดส3!I5041</f>
        <v>43</v>
      </c>
      <c r="J2988" s="19">
        <f>[1]ภดส3!J5041</f>
        <v>43</v>
      </c>
      <c r="K2988" s="20">
        <v>2650</v>
      </c>
      <c r="L2988" s="19">
        <f t="shared" si="170"/>
        <v>113950</v>
      </c>
      <c r="M2988" s="21"/>
      <c r="N2988" s="21"/>
      <c r="O2988" s="21"/>
      <c r="P2988" s="21"/>
      <c r="Q2988" s="22"/>
      <c r="R2988" s="23"/>
      <c r="S2988" s="22"/>
      <c r="T2988" s="22"/>
      <c r="U2988" s="21"/>
      <c r="V2988" s="21"/>
      <c r="W2988" s="23"/>
      <c r="X2988" s="22">
        <f t="shared" si="171"/>
        <v>113950</v>
      </c>
      <c r="Y2988" s="23">
        <f t="shared" si="172"/>
        <v>113950</v>
      </c>
      <c r="Z2988" s="22">
        <v>0</v>
      </c>
      <c r="AA2988" s="24">
        <f t="shared" si="173"/>
        <v>113950</v>
      </c>
      <c r="AB2988" s="25">
        <v>0.3</v>
      </c>
      <c r="AC2988" s="26">
        <f t="shared" si="169"/>
        <v>341.85</v>
      </c>
    </row>
    <row r="2989" spans="1:29" x14ac:dyDescent="0.35">
      <c r="A2989" s="15">
        <v>18</v>
      </c>
      <c r="B2989" s="16" t="str">
        <f>[1]ภดส3!B5042</f>
        <v>โฉนด</v>
      </c>
      <c r="C2989" s="16">
        <f>[1]ภดส3!E5042</f>
        <v>1938</v>
      </c>
      <c r="D2989" s="17">
        <f>[1]ภดส3!C5042</f>
        <v>4352</v>
      </c>
      <c r="E2989" s="17" t="str">
        <f>[1]ภดส3!F5042</f>
        <v>ม.2 ต.นาบอน</v>
      </c>
      <c r="F2989" s="18" t="s">
        <v>47</v>
      </c>
      <c r="G2989" s="16">
        <f>[1]ภดส3!G5042</f>
        <v>0</v>
      </c>
      <c r="H2989" s="16">
        <f>[1]ภดส3!H5042</f>
        <v>0</v>
      </c>
      <c r="I2989" s="16">
        <f>[1]ภดส3!I5042</f>
        <v>43</v>
      </c>
      <c r="J2989" s="19">
        <f>[1]ภดส3!J5042</f>
        <v>43</v>
      </c>
      <c r="K2989" s="20">
        <v>2650</v>
      </c>
      <c r="L2989" s="19">
        <f t="shared" si="170"/>
        <v>113950</v>
      </c>
      <c r="M2989" s="21"/>
      <c r="N2989" s="21"/>
      <c r="O2989" s="21"/>
      <c r="P2989" s="21"/>
      <c r="Q2989" s="22"/>
      <c r="R2989" s="23"/>
      <c r="S2989" s="22"/>
      <c r="T2989" s="22"/>
      <c r="U2989" s="21"/>
      <c r="V2989" s="21"/>
      <c r="W2989" s="23"/>
      <c r="X2989" s="22">
        <f t="shared" si="171"/>
        <v>113950</v>
      </c>
      <c r="Y2989" s="23">
        <f t="shared" si="172"/>
        <v>113950</v>
      </c>
      <c r="Z2989" s="22">
        <v>0</v>
      </c>
      <c r="AA2989" s="24">
        <f t="shared" si="173"/>
        <v>113950</v>
      </c>
      <c r="AB2989" s="25">
        <v>0.3</v>
      </c>
      <c r="AC2989" s="26">
        <f t="shared" si="169"/>
        <v>341.85</v>
      </c>
    </row>
    <row r="2990" spans="1:29" x14ac:dyDescent="0.35">
      <c r="A2990" s="15">
        <v>19</v>
      </c>
      <c r="B2990" s="16" t="str">
        <f>[1]ภดส3!B5043</f>
        <v>โฉนด</v>
      </c>
      <c r="C2990" s="16">
        <f>[1]ภดส3!E5043</f>
        <v>1937</v>
      </c>
      <c r="D2990" s="17">
        <f>[1]ภดส3!C5043</f>
        <v>4351</v>
      </c>
      <c r="E2990" s="17" t="str">
        <f>[1]ภดส3!F5043</f>
        <v>ม.2 ต.นาบอน</v>
      </c>
      <c r="F2990" s="18" t="s">
        <v>47</v>
      </c>
      <c r="G2990" s="16">
        <f>[1]ภดส3!G5043</f>
        <v>0</v>
      </c>
      <c r="H2990" s="16">
        <f>[1]ภดส3!H5043</f>
        <v>0</v>
      </c>
      <c r="I2990" s="16">
        <f>[1]ภดส3!I5043</f>
        <v>43</v>
      </c>
      <c r="J2990" s="19">
        <f>[1]ภดส3!J5043</f>
        <v>43</v>
      </c>
      <c r="K2990" s="20">
        <v>2650</v>
      </c>
      <c r="L2990" s="19">
        <f t="shared" si="170"/>
        <v>113950</v>
      </c>
      <c r="M2990" s="21"/>
      <c r="N2990" s="21"/>
      <c r="O2990" s="21"/>
      <c r="P2990" s="21"/>
      <c r="Q2990" s="22"/>
      <c r="R2990" s="23"/>
      <c r="S2990" s="22"/>
      <c r="T2990" s="22"/>
      <c r="U2990" s="21"/>
      <c r="V2990" s="21"/>
      <c r="W2990" s="23"/>
      <c r="X2990" s="22">
        <f t="shared" si="171"/>
        <v>113950</v>
      </c>
      <c r="Y2990" s="23">
        <f t="shared" si="172"/>
        <v>113950</v>
      </c>
      <c r="Z2990" s="22">
        <v>0</v>
      </c>
      <c r="AA2990" s="24">
        <f t="shared" si="173"/>
        <v>113950</v>
      </c>
      <c r="AB2990" s="25">
        <v>0.3</v>
      </c>
      <c r="AC2990" s="26">
        <f t="shared" si="169"/>
        <v>341.85</v>
      </c>
    </row>
    <row r="2991" spans="1:29" x14ac:dyDescent="0.35">
      <c r="A2991" s="15">
        <v>20</v>
      </c>
      <c r="B2991" s="16" t="str">
        <f>[1]ภดส3!B5044</f>
        <v>โฉนด</v>
      </c>
      <c r="C2991" s="16">
        <f>[1]ภดส3!E5044</f>
        <v>1857</v>
      </c>
      <c r="D2991" s="17">
        <f>[1]ภดส3!C5044</f>
        <v>4271</v>
      </c>
      <c r="E2991" s="17" t="str">
        <f>[1]ภดส3!F5044</f>
        <v>ม.2 ต.นาบอน</v>
      </c>
      <c r="F2991" s="18" t="s">
        <v>45</v>
      </c>
      <c r="G2991" s="16">
        <f>[1]ภดส3!G5044</f>
        <v>0</v>
      </c>
      <c r="H2991" s="16">
        <f>[1]ภดส3!H5044</f>
        <v>0</v>
      </c>
      <c r="I2991" s="16">
        <f>[1]ภดส3!I5044</f>
        <v>28</v>
      </c>
      <c r="J2991" s="19">
        <f>[1]ภดส3!J5044</f>
        <v>28</v>
      </c>
      <c r="K2991" s="20">
        <v>3050</v>
      </c>
      <c r="L2991" s="19">
        <f t="shared" si="170"/>
        <v>85400</v>
      </c>
      <c r="M2991" s="21"/>
      <c r="N2991" s="21"/>
      <c r="O2991" s="21"/>
      <c r="P2991" s="21"/>
      <c r="Q2991" s="22"/>
      <c r="R2991" s="23"/>
      <c r="S2991" s="22"/>
      <c r="T2991" s="22"/>
      <c r="U2991" s="21"/>
      <c r="V2991" s="21"/>
      <c r="W2991" s="23"/>
      <c r="X2991" s="22">
        <f t="shared" si="171"/>
        <v>85400</v>
      </c>
      <c r="Y2991" s="23">
        <f t="shared" si="172"/>
        <v>85400</v>
      </c>
      <c r="Z2991" s="22">
        <v>0</v>
      </c>
      <c r="AA2991" s="24">
        <f t="shared" si="173"/>
        <v>85400</v>
      </c>
      <c r="AB2991" s="25">
        <v>0.3</v>
      </c>
      <c r="AC2991" s="26">
        <f t="shared" si="169"/>
        <v>256.2</v>
      </c>
    </row>
    <row r="2992" spans="1:29" x14ac:dyDescent="0.35">
      <c r="A2992" s="15">
        <v>21</v>
      </c>
      <c r="B2992" s="16" t="str">
        <f>[1]ภดส3!B5045</f>
        <v>โฉนด</v>
      </c>
      <c r="C2992" s="16">
        <f>[1]ภดส3!E5045</f>
        <v>1873</v>
      </c>
      <c r="D2992" s="17">
        <f>[1]ภดส3!C5045</f>
        <v>4287</v>
      </c>
      <c r="E2992" s="17" t="str">
        <f>[1]ภดส3!F5045</f>
        <v>ม.2 ต.นาบอน</v>
      </c>
      <c r="F2992" s="18" t="s">
        <v>47</v>
      </c>
      <c r="G2992" s="16">
        <f>[1]ภดส3!G5045</f>
        <v>0</v>
      </c>
      <c r="H2992" s="16">
        <f>[1]ภดส3!H5045</f>
        <v>0</v>
      </c>
      <c r="I2992" s="16">
        <f>[1]ภดส3!I5045</f>
        <v>22</v>
      </c>
      <c r="J2992" s="19">
        <f>[1]ภดส3!J5045</f>
        <v>22</v>
      </c>
      <c r="K2992" s="20">
        <v>3050</v>
      </c>
      <c r="L2992" s="19">
        <f t="shared" si="170"/>
        <v>67100</v>
      </c>
      <c r="M2992" s="21"/>
      <c r="N2992" s="21"/>
      <c r="O2992" s="21"/>
      <c r="P2992" s="21"/>
      <c r="Q2992" s="22"/>
      <c r="R2992" s="23"/>
      <c r="S2992" s="22"/>
      <c r="T2992" s="22"/>
      <c r="U2992" s="21"/>
      <c r="V2992" s="21"/>
      <c r="W2992" s="23"/>
      <c r="X2992" s="22">
        <f t="shared" si="171"/>
        <v>67100</v>
      </c>
      <c r="Y2992" s="23">
        <f t="shared" si="172"/>
        <v>67100</v>
      </c>
      <c r="Z2992" s="22">
        <v>0</v>
      </c>
      <c r="AA2992" s="24">
        <f t="shared" si="173"/>
        <v>67100</v>
      </c>
      <c r="AB2992" s="25">
        <v>0.3</v>
      </c>
      <c r="AC2992" s="26">
        <f t="shared" si="169"/>
        <v>201.3</v>
      </c>
    </row>
    <row r="2993" spans="1:29" x14ac:dyDescent="0.35">
      <c r="A2993" s="15">
        <v>22</v>
      </c>
      <c r="B2993" s="16" t="str">
        <f>[1]ภดส3!B5066</f>
        <v>โฉนด</v>
      </c>
      <c r="C2993" s="16">
        <f>[1]ภดส3!E5066</f>
        <v>1928</v>
      </c>
      <c r="D2993" s="17">
        <f>[1]ภดส3!C5066</f>
        <v>4342</v>
      </c>
      <c r="E2993" s="17" t="str">
        <f>[1]ภดส3!F5066</f>
        <v>ม.2 ต.นาบอน</v>
      </c>
      <c r="F2993" s="18" t="s">
        <v>47</v>
      </c>
      <c r="G2993" s="16">
        <f>[1]ภดส3!G5066</f>
        <v>0</v>
      </c>
      <c r="H2993" s="16">
        <f>[1]ภดส3!H5066</f>
        <v>0</v>
      </c>
      <c r="I2993" s="16">
        <f>[1]ภดส3!I5066</f>
        <v>42</v>
      </c>
      <c r="J2993" s="19">
        <f>[1]ภดส3!J5066</f>
        <v>42</v>
      </c>
      <c r="K2993" s="20">
        <v>2650</v>
      </c>
      <c r="L2993" s="19">
        <f t="shared" si="170"/>
        <v>111300</v>
      </c>
      <c r="M2993" s="21"/>
      <c r="N2993" s="21"/>
      <c r="O2993" s="21"/>
      <c r="P2993" s="21"/>
      <c r="Q2993" s="22"/>
      <c r="R2993" s="23"/>
      <c r="S2993" s="22"/>
      <c r="T2993" s="22"/>
      <c r="U2993" s="21"/>
      <c r="V2993" s="21"/>
      <c r="W2993" s="23"/>
      <c r="X2993" s="22">
        <f t="shared" si="171"/>
        <v>111300</v>
      </c>
      <c r="Y2993" s="23">
        <f t="shared" si="172"/>
        <v>111300</v>
      </c>
      <c r="Z2993" s="22">
        <v>0</v>
      </c>
      <c r="AA2993" s="24">
        <f t="shared" si="173"/>
        <v>111300</v>
      </c>
      <c r="AB2993" s="25">
        <v>0.3</v>
      </c>
      <c r="AC2993" s="26">
        <f t="shared" si="169"/>
        <v>333.9</v>
      </c>
    </row>
    <row r="2994" spans="1:29" x14ac:dyDescent="0.35">
      <c r="A2994" s="15">
        <v>23</v>
      </c>
      <c r="B2994" s="16" t="str">
        <f>[1]ภดส3!B5067</f>
        <v>โฉนด</v>
      </c>
      <c r="C2994" s="16">
        <f>[1]ภดส3!E5067</f>
        <v>1927</v>
      </c>
      <c r="D2994" s="17">
        <v>4341</v>
      </c>
      <c r="E2994" s="17" t="str">
        <f>[1]ภดส3!F5067</f>
        <v>ม.2 ต.นาบอน</v>
      </c>
      <c r="F2994" s="18" t="s">
        <v>47</v>
      </c>
      <c r="G2994" s="16">
        <f>[1]ภดส3!G5067</f>
        <v>0</v>
      </c>
      <c r="H2994" s="16">
        <f>[1]ภดส3!H5067</f>
        <v>0</v>
      </c>
      <c r="I2994" s="16">
        <f>[1]ภดส3!I5067</f>
        <v>43</v>
      </c>
      <c r="J2994" s="19">
        <f>[1]ภดส3!J5067</f>
        <v>43</v>
      </c>
      <c r="K2994" s="20">
        <v>2650</v>
      </c>
      <c r="L2994" s="19">
        <f t="shared" si="170"/>
        <v>113950</v>
      </c>
      <c r="M2994" s="21"/>
      <c r="N2994" s="21"/>
      <c r="O2994" s="21"/>
      <c r="P2994" s="21"/>
      <c r="Q2994" s="22"/>
      <c r="R2994" s="23"/>
      <c r="S2994" s="22"/>
      <c r="T2994" s="22"/>
      <c r="U2994" s="21"/>
      <c r="V2994" s="21"/>
      <c r="W2994" s="23"/>
      <c r="X2994" s="22">
        <f t="shared" si="171"/>
        <v>113950</v>
      </c>
      <c r="Y2994" s="23">
        <f t="shared" si="172"/>
        <v>113950</v>
      </c>
      <c r="Z2994" s="22">
        <v>0</v>
      </c>
      <c r="AA2994" s="24">
        <f t="shared" si="173"/>
        <v>113950</v>
      </c>
      <c r="AB2994" s="25">
        <v>0.3</v>
      </c>
      <c r="AC2994" s="26">
        <f t="shared" si="169"/>
        <v>341.85</v>
      </c>
    </row>
    <row r="2995" spans="1:29" x14ac:dyDescent="0.35">
      <c r="A2995" s="15">
        <v>24</v>
      </c>
      <c r="B2995" s="16" t="str">
        <f>[1]ภดส3!B5068</f>
        <v>โฉนด</v>
      </c>
      <c r="C2995" s="16">
        <f>[1]ภดส3!E5068</f>
        <v>1926</v>
      </c>
      <c r="D2995" s="17">
        <f>[1]ภดส3!C5068</f>
        <v>4340</v>
      </c>
      <c r="E2995" s="17" t="str">
        <f>[1]ภดส3!F5068</f>
        <v>ม.2 ต.นาบอน</v>
      </c>
      <c r="F2995" s="18" t="s">
        <v>47</v>
      </c>
      <c r="G2995" s="16">
        <f>[1]ภดส3!G5068</f>
        <v>0</v>
      </c>
      <c r="H2995" s="16">
        <f>[1]ภดส3!H5068</f>
        <v>0</v>
      </c>
      <c r="I2995" s="16">
        <f>[1]ภดส3!I5068</f>
        <v>43</v>
      </c>
      <c r="J2995" s="19">
        <f>[1]ภดส3!J5068</f>
        <v>43</v>
      </c>
      <c r="K2995" s="20">
        <v>2650</v>
      </c>
      <c r="L2995" s="19">
        <f t="shared" si="170"/>
        <v>113950</v>
      </c>
      <c r="M2995" s="21"/>
      <c r="N2995" s="21"/>
      <c r="O2995" s="21"/>
      <c r="P2995" s="21"/>
      <c r="Q2995" s="22"/>
      <c r="R2995" s="23"/>
      <c r="S2995" s="22"/>
      <c r="T2995" s="22"/>
      <c r="U2995" s="21"/>
      <c r="V2995" s="21"/>
      <c r="W2995" s="23"/>
      <c r="X2995" s="22">
        <f t="shared" si="171"/>
        <v>113950</v>
      </c>
      <c r="Y2995" s="23">
        <f t="shared" si="172"/>
        <v>113950</v>
      </c>
      <c r="Z2995" s="22">
        <v>0</v>
      </c>
      <c r="AA2995" s="24">
        <f t="shared" si="173"/>
        <v>113950</v>
      </c>
      <c r="AB2995" s="25">
        <v>0.3</v>
      </c>
      <c r="AC2995" s="26">
        <f t="shared" si="169"/>
        <v>341.85</v>
      </c>
    </row>
    <row r="2996" spans="1:29" x14ac:dyDescent="0.35">
      <c r="A2996" s="15">
        <v>25</v>
      </c>
      <c r="B2996" s="16" t="str">
        <f>[1]ภดส3!B5069</f>
        <v>โฉนด</v>
      </c>
      <c r="C2996" s="16">
        <f>[1]ภดส3!E5069</f>
        <v>1924</v>
      </c>
      <c r="D2996" s="17">
        <f>[1]ภดส3!C5069</f>
        <v>4338</v>
      </c>
      <c r="E2996" s="17" t="str">
        <f>[1]ภดส3!F5069</f>
        <v>ม.2 ต.นาบอน</v>
      </c>
      <c r="F2996" s="18" t="s">
        <v>47</v>
      </c>
      <c r="G2996" s="16">
        <f>[1]ภดส3!G5069</f>
        <v>0</v>
      </c>
      <c r="H2996" s="16">
        <f>[1]ภดส3!H5069</f>
        <v>0</v>
      </c>
      <c r="I2996" s="16">
        <f>[1]ภดส3!I5069</f>
        <v>42</v>
      </c>
      <c r="J2996" s="19">
        <f>[1]ภดส3!J5069</f>
        <v>42</v>
      </c>
      <c r="K2996" s="20">
        <v>2650</v>
      </c>
      <c r="L2996" s="19">
        <f t="shared" si="170"/>
        <v>111300</v>
      </c>
      <c r="M2996" s="21"/>
      <c r="N2996" s="21"/>
      <c r="O2996" s="21"/>
      <c r="P2996" s="21"/>
      <c r="Q2996" s="22"/>
      <c r="R2996" s="23"/>
      <c r="S2996" s="22"/>
      <c r="T2996" s="22"/>
      <c r="U2996" s="21"/>
      <c r="V2996" s="21"/>
      <c r="W2996" s="23"/>
      <c r="X2996" s="22">
        <f t="shared" si="171"/>
        <v>111300</v>
      </c>
      <c r="Y2996" s="23">
        <f t="shared" si="172"/>
        <v>111300</v>
      </c>
      <c r="Z2996" s="22">
        <v>0</v>
      </c>
      <c r="AA2996" s="24">
        <f t="shared" si="173"/>
        <v>111300</v>
      </c>
      <c r="AB2996" s="25">
        <v>0.3</v>
      </c>
      <c r="AC2996" s="26">
        <f t="shared" si="169"/>
        <v>333.9</v>
      </c>
    </row>
    <row r="2997" spans="1:29" x14ac:dyDescent="0.35">
      <c r="A2997" s="15">
        <v>26</v>
      </c>
      <c r="B2997" s="16" t="str">
        <f>[1]ภดส3!B5070</f>
        <v>โฉนด</v>
      </c>
      <c r="C2997" s="16">
        <f>[1]ภดส3!E5070</f>
        <v>1936</v>
      </c>
      <c r="D2997" s="17">
        <f>[1]ภดส3!C5070</f>
        <v>4350</v>
      </c>
      <c r="E2997" s="17" t="str">
        <f>[1]ภดส3!F5070</f>
        <v>ม.2 ต.นาบอน</v>
      </c>
      <c r="F2997" s="18" t="s">
        <v>47</v>
      </c>
      <c r="G2997" s="16">
        <f>[1]ภดส3!G5070</f>
        <v>0</v>
      </c>
      <c r="H2997" s="16">
        <f>[1]ภดส3!H5070</f>
        <v>0</v>
      </c>
      <c r="I2997" s="16">
        <f>[1]ภดส3!I5070</f>
        <v>43</v>
      </c>
      <c r="J2997" s="19">
        <f>[1]ภดส3!J5070</f>
        <v>43</v>
      </c>
      <c r="K2997" s="20">
        <v>2650</v>
      </c>
      <c r="L2997" s="19">
        <f t="shared" si="170"/>
        <v>113950</v>
      </c>
      <c r="M2997" s="21"/>
      <c r="N2997" s="21"/>
      <c r="O2997" s="21"/>
      <c r="P2997" s="21"/>
      <c r="Q2997" s="22"/>
      <c r="R2997" s="23"/>
      <c r="S2997" s="22"/>
      <c r="T2997" s="22"/>
      <c r="U2997" s="21"/>
      <c r="V2997" s="21"/>
      <c r="W2997" s="23"/>
      <c r="X2997" s="22">
        <f t="shared" si="171"/>
        <v>113950</v>
      </c>
      <c r="Y2997" s="23">
        <f t="shared" si="172"/>
        <v>113950</v>
      </c>
      <c r="Z2997" s="22">
        <v>0</v>
      </c>
      <c r="AA2997" s="24">
        <f t="shared" si="173"/>
        <v>113950</v>
      </c>
      <c r="AB2997" s="25">
        <v>0.3</v>
      </c>
      <c r="AC2997" s="26">
        <f t="shared" si="169"/>
        <v>341.85</v>
      </c>
    </row>
    <row r="2998" spans="1:29" x14ac:dyDescent="0.35">
      <c r="A2998" s="15">
        <v>27</v>
      </c>
      <c r="B2998" s="16" t="str">
        <f>[1]ภดส3!B5071</f>
        <v>โฉนด</v>
      </c>
      <c r="C2998" s="16">
        <f>[1]ภดส3!E5071</f>
        <v>1934</v>
      </c>
      <c r="D2998" s="17">
        <f>[1]ภดส3!C5071</f>
        <v>4348</v>
      </c>
      <c r="E2998" s="17" t="str">
        <f>[1]ภดส3!F5071</f>
        <v>ม.2 ต.นาบอน</v>
      </c>
      <c r="F2998" s="18" t="s">
        <v>47</v>
      </c>
      <c r="G2998" s="16">
        <f>[1]ภดส3!G5071</f>
        <v>0</v>
      </c>
      <c r="H2998" s="16">
        <f>[1]ภดส3!H5071</f>
        <v>0</v>
      </c>
      <c r="I2998" s="16">
        <f>[1]ภดส3!I5071</f>
        <v>44</v>
      </c>
      <c r="J2998" s="19">
        <f>[1]ภดส3!J5071</f>
        <v>44</v>
      </c>
      <c r="K2998" s="20">
        <v>2650</v>
      </c>
      <c r="L2998" s="19">
        <f t="shared" si="170"/>
        <v>116600</v>
      </c>
      <c r="M2998" s="21"/>
      <c r="N2998" s="21"/>
      <c r="O2998" s="21"/>
      <c r="P2998" s="21"/>
      <c r="Q2998" s="22"/>
      <c r="R2998" s="23"/>
      <c r="S2998" s="22"/>
      <c r="T2998" s="22"/>
      <c r="U2998" s="21"/>
      <c r="V2998" s="21"/>
      <c r="W2998" s="23"/>
      <c r="X2998" s="22">
        <f t="shared" si="171"/>
        <v>116600</v>
      </c>
      <c r="Y2998" s="23">
        <f t="shared" si="172"/>
        <v>116600</v>
      </c>
      <c r="Z2998" s="22">
        <v>0</v>
      </c>
      <c r="AA2998" s="24">
        <f t="shared" si="173"/>
        <v>116600</v>
      </c>
      <c r="AB2998" s="25">
        <v>0.3</v>
      </c>
      <c r="AC2998" s="26">
        <f t="shared" si="169"/>
        <v>349.8</v>
      </c>
    </row>
    <row r="2999" spans="1:29" x14ac:dyDescent="0.35">
      <c r="A2999" s="15">
        <v>28</v>
      </c>
      <c r="B2999" s="16" t="str">
        <f>[1]ภดส3!B5072</f>
        <v>โฉนด</v>
      </c>
      <c r="C2999" s="16">
        <f>[1]ภดส3!E5072</f>
        <v>1933</v>
      </c>
      <c r="D2999" s="17">
        <f>[1]ภดส3!C5072</f>
        <v>4347</v>
      </c>
      <c r="E2999" s="17" t="str">
        <f>[1]ภดส3!F5072</f>
        <v>ม.2 ต.นาบอน</v>
      </c>
      <c r="F2999" s="18" t="s">
        <v>47</v>
      </c>
      <c r="G2999" s="16">
        <f>[1]ภดส3!G5072</f>
        <v>0</v>
      </c>
      <c r="H2999" s="16">
        <f>[1]ภดส3!H5072</f>
        <v>0</v>
      </c>
      <c r="I2999" s="16">
        <f>[1]ภดส3!I5072</f>
        <v>43</v>
      </c>
      <c r="J2999" s="19">
        <f>[1]ภดส3!J5072</f>
        <v>43</v>
      </c>
      <c r="K2999" s="29">
        <v>2650</v>
      </c>
      <c r="L2999" s="19">
        <f t="shared" si="170"/>
        <v>113950</v>
      </c>
      <c r="M2999" s="30"/>
      <c r="N2999" s="30"/>
      <c r="O2999" s="30"/>
      <c r="P2999" s="30"/>
      <c r="Q2999" s="42"/>
      <c r="R2999" s="23"/>
      <c r="S2999" s="42"/>
      <c r="T2999" s="22"/>
      <c r="U2999" s="30"/>
      <c r="V2999" s="30"/>
      <c r="W2999" s="23"/>
      <c r="X2999" s="22">
        <f t="shared" si="171"/>
        <v>113950</v>
      </c>
      <c r="Y2999" s="23">
        <f t="shared" si="172"/>
        <v>113950</v>
      </c>
      <c r="Z2999" s="22">
        <v>0</v>
      </c>
      <c r="AA2999" s="24">
        <f t="shared" si="173"/>
        <v>113950</v>
      </c>
      <c r="AB2999" s="25">
        <v>0.3</v>
      </c>
      <c r="AC2999" s="26">
        <f t="shared" si="169"/>
        <v>341.85</v>
      </c>
    </row>
    <row r="3000" spans="1:29" x14ac:dyDescent="0.35">
      <c r="A3000" s="15">
        <v>29</v>
      </c>
      <c r="B3000" s="16" t="str">
        <f>[1]ภดส3!B5093</f>
        <v>โฉนด</v>
      </c>
      <c r="C3000" s="16">
        <f>[1]ภดส3!E5093</f>
        <v>1932</v>
      </c>
      <c r="D3000" s="17">
        <f>[1]ภดส3!C5093</f>
        <v>4346</v>
      </c>
      <c r="E3000" s="17" t="str">
        <f>[1]ภดส3!F5093</f>
        <v>ม.2 ต.นาบอน</v>
      </c>
      <c r="F3000" s="18" t="s">
        <v>47</v>
      </c>
      <c r="G3000" s="16">
        <f>[1]ภดส3!G5093</f>
        <v>0</v>
      </c>
      <c r="H3000" s="16">
        <f>[1]ภดส3!H5093</f>
        <v>0</v>
      </c>
      <c r="I3000" s="16">
        <f>[1]ภดส3!I5093</f>
        <v>43</v>
      </c>
      <c r="J3000" s="45">
        <f>[1]ภดส3!J5093</f>
        <v>43</v>
      </c>
      <c r="K3000" s="29">
        <v>2650</v>
      </c>
      <c r="L3000" s="19">
        <f t="shared" si="170"/>
        <v>113950</v>
      </c>
      <c r="M3000" s="30"/>
      <c r="N3000" s="33"/>
      <c r="O3000" s="33"/>
      <c r="P3000" s="33"/>
      <c r="Q3000" s="35"/>
      <c r="R3000" s="23"/>
      <c r="S3000" s="35"/>
      <c r="T3000" s="22"/>
      <c r="U3000" s="33"/>
      <c r="V3000" s="33"/>
      <c r="W3000" s="23"/>
      <c r="X3000" s="22">
        <f t="shared" si="171"/>
        <v>113950</v>
      </c>
      <c r="Y3000" s="23">
        <f t="shared" si="172"/>
        <v>113950</v>
      </c>
      <c r="Z3000" s="22">
        <v>0</v>
      </c>
      <c r="AA3000" s="24">
        <f t="shared" si="173"/>
        <v>113950</v>
      </c>
      <c r="AB3000" s="25">
        <v>0.3</v>
      </c>
      <c r="AC3000" s="26">
        <f t="shared" si="169"/>
        <v>341.85</v>
      </c>
    </row>
    <row r="3001" spans="1:29" x14ac:dyDescent="0.35">
      <c r="A3001" s="15">
        <v>30</v>
      </c>
      <c r="B3001" s="30" t="str">
        <f>[1]ภดส3!B5094</f>
        <v>โฉนด</v>
      </c>
      <c r="C3001" s="16">
        <f>[1]ภดส3!E5094</f>
        <v>1931</v>
      </c>
      <c r="D3001" s="17">
        <f>[1]ภดส3!C5094</f>
        <v>4345</v>
      </c>
      <c r="E3001" s="17" t="str">
        <f>[1]ภดส3!F5094</f>
        <v>ม.2 ต.นาบอน</v>
      </c>
      <c r="F3001" s="18" t="s">
        <v>47</v>
      </c>
      <c r="G3001" s="16">
        <f>[1]ภดส3!G5094</f>
        <v>0</v>
      </c>
      <c r="H3001" s="16">
        <f>[1]ภดส3!H5094</f>
        <v>0</v>
      </c>
      <c r="I3001" s="16">
        <f>[1]ภดส3!I5094</f>
        <v>43</v>
      </c>
      <c r="J3001" s="45">
        <f>[1]ภดส3!J5094</f>
        <v>43</v>
      </c>
      <c r="K3001" s="24">
        <v>2650</v>
      </c>
      <c r="L3001" s="35">
        <f t="shared" si="170"/>
        <v>113950</v>
      </c>
      <c r="M3001" s="30"/>
      <c r="N3001" s="33"/>
      <c r="O3001" s="40"/>
      <c r="P3001" s="30"/>
      <c r="Q3001" s="42"/>
      <c r="R3001" s="118"/>
      <c r="S3001" s="39"/>
      <c r="T3001" s="42"/>
      <c r="U3001" s="43"/>
      <c r="V3001" s="43"/>
      <c r="W3001" s="44"/>
      <c r="X3001" s="75">
        <f t="shared" si="171"/>
        <v>113950</v>
      </c>
      <c r="Y3001" s="45">
        <f t="shared" si="172"/>
        <v>113950</v>
      </c>
      <c r="Z3001" s="22">
        <v>0</v>
      </c>
      <c r="AA3001" s="24">
        <f t="shared" si="173"/>
        <v>113950</v>
      </c>
      <c r="AB3001" s="25">
        <v>0.3</v>
      </c>
      <c r="AC3001" s="26">
        <f t="shared" si="169"/>
        <v>341.85</v>
      </c>
    </row>
    <row r="3002" spans="1:29" x14ac:dyDescent="0.35">
      <c r="A3002" s="47"/>
      <c r="B3002" s="47"/>
      <c r="C3002" s="47"/>
      <c r="D3002" s="48"/>
      <c r="E3002" s="48"/>
      <c r="F3002" s="48"/>
      <c r="G3002" s="47"/>
      <c r="H3002" s="47"/>
      <c r="I3002" s="47"/>
      <c r="J3002" s="49"/>
      <c r="K3002" s="50"/>
      <c r="L3002" s="51"/>
      <c r="M3002" s="52"/>
      <c r="N3002" s="52"/>
      <c r="O3002" s="52"/>
      <c r="P3002" s="52"/>
      <c r="Q3002" s="49"/>
      <c r="R3002" s="50"/>
      <c r="S3002" s="49"/>
      <c r="T3002" s="49"/>
      <c r="U3002" s="52"/>
      <c r="V3002" s="52"/>
      <c r="W3002" s="50"/>
      <c r="X3002" s="49"/>
      <c r="Y3002" s="50"/>
      <c r="Z3002" s="49"/>
      <c r="AA3002" s="50"/>
      <c r="AB3002" s="53"/>
      <c r="AC3002" s="5">
        <f>SUM(AC2972:AC3001)</f>
        <v>8098.9300000000021</v>
      </c>
    </row>
    <row r="3003" spans="1:29" x14ac:dyDescent="0.35">
      <c r="A3003" s="1"/>
      <c r="B3003" s="1"/>
      <c r="C3003" s="1"/>
      <c r="D3003" s="2"/>
      <c r="E3003" s="2"/>
      <c r="F3003" s="2"/>
      <c r="G3003" s="1"/>
      <c r="H3003" s="1"/>
      <c r="I3003" s="1"/>
      <c r="J3003" s="3"/>
      <c r="K3003" s="4"/>
      <c r="M3003" s="6"/>
      <c r="N3003" s="1"/>
      <c r="O3003" s="1"/>
      <c r="P3003" s="1"/>
      <c r="Q3003" s="3"/>
      <c r="R3003" s="4"/>
      <c r="S3003" s="3"/>
      <c r="T3003" s="3"/>
      <c r="U3003" s="1"/>
      <c r="V3003" s="1"/>
      <c r="W3003" s="4"/>
      <c r="X3003" s="3"/>
      <c r="Y3003" s="4"/>
      <c r="Z3003" s="3"/>
      <c r="AA3003" s="4"/>
      <c r="AB3003" s="55"/>
    </row>
    <row r="3004" spans="1:29" x14ac:dyDescent="0.35">
      <c r="A3004" s="8"/>
      <c r="B3004" s="8" t="s">
        <v>37</v>
      </c>
      <c r="C3004" s="8"/>
      <c r="D3004" s="9" t="s">
        <v>38</v>
      </c>
      <c r="E3004" s="9"/>
      <c r="F3004" s="9"/>
      <c r="G3004" s="56"/>
      <c r="H3004" s="8" t="s">
        <v>39</v>
      </c>
      <c r="I3004" s="8"/>
      <c r="J3004" s="57"/>
      <c r="K3004" s="10"/>
      <c r="L3004" s="8"/>
      <c r="M3004" s="13"/>
      <c r="N3004" s="1"/>
      <c r="O3004" s="1"/>
      <c r="P3004" s="1"/>
      <c r="Q3004" s="3"/>
      <c r="R3004" s="4"/>
      <c r="S3004" s="3"/>
      <c r="T3004" s="3"/>
      <c r="U3004" s="1"/>
      <c r="V3004" s="1"/>
      <c r="W3004" s="4"/>
      <c r="X3004" s="3"/>
      <c r="Y3004" s="4"/>
      <c r="Z3004" s="3"/>
      <c r="AA3004" s="4"/>
      <c r="AB3004" s="55"/>
    </row>
    <row r="3005" spans="1:29" x14ac:dyDescent="0.35">
      <c r="A3005" s="8"/>
      <c r="B3005" s="8"/>
      <c r="C3005" s="8"/>
      <c r="D3005" s="9"/>
      <c r="E3005" s="9"/>
      <c r="F3005" s="9"/>
      <c r="G3005" s="56"/>
      <c r="H3005" s="8" t="s">
        <v>40</v>
      </c>
      <c r="I3005" s="8"/>
      <c r="J3005" s="57"/>
      <c r="K3005" s="10"/>
      <c r="L3005" s="8"/>
      <c r="M3005" s="13"/>
      <c r="N3005" s="1"/>
      <c r="O3005" s="1"/>
      <c r="P3005" s="1"/>
      <c r="Q3005" s="3"/>
      <c r="R3005" s="4"/>
      <c r="S3005" s="3"/>
      <c r="T3005" s="3"/>
      <c r="U3005" s="1"/>
      <c r="V3005" s="1"/>
      <c r="W3005" s="4"/>
      <c r="X3005" s="3"/>
      <c r="Y3005" s="4"/>
      <c r="Z3005" s="3"/>
      <c r="AA3005" s="4"/>
      <c r="AB3005" s="55"/>
    </row>
    <row r="3006" spans="1:29" x14ac:dyDescent="0.35">
      <c r="A3006" s="8"/>
      <c r="B3006" s="8"/>
      <c r="C3006" s="8"/>
      <c r="D3006" s="9"/>
      <c r="E3006" s="9"/>
      <c r="F3006" s="9"/>
      <c r="G3006" s="56"/>
      <c r="H3006" s="8" t="s">
        <v>41</v>
      </c>
      <c r="I3006" s="8"/>
      <c r="J3006" s="57"/>
      <c r="K3006" s="10"/>
      <c r="L3006" s="8"/>
      <c r="M3006" s="13"/>
      <c r="N3006" s="1"/>
      <c r="O3006" s="1"/>
      <c r="P3006" s="8"/>
      <c r="Q3006" s="3"/>
      <c r="R3006" s="4"/>
      <c r="S3006" s="3"/>
      <c r="T3006" s="3"/>
      <c r="U3006" s="1"/>
      <c r="V3006" s="1"/>
      <c r="W3006" s="4"/>
      <c r="X3006" s="3"/>
      <c r="Y3006" s="11"/>
      <c r="Z3006" s="10"/>
      <c r="AA3006" s="11"/>
      <c r="AB3006" s="14"/>
    </row>
    <row r="3007" spans="1:29" x14ac:dyDescent="0.35">
      <c r="A3007" s="8"/>
      <c r="B3007" s="8"/>
      <c r="C3007" s="8"/>
      <c r="D3007" s="9"/>
      <c r="E3007" s="9"/>
      <c r="F3007" s="9"/>
      <c r="G3007" s="56"/>
      <c r="H3007" s="8" t="s">
        <v>42</v>
      </c>
      <c r="I3007" s="58"/>
      <c r="J3007" s="59"/>
      <c r="K3007" s="12"/>
      <c r="L3007" s="58"/>
      <c r="M3007" s="60"/>
      <c r="N3007" s="1"/>
      <c r="O3007" s="1"/>
      <c r="P3007" s="8"/>
      <c r="Q3007" s="3"/>
      <c r="R3007" s="4"/>
      <c r="S3007" s="3"/>
      <c r="T3007" s="3"/>
      <c r="U3007" s="1"/>
      <c r="V3007" s="1"/>
      <c r="W3007" s="4"/>
      <c r="X3007" s="3"/>
      <c r="Y3007" s="11"/>
      <c r="Z3007" s="10"/>
      <c r="AA3007" s="11"/>
      <c r="AB3007" s="14"/>
    </row>
    <row r="3008" spans="1:29" x14ac:dyDescent="0.35">
      <c r="A3008" s="58"/>
      <c r="B3008" s="58"/>
      <c r="C3008" s="58"/>
      <c r="D3008" s="61"/>
      <c r="E3008" s="61"/>
      <c r="F3008" s="61"/>
      <c r="G3008" s="58"/>
      <c r="H3008" s="58" t="s">
        <v>43</v>
      </c>
      <c r="I3008" s="58"/>
      <c r="J3008" s="59"/>
      <c r="K3008" s="12"/>
      <c r="L3008" s="58"/>
      <c r="M3008" s="60"/>
    </row>
    <row r="3009" spans="1:29" x14ac:dyDescent="0.35">
      <c r="A3009" s="1"/>
      <c r="B3009" s="1"/>
      <c r="C3009" s="1"/>
      <c r="D3009" s="2"/>
      <c r="E3009" s="2"/>
      <c r="F3009" s="2"/>
      <c r="G3009" s="1"/>
      <c r="H3009" s="1"/>
      <c r="I3009" s="1"/>
      <c r="J3009" s="3"/>
      <c r="K3009" s="4"/>
      <c r="M3009" s="6"/>
      <c r="N3009" s="1"/>
      <c r="O3009" s="1"/>
      <c r="P3009" s="1"/>
      <c r="Q3009" s="3"/>
      <c r="R3009" s="4"/>
      <c r="S3009" s="3"/>
      <c r="T3009" s="3"/>
      <c r="U3009" s="1"/>
      <c r="V3009" s="1"/>
      <c r="W3009" s="4"/>
      <c r="X3009" s="3"/>
      <c r="Y3009" s="4"/>
      <c r="Z3009" s="3"/>
      <c r="AA3009" s="314" t="s">
        <v>0</v>
      </c>
      <c r="AB3009" s="314"/>
    </row>
    <row r="3010" spans="1:29" x14ac:dyDescent="0.35">
      <c r="A3010" s="315" t="s">
        <v>1</v>
      </c>
      <c r="B3010" s="315"/>
      <c r="C3010" s="315"/>
      <c r="D3010" s="315"/>
      <c r="E3010" s="315"/>
      <c r="F3010" s="315"/>
      <c r="G3010" s="315"/>
      <c r="H3010" s="315"/>
      <c r="I3010" s="315"/>
      <c r="J3010" s="315"/>
      <c r="K3010" s="315"/>
      <c r="L3010" s="315"/>
      <c r="M3010" s="315"/>
      <c r="N3010" s="315"/>
      <c r="O3010" s="315"/>
      <c r="P3010" s="315"/>
      <c r="Q3010" s="315"/>
      <c r="R3010" s="315"/>
      <c r="S3010" s="315"/>
      <c r="T3010" s="315"/>
      <c r="U3010" s="315"/>
      <c r="V3010" s="315"/>
      <c r="W3010" s="315"/>
      <c r="X3010" s="315"/>
      <c r="Y3010" s="315"/>
      <c r="Z3010" s="315"/>
      <c r="AA3010" s="315"/>
      <c r="AB3010" s="315"/>
    </row>
    <row r="3011" spans="1:29" x14ac:dyDescent="0.35">
      <c r="A3011" s="315" t="str">
        <f>A2963</f>
        <v>เทศบาลตำบลนาบอน</v>
      </c>
      <c r="B3011" s="315"/>
      <c r="C3011" s="315"/>
      <c r="D3011" s="315"/>
      <c r="E3011" s="315"/>
      <c r="F3011" s="315"/>
      <c r="G3011" s="315"/>
      <c r="H3011" s="315"/>
      <c r="I3011" s="315"/>
      <c r="J3011" s="315"/>
      <c r="K3011" s="315"/>
      <c r="L3011" s="315"/>
      <c r="M3011" s="315"/>
      <c r="N3011" s="315"/>
      <c r="O3011" s="315"/>
      <c r="P3011" s="315"/>
      <c r="Q3011" s="315"/>
      <c r="R3011" s="315"/>
      <c r="S3011" s="315"/>
      <c r="T3011" s="315"/>
      <c r="U3011" s="315"/>
      <c r="V3011" s="315"/>
      <c r="W3011" s="315"/>
      <c r="X3011" s="315"/>
      <c r="Y3011" s="315"/>
      <c r="Z3011" s="315"/>
      <c r="AA3011" s="315"/>
      <c r="AB3011" s="315"/>
    </row>
    <row r="3012" spans="1:29" x14ac:dyDescent="0.35">
      <c r="A3012" s="8" t="str">
        <f>A2964</f>
        <v>นางนภาศรี  พนาพิทักษ์กุล</v>
      </c>
      <c r="B3012" s="8"/>
      <c r="C3012" s="8"/>
      <c r="D3012" s="9"/>
      <c r="E3012" s="9"/>
      <c r="F3012" s="9"/>
      <c r="G3012" s="8"/>
      <c r="H3012" s="8"/>
      <c r="I3012" s="8"/>
      <c r="J3012" s="10"/>
      <c r="K3012" s="11"/>
      <c r="L3012" s="12"/>
      <c r="M3012" s="13"/>
      <c r="N3012" s="8"/>
      <c r="O3012" s="8"/>
      <c r="P3012" s="8"/>
      <c r="Q3012" s="10"/>
      <c r="R3012" s="11"/>
      <c r="S3012" s="10"/>
      <c r="T3012" s="10"/>
      <c r="U3012" s="8"/>
      <c r="V3012" s="8"/>
      <c r="W3012" s="11"/>
      <c r="X3012" s="10"/>
      <c r="Y3012" s="11"/>
      <c r="Z3012" s="10"/>
      <c r="AA3012" s="11"/>
      <c r="AB3012" s="14"/>
    </row>
    <row r="3013" spans="1:29" x14ac:dyDescent="0.35">
      <c r="A3013" s="288" t="s">
        <v>4</v>
      </c>
      <c r="B3013" s="316"/>
      <c r="C3013" s="316"/>
      <c r="D3013" s="316"/>
      <c r="E3013" s="316"/>
      <c r="F3013" s="316"/>
      <c r="G3013" s="316"/>
      <c r="H3013" s="316"/>
      <c r="I3013" s="316"/>
      <c r="J3013" s="316"/>
      <c r="K3013" s="316"/>
      <c r="L3013" s="289"/>
      <c r="M3013" s="288" t="s">
        <v>5</v>
      </c>
      <c r="N3013" s="316"/>
      <c r="O3013" s="316"/>
      <c r="P3013" s="316"/>
      <c r="Q3013" s="316"/>
      <c r="R3013" s="316"/>
      <c r="S3013" s="316"/>
      <c r="T3013" s="316"/>
      <c r="U3013" s="316"/>
      <c r="V3013" s="316"/>
      <c r="W3013" s="289"/>
      <c r="X3013" s="290" t="s">
        <v>6</v>
      </c>
      <c r="Y3013" s="290" t="s">
        <v>7</v>
      </c>
      <c r="Z3013" s="290" t="s">
        <v>8</v>
      </c>
      <c r="AA3013" s="290" t="s">
        <v>9</v>
      </c>
      <c r="AB3013" s="317" t="s">
        <v>10</v>
      </c>
    </row>
    <row r="3014" spans="1:29" x14ac:dyDescent="0.35">
      <c r="A3014" s="299" t="s">
        <v>11</v>
      </c>
      <c r="B3014" s="293" t="s">
        <v>12</v>
      </c>
      <c r="C3014" s="293" t="s">
        <v>13</v>
      </c>
      <c r="D3014" s="311" t="s">
        <v>14</v>
      </c>
      <c r="E3014" s="311" t="s">
        <v>15</v>
      </c>
      <c r="F3014" s="312" t="s">
        <v>16</v>
      </c>
      <c r="G3014" s="302" t="s">
        <v>17</v>
      </c>
      <c r="H3014" s="303"/>
      <c r="I3014" s="304"/>
      <c r="J3014" s="290" t="s">
        <v>18</v>
      </c>
      <c r="K3014" s="290" t="s">
        <v>19</v>
      </c>
      <c r="L3014" s="308" t="s">
        <v>20</v>
      </c>
      <c r="M3014" s="299" t="s">
        <v>11</v>
      </c>
      <c r="N3014" s="293" t="s">
        <v>21</v>
      </c>
      <c r="O3014" s="293" t="s">
        <v>22</v>
      </c>
      <c r="P3014" s="293" t="s">
        <v>16</v>
      </c>
      <c r="Q3014" s="290" t="s">
        <v>23</v>
      </c>
      <c r="R3014" s="290" t="s">
        <v>24</v>
      </c>
      <c r="S3014" s="290" t="s">
        <v>25</v>
      </c>
      <c r="T3014" s="290" t="s">
        <v>26</v>
      </c>
      <c r="U3014" s="288" t="s">
        <v>27</v>
      </c>
      <c r="V3014" s="289"/>
      <c r="W3014" s="290" t="s">
        <v>28</v>
      </c>
      <c r="X3014" s="291"/>
      <c r="Y3014" s="291"/>
      <c r="Z3014" s="291"/>
      <c r="AA3014" s="291"/>
      <c r="AB3014" s="318"/>
    </row>
    <row r="3015" spans="1:29" x14ac:dyDescent="0.35">
      <c r="A3015" s="300"/>
      <c r="B3015" s="294"/>
      <c r="C3015" s="294"/>
      <c r="D3015" s="312"/>
      <c r="E3015" s="312"/>
      <c r="F3015" s="312"/>
      <c r="G3015" s="305"/>
      <c r="H3015" s="306"/>
      <c r="I3015" s="307"/>
      <c r="J3015" s="291"/>
      <c r="K3015" s="291"/>
      <c r="L3015" s="309"/>
      <c r="M3015" s="300"/>
      <c r="N3015" s="294"/>
      <c r="O3015" s="294"/>
      <c r="P3015" s="294"/>
      <c r="Q3015" s="291"/>
      <c r="R3015" s="291"/>
      <c r="S3015" s="291"/>
      <c r="T3015" s="291"/>
      <c r="U3015" s="293" t="s">
        <v>29</v>
      </c>
      <c r="V3015" s="296" t="s">
        <v>30</v>
      </c>
      <c r="W3015" s="291"/>
      <c r="X3015" s="291"/>
      <c r="Y3015" s="291"/>
      <c r="Z3015" s="291"/>
      <c r="AA3015" s="291"/>
      <c r="AB3015" s="318"/>
    </row>
    <row r="3016" spans="1:29" x14ac:dyDescent="0.35">
      <c r="A3016" s="300"/>
      <c r="B3016" s="294"/>
      <c r="C3016" s="294"/>
      <c r="D3016" s="312"/>
      <c r="E3016" s="312"/>
      <c r="F3016" s="312"/>
      <c r="G3016" s="299" t="s">
        <v>31</v>
      </c>
      <c r="H3016" s="299" t="s">
        <v>32</v>
      </c>
      <c r="I3016" s="299" t="s">
        <v>33</v>
      </c>
      <c r="J3016" s="291"/>
      <c r="K3016" s="291"/>
      <c r="L3016" s="309"/>
      <c r="M3016" s="300"/>
      <c r="N3016" s="294"/>
      <c r="O3016" s="294"/>
      <c r="P3016" s="294"/>
      <c r="Q3016" s="291"/>
      <c r="R3016" s="291"/>
      <c r="S3016" s="291"/>
      <c r="T3016" s="291"/>
      <c r="U3016" s="294"/>
      <c r="V3016" s="297"/>
      <c r="W3016" s="291"/>
      <c r="X3016" s="291"/>
      <c r="Y3016" s="291"/>
      <c r="Z3016" s="291"/>
      <c r="AA3016" s="291"/>
      <c r="AB3016" s="318"/>
    </row>
    <row r="3017" spans="1:29" x14ac:dyDescent="0.35">
      <c r="A3017" s="300"/>
      <c r="B3017" s="294"/>
      <c r="C3017" s="294"/>
      <c r="D3017" s="312"/>
      <c r="E3017" s="312"/>
      <c r="F3017" s="312"/>
      <c r="G3017" s="300"/>
      <c r="H3017" s="300"/>
      <c r="I3017" s="300"/>
      <c r="J3017" s="291"/>
      <c r="K3017" s="291"/>
      <c r="L3017" s="309"/>
      <c r="M3017" s="300"/>
      <c r="N3017" s="294"/>
      <c r="O3017" s="294"/>
      <c r="P3017" s="294"/>
      <c r="Q3017" s="291"/>
      <c r="R3017" s="291"/>
      <c r="S3017" s="291"/>
      <c r="T3017" s="291"/>
      <c r="U3017" s="294"/>
      <c r="V3017" s="297"/>
      <c r="W3017" s="291"/>
      <c r="X3017" s="291"/>
      <c r="Y3017" s="291"/>
      <c r="Z3017" s="291"/>
      <c r="AA3017" s="291"/>
      <c r="AB3017" s="318"/>
    </row>
    <row r="3018" spans="1:29" x14ac:dyDescent="0.35">
      <c r="A3018" s="301"/>
      <c r="B3018" s="295"/>
      <c r="C3018" s="295"/>
      <c r="D3018" s="313"/>
      <c r="E3018" s="313"/>
      <c r="F3018" s="313"/>
      <c r="G3018" s="301"/>
      <c r="H3018" s="301"/>
      <c r="I3018" s="301"/>
      <c r="J3018" s="292"/>
      <c r="K3018" s="292"/>
      <c r="L3018" s="310"/>
      <c r="M3018" s="301"/>
      <c r="N3018" s="295"/>
      <c r="O3018" s="295"/>
      <c r="P3018" s="295"/>
      <c r="Q3018" s="292"/>
      <c r="R3018" s="292"/>
      <c r="S3018" s="292"/>
      <c r="T3018" s="292"/>
      <c r="U3018" s="295"/>
      <c r="V3018" s="298"/>
      <c r="W3018" s="292"/>
      <c r="X3018" s="292"/>
      <c r="Y3018" s="292"/>
      <c r="Z3018" s="292"/>
      <c r="AA3018" s="292"/>
      <c r="AB3018" s="319"/>
    </row>
    <row r="3019" spans="1:29" x14ac:dyDescent="0.35">
      <c r="A3019" s="240"/>
      <c r="B3019" s="241"/>
      <c r="C3019" s="241"/>
      <c r="D3019" s="242"/>
      <c r="E3019" s="242"/>
      <c r="F3019" s="242"/>
      <c r="G3019" s="240"/>
      <c r="H3019" s="240"/>
      <c r="I3019" s="240"/>
      <c r="J3019" s="243"/>
      <c r="K3019" s="243"/>
      <c r="L3019" s="244"/>
      <c r="M3019" s="240"/>
      <c r="N3019" s="241"/>
      <c r="O3019" s="241"/>
      <c r="P3019" s="241"/>
      <c r="Q3019" s="243"/>
      <c r="R3019" s="243"/>
      <c r="S3019" s="243"/>
      <c r="T3019" s="243"/>
      <c r="U3019" s="241"/>
      <c r="V3019" s="245"/>
      <c r="W3019" s="243"/>
      <c r="X3019" s="243"/>
      <c r="Y3019" s="243"/>
      <c r="Z3019" s="243"/>
      <c r="AA3019" s="243" t="s">
        <v>270</v>
      </c>
      <c r="AB3019" s="246"/>
      <c r="AC3019" s="5">
        <f>AC3002</f>
        <v>8098.9300000000021</v>
      </c>
    </row>
    <row r="3020" spans="1:29" x14ac:dyDescent="0.35">
      <c r="A3020" s="15">
        <v>31</v>
      </c>
      <c r="B3020" s="16" t="str">
        <f>[1]ภดส3!B5095</f>
        <v>โฉนด</v>
      </c>
      <c r="C3020" s="16">
        <f>[1]ภดส3!E5095</f>
        <v>1929</v>
      </c>
      <c r="D3020" s="17">
        <f>[1]ภดส3!C5095</f>
        <v>4343</v>
      </c>
      <c r="E3020" s="17" t="str">
        <f>[1]ภดส3!F5095</f>
        <v>ม.2 ต.นาบอน</v>
      </c>
      <c r="F3020" s="18" t="s">
        <v>47</v>
      </c>
      <c r="G3020" s="16">
        <f>[1]ภดส3!G5095</f>
        <v>0</v>
      </c>
      <c r="H3020" s="16">
        <f>[1]ภดส3!H5095</f>
        <v>0</v>
      </c>
      <c r="I3020" s="16">
        <f>[1]ภดส3!I5095</f>
        <v>43</v>
      </c>
      <c r="J3020" s="19">
        <f>[1]ภดส3!J5095</f>
        <v>43</v>
      </c>
      <c r="K3020" s="20">
        <v>2650</v>
      </c>
      <c r="L3020" s="19">
        <f>J3020*K3020</f>
        <v>113950</v>
      </c>
      <c r="M3020" s="21"/>
      <c r="N3020" s="21"/>
      <c r="O3020" s="21"/>
      <c r="P3020" s="21"/>
      <c r="Q3020" s="22"/>
      <c r="R3020" s="23"/>
      <c r="S3020" s="22"/>
      <c r="T3020" s="22"/>
      <c r="U3020" s="21"/>
      <c r="V3020" s="21"/>
      <c r="W3020" s="23"/>
      <c r="X3020" s="22">
        <f>L3020</f>
        <v>113950</v>
      </c>
      <c r="Y3020" s="23">
        <f>X3020*100/100</f>
        <v>113950</v>
      </c>
      <c r="Z3020" s="22">
        <v>0</v>
      </c>
      <c r="AA3020" s="24">
        <f>Y3020-Z3020</f>
        <v>113950</v>
      </c>
      <c r="AB3020" s="25">
        <v>0.3</v>
      </c>
      <c r="AC3020" s="26">
        <f>AA3020*AB3020/100</f>
        <v>341.85</v>
      </c>
    </row>
    <row r="3021" spans="1:29" x14ac:dyDescent="0.35">
      <c r="A3021" s="15">
        <v>32</v>
      </c>
      <c r="B3021" s="16" t="str">
        <f>[1]ภดส3!B5096</f>
        <v>โฉนด</v>
      </c>
      <c r="C3021" s="16">
        <f>[1]ภดส3!E5096</f>
        <v>1883</v>
      </c>
      <c r="D3021" s="17">
        <f>[1]ภดส3!C5096</f>
        <v>4297</v>
      </c>
      <c r="E3021" s="17" t="str">
        <f>[1]ภดส3!F5096</f>
        <v>ม.2 ต.นาบอน</v>
      </c>
      <c r="F3021" s="18" t="s">
        <v>45</v>
      </c>
      <c r="G3021" s="16">
        <f>[1]ภดส3!G5096</f>
        <v>0</v>
      </c>
      <c r="H3021" s="16">
        <f>[1]ภดส3!H5096</f>
        <v>0</v>
      </c>
      <c r="I3021" s="16">
        <f>[1]ภดส3!I5096</f>
        <v>22</v>
      </c>
      <c r="J3021" s="19">
        <f>[1]ภดส3!J5096</f>
        <v>22</v>
      </c>
      <c r="K3021" s="20">
        <v>3050</v>
      </c>
      <c r="L3021" s="19">
        <f>J3021*K3021</f>
        <v>67100</v>
      </c>
      <c r="M3021" s="21"/>
      <c r="N3021" s="21"/>
      <c r="O3021" s="21"/>
      <c r="P3021" s="21"/>
      <c r="Q3021" s="22"/>
      <c r="R3021" s="23"/>
      <c r="S3021" s="22"/>
      <c r="T3021" s="22"/>
      <c r="U3021" s="21"/>
      <c r="V3021" s="21"/>
      <c r="W3021" s="23"/>
      <c r="X3021" s="22">
        <f>L3021</f>
        <v>67100</v>
      </c>
      <c r="Y3021" s="23">
        <f>X3021*100/100</f>
        <v>67100</v>
      </c>
      <c r="Z3021" s="22">
        <v>0</v>
      </c>
      <c r="AA3021" s="24">
        <f t="shared" ref="AA3021:AA3049" si="174">Y3021-Z3021</f>
        <v>67100</v>
      </c>
      <c r="AB3021" s="25">
        <v>0.3</v>
      </c>
      <c r="AC3021" s="26">
        <f t="shared" ref="AC3021:AC3049" si="175">AA3021*AB3021/100</f>
        <v>201.3</v>
      </c>
    </row>
    <row r="3022" spans="1:29" x14ac:dyDescent="0.35">
      <c r="A3022" s="15">
        <v>33</v>
      </c>
      <c r="B3022" s="16" t="str">
        <f>[1]ภดส3!B5097</f>
        <v>โฉนด</v>
      </c>
      <c r="C3022" s="16">
        <f>[1]ภดส3!E5097</f>
        <v>1883</v>
      </c>
      <c r="D3022" s="17">
        <f>[1]ภดส3!C5097</f>
        <v>4298</v>
      </c>
      <c r="E3022" s="17" t="str">
        <f>[1]ภดส3!F5097</f>
        <v>ม.2 ต.นาบอน</v>
      </c>
      <c r="F3022" s="18" t="s">
        <v>34</v>
      </c>
      <c r="G3022" s="16">
        <f>[1]ภดส3!G5097</f>
        <v>0</v>
      </c>
      <c r="H3022" s="16">
        <f>[1]ภดส3!H5097</f>
        <v>0</v>
      </c>
      <c r="I3022" s="16">
        <f>[1]ภดส3!I5097</f>
        <v>22</v>
      </c>
      <c r="J3022" s="19">
        <f>[1]ภดส3!J5097</f>
        <v>22</v>
      </c>
      <c r="K3022" s="20">
        <v>3050</v>
      </c>
      <c r="L3022" s="19">
        <f t="shared" ref="L3022:L3049" si="176">J3022*K3022</f>
        <v>67100</v>
      </c>
      <c r="M3022" s="21">
        <v>2</v>
      </c>
      <c r="N3022" s="21" t="s">
        <v>108</v>
      </c>
      <c r="O3022" s="21" t="s">
        <v>49</v>
      </c>
      <c r="P3022" s="21">
        <v>2</v>
      </c>
      <c r="Q3022" s="22">
        <v>88</v>
      </c>
      <c r="R3022" s="23">
        <v>100</v>
      </c>
      <c r="S3022" s="22">
        <v>6600</v>
      </c>
      <c r="T3022" s="22">
        <f>Q3022*S3022</f>
        <v>580800</v>
      </c>
      <c r="U3022" s="21">
        <v>20</v>
      </c>
      <c r="V3022" s="21">
        <v>30</v>
      </c>
      <c r="W3022" s="23">
        <f>T3022-T3022*30/100</f>
        <v>406560</v>
      </c>
      <c r="X3022" s="22">
        <f>L3022+W3022</f>
        <v>473660</v>
      </c>
      <c r="Y3022" s="23">
        <f>X3022*R3022/100</f>
        <v>473660</v>
      </c>
      <c r="Z3022" s="22">
        <v>0</v>
      </c>
      <c r="AA3022" s="24">
        <f t="shared" si="174"/>
        <v>473660</v>
      </c>
      <c r="AB3022" s="25">
        <v>0.02</v>
      </c>
      <c r="AC3022" s="26">
        <f t="shared" si="175"/>
        <v>94.732000000000014</v>
      </c>
    </row>
    <row r="3023" spans="1:29" x14ac:dyDescent="0.35">
      <c r="A3023" s="15">
        <v>34</v>
      </c>
      <c r="B3023" s="16" t="str">
        <f>[1]ภดส3!B5098</f>
        <v>โฉนด</v>
      </c>
      <c r="C3023" s="16">
        <f>[1]ภดส3!E5098</f>
        <v>1886</v>
      </c>
      <c r="D3023" s="17">
        <f>[1]ภดส3!C5098</f>
        <v>4300</v>
      </c>
      <c r="E3023" s="17" t="str">
        <f>[1]ภดส3!F5098</f>
        <v>ม.2 ต.นาบอน</v>
      </c>
      <c r="F3023" s="18" t="s">
        <v>34</v>
      </c>
      <c r="G3023" s="16">
        <f>[1]ภดส3!G5098</f>
        <v>0</v>
      </c>
      <c r="H3023" s="16">
        <f>[1]ภดส3!H5098</f>
        <v>0</v>
      </c>
      <c r="I3023" s="16">
        <f>[1]ภดส3!I5098</f>
        <v>22</v>
      </c>
      <c r="J3023" s="19">
        <f>[1]ภดส3!J5098</f>
        <v>22</v>
      </c>
      <c r="K3023" s="20">
        <v>3050</v>
      </c>
      <c r="L3023" s="19">
        <f t="shared" si="176"/>
        <v>67100</v>
      </c>
      <c r="M3023" s="21">
        <v>3</v>
      </c>
      <c r="N3023" s="21" t="s">
        <v>108</v>
      </c>
      <c r="O3023" s="21" t="s">
        <v>49</v>
      </c>
      <c r="P3023" s="21">
        <v>2</v>
      </c>
      <c r="Q3023" s="22">
        <v>88</v>
      </c>
      <c r="R3023" s="23">
        <v>100</v>
      </c>
      <c r="S3023" s="22">
        <v>6600</v>
      </c>
      <c r="T3023" s="22">
        <f t="shared" ref="T3023:T3029" si="177">Q3023*S3023</f>
        <v>580800</v>
      </c>
      <c r="U3023" s="21">
        <v>20</v>
      </c>
      <c r="V3023" s="21">
        <v>30</v>
      </c>
      <c r="W3023" s="23">
        <f t="shared" ref="W3023:W3029" si="178">T3023-T3023*30/100</f>
        <v>406560</v>
      </c>
      <c r="X3023" s="22">
        <f t="shared" ref="X3023:X3029" si="179">L3023+W3023</f>
        <v>473660</v>
      </c>
      <c r="Y3023" s="23">
        <f t="shared" ref="Y3023:Y3029" si="180">X3023*R3023/100</f>
        <v>473660</v>
      </c>
      <c r="Z3023" s="22">
        <v>0</v>
      </c>
      <c r="AA3023" s="24">
        <f t="shared" si="174"/>
        <v>473660</v>
      </c>
      <c r="AB3023" s="25">
        <v>0.02</v>
      </c>
      <c r="AC3023" s="26">
        <f t="shared" si="175"/>
        <v>94.732000000000014</v>
      </c>
    </row>
    <row r="3024" spans="1:29" x14ac:dyDescent="0.35">
      <c r="A3024" s="15">
        <v>35</v>
      </c>
      <c r="B3024" s="16" t="str">
        <f>[1]ภดส3!B5099</f>
        <v>โฉนด</v>
      </c>
      <c r="C3024" s="16">
        <f>[1]ภดส3!E5099</f>
        <v>1887</v>
      </c>
      <c r="D3024" s="17">
        <f>[1]ภดส3!C5099</f>
        <v>4301</v>
      </c>
      <c r="E3024" s="17" t="str">
        <f>[1]ภดส3!F5099</f>
        <v>ม.2 ต.นาบอน</v>
      </c>
      <c r="F3024" s="18" t="s">
        <v>34</v>
      </c>
      <c r="G3024" s="16">
        <f>[1]ภดส3!G5099</f>
        <v>0</v>
      </c>
      <c r="H3024" s="16">
        <f>[1]ภดส3!H5099</f>
        <v>0</v>
      </c>
      <c r="I3024" s="16">
        <f>[1]ภดส3!I5099</f>
        <v>22</v>
      </c>
      <c r="J3024" s="19">
        <f>[1]ภดส3!J5099</f>
        <v>22</v>
      </c>
      <c r="K3024" s="20">
        <v>3050</v>
      </c>
      <c r="L3024" s="19">
        <f t="shared" si="176"/>
        <v>67100</v>
      </c>
      <c r="M3024" s="21">
        <v>4</v>
      </c>
      <c r="N3024" s="21" t="s">
        <v>108</v>
      </c>
      <c r="O3024" s="21" t="s">
        <v>49</v>
      </c>
      <c r="P3024" s="21">
        <v>2</v>
      </c>
      <c r="Q3024" s="22">
        <v>88</v>
      </c>
      <c r="R3024" s="23">
        <v>100</v>
      </c>
      <c r="S3024" s="22">
        <v>6600</v>
      </c>
      <c r="T3024" s="22">
        <f t="shared" si="177"/>
        <v>580800</v>
      </c>
      <c r="U3024" s="21">
        <v>20</v>
      </c>
      <c r="V3024" s="21">
        <v>30</v>
      </c>
      <c r="W3024" s="23">
        <f t="shared" si="178"/>
        <v>406560</v>
      </c>
      <c r="X3024" s="22">
        <f t="shared" si="179"/>
        <v>473660</v>
      </c>
      <c r="Y3024" s="23">
        <f t="shared" si="180"/>
        <v>473660</v>
      </c>
      <c r="Z3024" s="22">
        <v>0</v>
      </c>
      <c r="AA3024" s="24">
        <f t="shared" si="174"/>
        <v>473660</v>
      </c>
      <c r="AB3024" s="25">
        <v>0.02</v>
      </c>
      <c r="AC3024" s="26">
        <f t="shared" si="175"/>
        <v>94.732000000000014</v>
      </c>
    </row>
    <row r="3025" spans="1:29" x14ac:dyDescent="0.35">
      <c r="A3025" s="15">
        <v>36</v>
      </c>
      <c r="B3025" s="16" t="str">
        <f>[1]ภดส3!B5120</f>
        <v>โฉนด</v>
      </c>
      <c r="C3025" s="16">
        <f>[1]ภดส3!E5120</f>
        <v>1888</v>
      </c>
      <c r="D3025" s="17">
        <f>[1]ภดส3!C5120</f>
        <v>4302</v>
      </c>
      <c r="E3025" s="17" t="str">
        <f>[1]ภดส3!F5120</f>
        <v>ม.2 ต.นาบอน</v>
      </c>
      <c r="F3025" s="18" t="s">
        <v>34</v>
      </c>
      <c r="G3025" s="16">
        <f>[1]ภดส3!G5120</f>
        <v>0</v>
      </c>
      <c r="H3025" s="16">
        <f>[1]ภดส3!H5120</f>
        <v>0</v>
      </c>
      <c r="I3025" s="16">
        <f>[1]ภดส3!I5120</f>
        <v>22</v>
      </c>
      <c r="J3025" s="19">
        <f>[1]ภดส3!J5120</f>
        <v>22</v>
      </c>
      <c r="K3025" s="20">
        <v>3050</v>
      </c>
      <c r="L3025" s="19">
        <f t="shared" si="176"/>
        <v>67100</v>
      </c>
      <c r="M3025" s="21">
        <v>5</v>
      </c>
      <c r="N3025" s="21" t="s">
        <v>108</v>
      </c>
      <c r="O3025" s="21" t="s">
        <v>49</v>
      </c>
      <c r="P3025" s="21">
        <v>2</v>
      </c>
      <c r="Q3025" s="22">
        <v>88</v>
      </c>
      <c r="R3025" s="23">
        <v>100</v>
      </c>
      <c r="S3025" s="22">
        <v>6600</v>
      </c>
      <c r="T3025" s="22">
        <f t="shared" si="177"/>
        <v>580800</v>
      </c>
      <c r="U3025" s="21">
        <v>20</v>
      </c>
      <c r="V3025" s="21">
        <v>30</v>
      </c>
      <c r="W3025" s="23">
        <f t="shared" si="178"/>
        <v>406560</v>
      </c>
      <c r="X3025" s="22">
        <f t="shared" si="179"/>
        <v>473660</v>
      </c>
      <c r="Y3025" s="23">
        <f t="shared" si="180"/>
        <v>473660</v>
      </c>
      <c r="Z3025" s="22">
        <v>0</v>
      </c>
      <c r="AA3025" s="24">
        <f t="shared" si="174"/>
        <v>473660</v>
      </c>
      <c r="AB3025" s="25">
        <v>0.02</v>
      </c>
      <c r="AC3025" s="26">
        <f t="shared" si="175"/>
        <v>94.732000000000014</v>
      </c>
    </row>
    <row r="3026" spans="1:29" x14ac:dyDescent="0.35">
      <c r="A3026" s="15">
        <v>37</v>
      </c>
      <c r="B3026" s="16" t="str">
        <f>[1]ภดส3!B5121</f>
        <v>โฉนด</v>
      </c>
      <c r="C3026" s="16">
        <f>[1]ภดส3!E5121</f>
        <v>1889</v>
      </c>
      <c r="D3026" s="17">
        <f>[1]ภดส3!C5121</f>
        <v>4303</v>
      </c>
      <c r="E3026" s="17" t="str">
        <f>[1]ภดส3!F5121</f>
        <v>ม.2 ต.นาบอน</v>
      </c>
      <c r="F3026" s="18" t="s">
        <v>34</v>
      </c>
      <c r="G3026" s="16">
        <f>[1]ภดส3!G5121</f>
        <v>0</v>
      </c>
      <c r="H3026" s="16">
        <f>[1]ภดส3!H5121</f>
        <v>0</v>
      </c>
      <c r="I3026" s="16">
        <f>[1]ภดส3!I5121</f>
        <v>22</v>
      </c>
      <c r="J3026" s="19">
        <f>[1]ภดส3!J5121</f>
        <v>22</v>
      </c>
      <c r="K3026" s="20">
        <v>3050</v>
      </c>
      <c r="L3026" s="19">
        <f t="shared" si="176"/>
        <v>67100</v>
      </c>
      <c r="M3026" s="21">
        <v>6</v>
      </c>
      <c r="N3026" s="21" t="s">
        <v>108</v>
      </c>
      <c r="O3026" s="21" t="s">
        <v>49</v>
      </c>
      <c r="P3026" s="21">
        <v>2</v>
      </c>
      <c r="Q3026" s="22">
        <v>88</v>
      </c>
      <c r="R3026" s="23">
        <v>100</v>
      </c>
      <c r="S3026" s="22">
        <v>6600</v>
      </c>
      <c r="T3026" s="22">
        <f t="shared" si="177"/>
        <v>580800</v>
      </c>
      <c r="U3026" s="21">
        <v>20</v>
      </c>
      <c r="V3026" s="21">
        <v>30</v>
      </c>
      <c r="W3026" s="23">
        <f t="shared" si="178"/>
        <v>406560</v>
      </c>
      <c r="X3026" s="22">
        <f t="shared" si="179"/>
        <v>473660</v>
      </c>
      <c r="Y3026" s="23">
        <f t="shared" si="180"/>
        <v>473660</v>
      </c>
      <c r="Z3026" s="22">
        <v>0</v>
      </c>
      <c r="AA3026" s="24">
        <f t="shared" si="174"/>
        <v>473660</v>
      </c>
      <c r="AB3026" s="25">
        <v>0.02</v>
      </c>
      <c r="AC3026" s="26">
        <f t="shared" si="175"/>
        <v>94.732000000000014</v>
      </c>
    </row>
    <row r="3027" spans="1:29" x14ac:dyDescent="0.35">
      <c r="A3027" s="15">
        <v>38</v>
      </c>
      <c r="B3027" s="16" t="str">
        <f>[1]ภดส3!B5122</f>
        <v>โฉนด</v>
      </c>
      <c r="C3027" s="16">
        <f>[1]ภดส3!E5122</f>
        <v>1891</v>
      </c>
      <c r="D3027" s="17">
        <f>[1]ภดส3!C5122</f>
        <v>4305</v>
      </c>
      <c r="E3027" s="17" t="str">
        <f>[1]ภดส3!F5122</f>
        <v>ม.2 ต.นาบอน</v>
      </c>
      <c r="F3027" s="18" t="s">
        <v>34</v>
      </c>
      <c r="G3027" s="16">
        <f>[1]ภดส3!G5122</f>
        <v>0</v>
      </c>
      <c r="H3027" s="16">
        <f>[1]ภดส3!H5122</f>
        <v>0</v>
      </c>
      <c r="I3027" s="16">
        <f>[1]ภดส3!I5122</f>
        <v>22</v>
      </c>
      <c r="J3027" s="19">
        <f>[1]ภดส3!J5122</f>
        <v>22</v>
      </c>
      <c r="K3027" s="20">
        <v>3050</v>
      </c>
      <c r="L3027" s="19">
        <f t="shared" si="176"/>
        <v>67100</v>
      </c>
      <c r="M3027" s="21">
        <v>7</v>
      </c>
      <c r="N3027" s="21" t="s">
        <v>108</v>
      </c>
      <c r="O3027" s="21" t="s">
        <v>49</v>
      </c>
      <c r="P3027" s="21">
        <v>2</v>
      </c>
      <c r="Q3027" s="22">
        <v>88</v>
      </c>
      <c r="R3027" s="23">
        <v>100</v>
      </c>
      <c r="S3027" s="22">
        <v>6600</v>
      </c>
      <c r="T3027" s="22">
        <f t="shared" si="177"/>
        <v>580800</v>
      </c>
      <c r="U3027" s="21">
        <v>20</v>
      </c>
      <c r="V3027" s="21">
        <v>30</v>
      </c>
      <c r="W3027" s="23">
        <f t="shared" si="178"/>
        <v>406560</v>
      </c>
      <c r="X3027" s="22">
        <f t="shared" si="179"/>
        <v>473660</v>
      </c>
      <c r="Y3027" s="23">
        <f t="shared" si="180"/>
        <v>473660</v>
      </c>
      <c r="Z3027" s="22">
        <v>0</v>
      </c>
      <c r="AA3027" s="24">
        <f t="shared" si="174"/>
        <v>473660</v>
      </c>
      <c r="AB3027" s="25">
        <v>0.02</v>
      </c>
      <c r="AC3027" s="26">
        <f t="shared" si="175"/>
        <v>94.732000000000014</v>
      </c>
    </row>
    <row r="3028" spans="1:29" x14ac:dyDescent="0.35">
      <c r="A3028" s="15">
        <v>39</v>
      </c>
      <c r="B3028" s="16" t="str">
        <f>[1]ภดส3!B5123</f>
        <v>โฉนด</v>
      </c>
      <c r="C3028" s="16">
        <f>[1]ภดส3!E5123</f>
        <v>1892</v>
      </c>
      <c r="D3028" s="17">
        <f>[1]ภดส3!C5123</f>
        <v>4306</v>
      </c>
      <c r="E3028" s="17" t="str">
        <f>[1]ภดส3!F5123</f>
        <v>ม.2 ต.นาบอน</v>
      </c>
      <c r="F3028" s="18" t="s">
        <v>34</v>
      </c>
      <c r="G3028" s="16">
        <f>[1]ภดส3!G5123</f>
        <v>0</v>
      </c>
      <c r="H3028" s="16">
        <f>[1]ภดส3!H5123</f>
        <v>0</v>
      </c>
      <c r="I3028" s="16">
        <f>[1]ภดส3!I5123</f>
        <v>22</v>
      </c>
      <c r="J3028" s="19">
        <f>[1]ภดส3!J5123</f>
        <v>22</v>
      </c>
      <c r="K3028" s="20">
        <v>3050</v>
      </c>
      <c r="L3028" s="19">
        <f t="shared" si="176"/>
        <v>67100</v>
      </c>
      <c r="M3028" s="21">
        <v>8</v>
      </c>
      <c r="N3028" s="21" t="s">
        <v>108</v>
      </c>
      <c r="O3028" s="21" t="s">
        <v>49</v>
      </c>
      <c r="P3028" s="21">
        <v>2</v>
      </c>
      <c r="Q3028" s="22">
        <v>88</v>
      </c>
      <c r="R3028" s="23">
        <v>100</v>
      </c>
      <c r="S3028" s="22">
        <v>6600</v>
      </c>
      <c r="T3028" s="22">
        <f t="shared" si="177"/>
        <v>580800</v>
      </c>
      <c r="U3028" s="21">
        <v>20</v>
      </c>
      <c r="V3028" s="21">
        <v>30</v>
      </c>
      <c r="W3028" s="23">
        <f t="shared" si="178"/>
        <v>406560</v>
      </c>
      <c r="X3028" s="22">
        <f t="shared" si="179"/>
        <v>473660</v>
      </c>
      <c r="Y3028" s="23">
        <f t="shared" si="180"/>
        <v>473660</v>
      </c>
      <c r="Z3028" s="22">
        <v>0</v>
      </c>
      <c r="AA3028" s="24">
        <f t="shared" si="174"/>
        <v>473660</v>
      </c>
      <c r="AB3028" s="25">
        <v>0.02</v>
      </c>
      <c r="AC3028" s="26">
        <f t="shared" si="175"/>
        <v>94.732000000000014</v>
      </c>
    </row>
    <row r="3029" spans="1:29" x14ac:dyDescent="0.35">
      <c r="A3029" s="15">
        <v>40</v>
      </c>
      <c r="B3029" s="16" t="str">
        <f>[1]ภดส3!B5124</f>
        <v>โฉนด</v>
      </c>
      <c r="C3029" s="16">
        <f>[1]ภดส3!E5124</f>
        <v>1893</v>
      </c>
      <c r="D3029" s="17">
        <f>[1]ภดส3!C5124</f>
        <v>4307</v>
      </c>
      <c r="E3029" s="17" t="str">
        <f>[1]ภดส3!F5124</f>
        <v>ม.2 ต.นาบอน</v>
      </c>
      <c r="F3029" s="18" t="s">
        <v>34</v>
      </c>
      <c r="G3029" s="16">
        <f>[1]ภดส3!G5124</f>
        <v>0</v>
      </c>
      <c r="H3029" s="16">
        <f>[1]ภดส3!H5124</f>
        <v>0</v>
      </c>
      <c r="I3029" s="16">
        <f>[1]ภดส3!I5124</f>
        <v>22</v>
      </c>
      <c r="J3029" s="19">
        <f>[1]ภดส3!J5124</f>
        <v>22</v>
      </c>
      <c r="K3029" s="20">
        <v>3050</v>
      </c>
      <c r="L3029" s="19">
        <f t="shared" si="176"/>
        <v>67100</v>
      </c>
      <c r="M3029" s="21">
        <v>9</v>
      </c>
      <c r="N3029" s="21" t="s">
        <v>108</v>
      </c>
      <c r="O3029" s="21" t="s">
        <v>49</v>
      </c>
      <c r="P3029" s="21">
        <v>2</v>
      </c>
      <c r="Q3029" s="22">
        <v>88</v>
      </c>
      <c r="R3029" s="23">
        <v>100</v>
      </c>
      <c r="S3029" s="22">
        <v>6600</v>
      </c>
      <c r="T3029" s="22">
        <f t="shared" si="177"/>
        <v>580800</v>
      </c>
      <c r="U3029" s="21">
        <v>20</v>
      </c>
      <c r="V3029" s="21">
        <v>30</v>
      </c>
      <c r="W3029" s="23">
        <f t="shared" si="178"/>
        <v>406560</v>
      </c>
      <c r="X3029" s="22">
        <f t="shared" si="179"/>
        <v>473660</v>
      </c>
      <c r="Y3029" s="23">
        <f t="shared" si="180"/>
        <v>473660</v>
      </c>
      <c r="Z3029" s="22">
        <v>0</v>
      </c>
      <c r="AA3029" s="24">
        <f t="shared" si="174"/>
        <v>473660</v>
      </c>
      <c r="AB3029" s="25">
        <v>0.02</v>
      </c>
      <c r="AC3029" s="26">
        <f t="shared" si="175"/>
        <v>94.732000000000014</v>
      </c>
    </row>
    <row r="3030" spans="1:29" x14ac:dyDescent="0.35">
      <c r="A3030" s="15">
        <v>41</v>
      </c>
      <c r="B3030" s="16" t="str">
        <f>[1]ภดส3!B5125</f>
        <v>โฉนด</v>
      </c>
      <c r="C3030" s="16">
        <f>[1]ภดส3!E5125</f>
        <v>1894</v>
      </c>
      <c r="D3030" s="17">
        <f>[1]ภดส3!C5125</f>
        <v>4308</v>
      </c>
      <c r="E3030" s="17" t="str">
        <f>[1]ภดส3!F5125</f>
        <v>ม.2 ต.นาบอน</v>
      </c>
      <c r="F3030" s="18" t="s">
        <v>45</v>
      </c>
      <c r="G3030" s="16">
        <f>[1]ภดส3!G5125</f>
        <v>0</v>
      </c>
      <c r="H3030" s="16">
        <f>[1]ภดส3!H5125</f>
        <v>0</v>
      </c>
      <c r="I3030" s="16">
        <f>[1]ภดส3!I5125</f>
        <v>22</v>
      </c>
      <c r="J3030" s="19">
        <f>[1]ภดส3!J5125</f>
        <v>22</v>
      </c>
      <c r="K3030" s="20">
        <v>3050</v>
      </c>
      <c r="L3030" s="19">
        <f t="shared" si="176"/>
        <v>67100</v>
      </c>
      <c r="M3030" s="21"/>
      <c r="N3030" s="21"/>
      <c r="O3030" s="21"/>
      <c r="P3030" s="21"/>
      <c r="Q3030" s="22"/>
      <c r="R3030" s="23"/>
      <c r="S3030" s="22"/>
      <c r="T3030" s="22"/>
      <c r="U3030" s="21"/>
      <c r="V3030" s="21"/>
      <c r="W3030" s="23"/>
      <c r="X3030" s="22">
        <f>L3030</f>
        <v>67100</v>
      </c>
      <c r="Y3030" s="23">
        <f>X3030*100/100</f>
        <v>67100</v>
      </c>
      <c r="Z3030" s="22">
        <v>0</v>
      </c>
      <c r="AA3030" s="24">
        <f t="shared" si="174"/>
        <v>67100</v>
      </c>
      <c r="AB3030" s="25">
        <v>0.3</v>
      </c>
      <c r="AC3030" s="26">
        <f t="shared" si="175"/>
        <v>201.3</v>
      </c>
    </row>
    <row r="3031" spans="1:29" x14ac:dyDescent="0.35">
      <c r="A3031" s="15">
        <v>42</v>
      </c>
      <c r="B3031" s="16" t="str">
        <f>[1]ภดส3!B5126</f>
        <v>โฉนด</v>
      </c>
      <c r="C3031" s="16">
        <f>[1]ภดส3!E5126</f>
        <v>1880</v>
      </c>
      <c r="D3031" s="17">
        <f>[1]ภดส3!C5126</f>
        <v>4294</v>
      </c>
      <c r="E3031" s="17" t="str">
        <f>[1]ภดส3!F5126</f>
        <v>ม.2 ต.นาบอน</v>
      </c>
      <c r="F3031" s="18" t="s">
        <v>45</v>
      </c>
      <c r="G3031" s="16">
        <f>[1]ภดส3!G5126</f>
        <v>0</v>
      </c>
      <c r="H3031" s="16">
        <f>[1]ภดส3!H5126</f>
        <v>0</v>
      </c>
      <c r="I3031" s="16">
        <f>[1]ภดส3!I5126</f>
        <v>37</v>
      </c>
      <c r="J3031" s="19">
        <f>[1]ภดส3!J5126</f>
        <v>37</v>
      </c>
      <c r="K3031" s="20">
        <v>2650</v>
      </c>
      <c r="L3031" s="19">
        <f t="shared" si="176"/>
        <v>98050</v>
      </c>
      <c r="M3031" s="21"/>
      <c r="N3031" s="21"/>
      <c r="O3031" s="21"/>
      <c r="P3031" s="21"/>
      <c r="Q3031" s="22"/>
      <c r="R3031" s="23"/>
      <c r="S3031" s="22"/>
      <c r="T3031" s="22"/>
      <c r="U3031" s="21"/>
      <c r="V3031" s="21"/>
      <c r="W3031" s="23"/>
      <c r="X3031" s="22">
        <f>L3031</f>
        <v>98050</v>
      </c>
      <c r="Y3031" s="23">
        <f>X3031*100/100</f>
        <v>98050</v>
      </c>
      <c r="Z3031" s="22">
        <v>0</v>
      </c>
      <c r="AA3031" s="24">
        <f t="shared" si="174"/>
        <v>98050</v>
      </c>
      <c r="AB3031" s="25">
        <v>0.3</v>
      </c>
      <c r="AC3031" s="26">
        <f t="shared" si="175"/>
        <v>294.14999999999998</v>
      </c>
    </row>
    <row r="3032" spans="1:29" x14ac:dyDescent="0.35">
      <c r="A3032" s="15">
        <v>43</v>
      </c>
      <c r="B3032" s="16" t="str">
        <f>[1]ภดส3!B5147</f>
        <v>โฉนด</v>
      </c>
      <c r="C3032" s="16">
        <f>[1]ภดส3!E5147</f>
        <v>1866</v>
      </c>
      <c r="D3032" s="17">
        <f>[1]ภดส3!C5147</f>
        <v>4280</v>
      </c>
      <c r="E3032" s="17" t="str">
        <f>[1]ภดส3!F5147</f>
        <v>ม.2 ต.นาบอน</v>
      </c>
      <c r="F3032" s="18" t="s">
        <v>45</v>
      </c>
      <c r="G3032" s="16">
        <f>[1]ภดส3!G5147</f>
        <v>0</v>
      </c>
      <c r="H3032" s="16">
        <f>[1]ภดส3!H5147</f>
        <v>0</v>
      </c>
      <c r="I3032" s="16">
        <f>[1]ภดส3!I5147</f>
        <v>22</v>
      </c>
      <c r="J3032" s="19">
        <f>[1]ภดส3!J5147</f>
        <v>22</v>
      </c>
      <c r="K3032" s="20">
        <v>3050</v>
      </c>
      <c r="L3032" s="19">
        <f t="shared" si="176"/>
        <v>67100</v>
      </c>
      <c r="M3032" s="21"/>
      <c r="N3032" s="21"/>
      <c r="O3032" s="21"/>
      <c r="P3032" s="21"/>
      <c r="Q3032" s="22"/>
      <c r="R3032" s="23"/>
      <c r="S3032" s="22"/>
      <c r="T3032" s="22"/>
      <c r="U3032" s="21"/>
      <c r="V3032" s="21"/>
      <c r="W3032" s="23"/>
      <c r="X3032" s="22">
        <f>L3032</f>
        <v>67100</v>
      </c>
      <c r="Y3032" s="23">
        <f>X3032*100/100</f>
        <v>67100</v>
      </c>
      <c r="Z3032" s="22">
        <v>0</v>
      </c>
      <c r="AA3032" s="24">
        <f t="shared" si="174"/>
        <v>67100</v>
      </c>
      <c r="AB3032" s="25">
        <v>0.3</v>
      </c>
      <c r="AC3032" s="26">
        <f t="shared" si="175"/>
        <v>201.3</v>
      </c>
    </row>
    <row r="3033" spans="1:29" x14ac:dyDescent="0.35">
      <c r="A3033" s="15">
        <v>44</v>
      </c>
      <c r="B3033" s="16" t="str">
        <f>[1]ภดส3!B5148</f>
        <v>โฉนด</v>
      </c>
      <c r="C3033" s="16">
        <f>[1]ภดส3!E5148</f>
        <v>1923</v>
      </c>
      <c r="D3033" s="17">
        <f>[1]ภดส3!C5148</f>
        <v>4337</v>
      </c>
      <c r="E3033" s="17" t="str">
        <f>[1]ภดส3!F5148</f>
        <v>ม.2 ต.นาบอน</v>
      </c>
      <c r="F3033" s="18" t="s">
        <v>47</v>
      </c>
      <c r="G3033" s="16">
        <f>[1]ภดส3!G5148</f>
        <v>0</v>
      </c>
      <c r="H3033" s="16">
        <f>[1]ภดส3!H5148</f>
        <v>0</v>
      </c>
      <c r="I3033" s="16">
        <f>[1]ภดส3!I5148</f>
        <v>42</v>
      </c>
      <c r="J3033" s="19">
        <f>[1]ภดส3!J5148</f>
        <v>42</v>
      </c>
      <c r="K3033" s="20">
        <v>2650</v>
      </c>
      <c r="L3033" s="19">
        <f t="shared" si="176"/>
        <v>111300</v>
      </c>
      <c r="M3033" s="21"/>
      <c r="N3033" s="21"/>
      <c r="O3033" s="21"/>
      <c r="P3033" s="21"/>
      <c r="Q3033" s="22"/>
      <c r="R3033" s="23"/>
      <c r="S3033" s="22"/>
      <c r="T3033" s="22"/>
      <c r="U3033" s="21"/>
      <c r="V3033" s="21"/>
      <c r="W3033" s="23"/>
      <c r="X3033" s="22">
        <f t="shared" ref="X3033:X3035" si="181">L3033</f>
        <v>111300</v>
      </c>
      <c r="Y3033" s="23">
        <f t="shared" ref="Y3033:Y3049" si="182">X3033*100/100</f>
        <v>111300</v>
      </c>
      <c r="Z3033" s="22">
        <v>0</v>
      </c>
      <c r="AA3033" s="24">
        <f t="shared" si="174"/>
        <v>111300</v>
      </c>
      <c r="AB3033" s="25">
        <v>0.3</v>
      </c>
      <c r="AC3033" s="26">
        <f t="shared" si="175"/>
        <v>333.9</v>
      </c>
    </row>
    <row r="3034" spans="1:29" x14ac:dyDescent="0.35">
      <c r="A3034" s="15">
        <v>45</v>
      </c>
      <c r="B3034" s="16" t="str">
        <f>[1]ภดส3!B5149</f>
        <v>โฉนด</v>
      </c>
      <c r="C3034" s="16">
        <f>[1]ภดส3!E5149</f>
        <v>1922</v>
      </c>
      <c r="D3034" s="17">
        <f>[1]ภดส3!C5149</f>
        <v>4336</v>
      </c>
      <c r="E3034" s="17" t="str">
        <f>[1]ภดส3!F5149</f>
        <v>ม.2 ต.นาบอน</v>
      </c>
      <c r="F3034" s="18" t="s">
        <v>47</v>
      </c>
      <c r="G3034" s="16">
        <f>[1]ภดส3!G5149</f>
        <v>0</v>
      </c>
      <c r="H3034" s="16">
        <f>[1]ภดส3!H5149</f>
        <v>0</v>
      </c>
      <c r="I3034" s="16">
        <f>[1]ภดส3!I5149</f>
        <v>42</v>
      </c>
      <c r="J3034" s="19">
        <f>[1]ภดส3!J5149</f>
        <v>42</v>
      </c>
      <c r="K3034" s="20">
        <v>2650</v>
      </c>
      <c r="L3034" s="19">
        <f t="shared" si="176"/>
        <v>111300</v>
      </c>
      <c r="M3034" s="21"/>
      <c r="N3034" s="21"/>
      <c r="O3034" s="21"/>
      <c r="P3034" s="21"/>
      <c r="Q3034" s="22"/>
      <c r="R3034" s="23"/>
      <c r="S3034" s="22"/>
      <c r="T3034" s="22"/>
      <c r="U3034" s="21"/>
      <c r="V3034" s="21"/>
      <c r="W3034" s="23"/>
      <c r="X3034" s="22">
        <f t="shared" si="181"/>
        <v>111300</v>
      </c>
      <c r="Y3034" s="23">
        <f t="shared" si="182"/>
        <v>111300</v>
      </c>
      <c r="Z3034" s="22">
        <v>0</v>
      </c>
      <c r="AA3034" s="24">
        <f t="shared" si="174"/>
        <v>111300</v>
      </c>
      <c r="AB3034" s="25">
        <v>0.3</v>
      </c>
      <c r="AC3034" s="26">
        <f t="shared" si="175"/>
        <v>333.9</v>
      </c>
    </row>
    <row r="3035" spans="1:29" x14ac:dyDescent="0.35">
      <c r="A3035" s="15">
        <v>46</v>
      </c>
      <c r="B3035" s="16" t="str">
        <f>[1]ภดส3!B5150</f>
        <v>โฉนด</v>
      </c>
      <c r="C3035" s="16">
        <f>[1]ภดส3!E5150</f>
        <v>1921</v>
      </c>
      <c r="D3035" s="17">
        <f>[1]ภดส3!C5150</f>
        <v>4335</v>
      </c>
      <c r="E3035" s="17" t="str">
        <f>[1]ภดส3!F5150</f>
        <v>ม.2 ต.นาบอน</v>
      </c>
      <c r="F3035" s="18" t="s">
        <v>47</v>
      </c>
      <c r="G3035" s="16">
        <f>[1]ภดส3!G5150</f>
        <v>0</v>
      </c>
      <c r="H3035" s="16">
        <f>[1]ภดส3!H5150</f>
        <v>0</v>
      </c>
      <c r="I3035" s="16">
        <f>[1]ภดส3!I5150</f>
        <v>42</v>
      </c>
      <c r="J3035" s="19">
        <f>[1]ภดส3!J5150</f>
        <v>42</v>
      </c>
      <c r="K3035" s="20">
        <v>3050</v>
      </c>
      <c r="L3035" s="19">
        <f t="shared" si="176"/>
        <v>128100</v>
      </c>
      <c r="M3035" s="21"/>
      <c r="N3035" s="21"/>
      <c r="O3035" s="21"/>
      <c r="P3035" s="21"/>
      <c r="Q3035" s="22"/>
      <c r="R3035" s="23"/>
      <c r="S3035" s="22"/>
      <c r="T3035" s="22"/>
      <c r="U3035" s="21"/>
      <c r="V3035" s="21"/>
      <c r="W3035" s="23"/>
      <c r="X3035" s="22">
        <f t="shared" si="181"/>
        <v>128100</v>
      </c>
      <c r="Y3035" s="23">
        <f t="shared" si="182"/>
        <v>128100</v>
      </c>
      <c r="Z3035" s="22">
        <v>0</v>
      </c>
      <c r="AA3035" s="24">
        <f t="shared" si="174"/>
        <v>128100</v>
      </c>
      <c r="AB3035" s="25">
        <v>0.3</v>
      </c>
      <c r="AC3035" s="26">
        <f t="shared" si="175"/>
        <v>384.3</v>
      </c>
    </row>
    <row r="3036" spans="1:29" x14ac:dyDescent="0.35">
      <c r="A3036" s="15">
        <v>47</v>
      </c>
      <c r="B3036" s="16" t="str">
        <f>[1]ภดส3!B5151</f>
        <v>โฉนด</v>
      </c>
      <c r="C3036" s="16">
        <f>[1]ภดส3!E5151</f>
        <v>1919</v>
      </c>
      <c r="D3036" s="17">
        <f>[1]ภดส3!C5151</f>
        <v>4333</v>
      </c>
      <c r="E3036" s="17" t="str">
        <f>[1]ภดส3!F5151</f>
        <v>ม.2 ต.นาบอน</v>
      </c>
      <c r="F3036" s="18" t="s">
        <v>47</v>
      </c>
      <c r="G3036" s="16">
        <f>[1]ภดส3!G5151</f>
        <v>0</v>
      </c>
      <c r="H3036" s="16">
        <f>[1]ภดส3!H5151</f>
        <v>0</v>
      </c>
      <c r="I3036" s="16">
        <f>[1]ภดส3!I5151</f>
        <v>40</v>
      </c>
      <c r="J3036" s="19">
        <f>[1]ภดส3!J5151</f>
        <v>40</v>
      </c>
      <c r="K3036" s="20">
        <v>3050</v>
      </c>
      <c r="L3036" s="19">
        <f t="shared" si="176"/>
        <v>122000</v>
      </c>
      <c r="M3036" s="21">
        <v>10</v>
      </c>
      <c r="N3036" s="21" t="s">
        <v>48</v>
      </c>
      <c r="O3036" s="21" t="s">
        <v>271</v>
      </c>
      <c r="P3036" s="21">
        <v>3</v>
      </c>
      <c r="Q3036" s="22">
        <v>360</v>
      </c>
      <c r="R3036" s="23">
        <v>100</v>
      </c>
      <c r="S3036" s="22">
        <v>7450</v>
      </c>
      <c r="T3036" s="22">
        <f>Q3036*S3036</f>
        <v>2682000</v>
      </c>
      <c r="U3036" s="21">
        <v>5</v>
      </c>
      <c r="V3036" s="21">
        <v>5</v>
      </c>
      <c r="W3036" s="23">
        <f>T3036-T3036*5/100</f>
        <v>2547900</v>
      </c>
      <c r="X3036" s="22">
        <f>L3036+W3036</f>
        <v>2669900</v>
      </c>
      <c r="Y3036" s="23">
        <f t="shared" si="182"/>
        <v>2669900</v>
      </c>
      <c r="Z3036" s="22">
        <v>0</v>
      </c>
      <c r="AA3036" s="24">
        <f t="shared" si="174"/>
        <v>2669900</v>
      </c>
      <c r="AB3036" s="25">
        <v>0.3</v>
      </c>
      <c r="AC3036" s="26">
        <f t="shared" si="175"/>
        <v>8009.7</v>
      </c>
    </row>
    <row r="3037" spans="1:29" x14ac:dyDescent="0.35">
      <c r="A3037" s="15">
        <v>48</v>
      </c>
      <c r="B3037" s="16" t="str">
        <f>[1]ภดส3!B5152</f>
        <v>โฉนด</v>
      </c>
      <c r="C3037" s="16">
        <f>[1]ภดส3!E5152</f>
        <v>1867</v>
      </c>
      <c r="D3037" s="17">
        <f>[1]ภดส3!C5152</f>
        <v>4281</v>
      </c>
      <c r="E3037" s="17" t="str">
        <f>[1]ภดส3!F5152</f>
        <v>ม.2 ต.นาบอน</v>
      </c>
      <c r="F3037" s="18" t="s">
        <v>45</v>
      </c>
      <c r="G3037" s="16">
        <f>[1]ภดส3!G5152</f>
        <v>0</v>
      </c>
      <c r="H3037" s="16">
        <f>[1]ภดส3!H5152</f>
        <v>0</v>
      </c>
      <c r="I3037" s="16">
        <f>[1]ภดส3!I5152</f>
        <v>22</v>
      </c>
      <c r="J3037" s="19">
        <f>[1]ภดส3!J5152</f>
        <v>22</v>
      </c>
      <c r="K3037" s="20">
        <v>3050</v>
      </c>
      <c r="L3037" s="19">
        <f t="shared" si="176"/>
        <v>67100</v>
      </c>
      <c r="M3037" s="21"/>
      <c r="N3037" s="21"/>
      <c r="O3037" s="21"/>
      <c r="P3037" s="21"/>
      <c r="Q3037" s="22"/>
      <c r="R3037" s="23"/>
      <c r="S3037" s="22"/>
      <c r="T3037" s="22"/>
      <c r="U3037" s="21"/>
      <c r="V3037" s="21"/>
      <c r="W3037" s="23"/>
      <c r="X3037" s="22">
        <f t="shared" ref="X3037:X3046" si="183">L3037</f>
        <v>67100</v>
      </c>
      <c r="Y3037" s="23">
        <f t="shared" si="182"/>
        <v>67100</v>
      </c>
      <c r="Z3037" s="22">
        <v>0</v>
      </c>
      <c r="AA3037" s="24">
        <f t="shared" si="174"/>
        <v>67100</v>
      </c>
      <c r="AB3037" s="25">
        <v>0.3</v>
      </c>
      <c r="AC3037" s="26">
        <f t="shared" si="175"/>
        <v>201.3</v>
      </c>
    </row>
    <row r="3038" spans="1:29" x14ac:dyDescent="0.35">
      <c r="A3038" s="15">
        <v>49</v>
      </c>
      <c r="B3038" s="16" t="str">
        <f>[1]ภดส3!B5153</f>
        <v>โฉนด</v>
      </c>
      <c r="C3038" s="16">
        <f>[1]ภดส3!E5153</f>
        <v>1868</v>
      </c>
      <c r="D3038" s="17">
        <f>[1]ภดส3!C5153</f>
        <v>4282</v>
      </c>
      <c r="E3038" s="17" t="str">
        <f>[1]ภดส3!F5153</f>
        <v>ม.2 ต.นาบอน</v>
      </c>
      <c r="F3038" s="18" t="s">
        <v>34</v>
      </c>
      <c r="G3038" s="16">
        <f>[1]ภดส3!G5153</f>
        <v>0</v>
      </c>
      <c r="H3038" s="16">
        <f>[1]ภดส3!H5153</f>
        <v>0</v>
      </c>
      <c r="I3038" s="16">
        <f>[1]ภดส3!I5153</f>
        <v>22</v>
      </c>
      <c r="J3038" s="19">
        <f>[1]ภดส3!J5153</f>
        <v>22</v>
      </c>
      <c r="K3038" s="20">
        <v>3050</v>
      </c>
      <c r="L3038" s="19">
        <f t="shared" si="176"/>
        <v>67100</v>
      </c>
      <c r="M3038" s="21">
        <v>11</v>
      </c>
      <c r="N3038" s="21" t="s">
        <v>108</v>
      </c>
      <c r="O3038" s="21" t="s">
        <v>56</v>
      </c>
      <c r="P3038" s="21">
        <v>2</v>
      </c>
      <c r="Q3038" s="22">
        <v>88</v>
      </c>
      <c r="R3038" s="23">
        <v>100</v>
      </c>
      <c r="S3038" s="22">
        <v>6600</v>
      </c>
      <c r="T3038" s="22">
        <f>Q3038*S3038</f>
        <v>580800</v>
      </c>
      <c r="U3038" s="21">
        <v>5</v>
      </c>
      <c r="V3038" s="21">
        <v>5</v>
      </c>
      <c r="W3038" s="23">
        <f>T3038-T3038*5/100</f>
        <v>551760</v>
      </c>
      <c r="X3038" s="22">
        <f>L3038+W3038</f>
        <v>618860</v>
      </c>
      <c r="Y3038" s="23">
        <f t="shared" si="182"/>
        <v>618860</v>
      </c>
      <c r="Z3038" s="22">
        <v>0</v>
      </c>
      <c r="AA3038" s="24">
        <f t="shared" si="174"/>
        <v>618860</v>
      </c>
      <c r="AB3038" s="25">
        <v>0.02</v>
      </c>
      <c r="AC3038" s="26">
        <f t="shared" si="175"/>
        <v>123.77200000000001</v>
      </c>
    </row>
    <row r="3039" spans="1:29" x14ac:dyDescent="0.35">
      <c r="A3039" s="15">
        <v>50</v>
      </c>
      <c r="B3039" s="16" t="str">
        <f>[1]ภดส3!B5174</f>
        <v>โฉนด</v>
      </c>
      <c r="C3039" s="16">
        <f>[1]ภดส3!E5174</f>
        <v>1869</v>
      </c>
      <c r="D3039" s="17">
        <f>[1]ภดส3!C5174</f>
        <v>4283</v>
      </c>
      <c r="E3039" s="17" t="str">
        <f>[1]ภดส3!F5174</f>
        <v>ม.2 ต.นาบอน</v>
      </c>
      <c r="F3039" s="18" t="s">
        <v>34</v>
      </c>
      <c r="G3039" s="16">
        <f>[1]ภดส3!G5174</f>
        <v>0</v>
      </c>
      <c r="H3039" s="16">
        <f>[1]ภดส3!H5174</f>
        <v>0</v>
      </c>
      <c r="I3039" s="16">
        <f>[1]ภดส3!I5174</f>
        <v>22</v>
      </c>
      <c r="J3039" s="19">
        <f>[1]ภดส3!J5174</f>
        <v>22</v>
      </c>
      <c r="K3039" s="20">
        <v>3050</v>
      </c>
      <c r="L3039" s="19">
        <f t="shared" si="176"/>
        <v>67100</v>
      </c>
      <c r="M3039" s="21"/>
      <c r="N3039" s="21" t="s">
        <v>108</v>
      </c>
      <c r="O3039" s="21" t="s">
        <v>56</v>
      </c>
      <c r="P3039" s="21">
        <v>2</v>
      </c>
      <c r="Q3039" s="22">
        <v>88</v>
      </c>
      <c r="R3039" s="23">
        <v>100</v>
      </c>
      <c r="S3039" s="22">
        <v>6600</v>
      </c>
      <c r="T3039" s="22">
        <f t="shared" ref="T3039:T3042" si="184">Q3039*S3039</f>
        <v>580800</v>
      </c>
      <c r="U3039" s="21">
        <v>5</v>
      </c>
      <c r="V3039" s="21">
        <v>5</v>
      </c>
      <c r="W3039" s="23">
        <f t="shared" ref="W3039:W3042" si="185">T3039-T3039*5/100</f>
        <v>551760</v>
      </c>
      <c r="X3039" s="22">
        <f t="shared" ref="X3039:X3042" si="186">L3039+W3039</f>
        <v>618860</v>
      </c>
      <c r="Y3039" s="23">
        <f t="shared" si="182"/>
        <v>618860</v>
      </c>
      <c r="Z3039" s="22">
        <v>0</v>
      </c>
      <c r="AA3039" s="24">
        <f t="shared" si="174"/>
        <v>618860</v>
      </c>
      <c r="AB3039" s="25">
        <v>0.02</v>
      </c>
      <c r="AC3039" s="26">
        <f t="shared" si="175"/>
        <v>123.77200000000001</v>
      </c>
    </row>
    <row r="3040" spans="1:29" x14ac:dyDescent="0.35">
      <c r="A3040" s="15">
        <v>51</v>
      </c>
      <c r="B3040" s="16" t="str">
        <f>[1]ภดส3!B5175</f>
        <v>โฉนด</v>
      </c>
      <c r="C3040" s="16">
        <f>[1]ภดส3!E5175</f>
        <v>1871</v>
      </c>
      <c r="D3040" s="17">
        <f>[1]ภดส3!C5175</f>
        <v>4285</v>
      </c>
      <c r="E3040" s="17" t="str">
        <f>[1]ภดส3!F5175</f>
        <v>ม.2 ต.นาบอน</v>
      </c>
      <c r="F3040" s="18" t="s">
        <v>34</v>
      </c>
      <c r="G3040" s="16">
        <f>[1]ภดส3!G5175</f>
        <v>0</v>
      </c>
      <c r="H3040" s="16">
        <f>[1]ภดส3!H5175</f>
        <v>0</v>
      </c>
      <c r="I3040" s="16">
        <f>[1]ภดส3!I5175</f>
        <v>22</v>
      </c>
      <c r="J3040" s="19">
        <f>[1]ภดส3!J5175</f>
        <v>22</v>
      </c>
      <c r="K3040" s="20">
        <v>3050</v>
      </c>
      <c r="L3040" s="19">
        <f t="shared" si="176"/>
        <v>67100</v>
      </c>
      <c r="M3040" s="21"/>
      <c r="N3040" s="21" t="s">
        <v>108</v>
      </c>
      <c r="O3040" s="21" t="s">
        <v>56</v>
      </c>
      <c r="P3040" s="21">
        <v>2</v>
      </c>
      <c r="Q3040" s="22">
        <v>88</v>
      </c>
      <c r="R3040" s="23">
        <v>100</v>
      </c>
      <c r="S3040" s="22">
        <v>6600</v>
      </c>
      <c r="T3040" s="22">
        <f t="shared" si="184"/>
        <v>580800</v>
      </c>
      <c r="U3040" s="21">
        <v>5</v>
      </c>
      <c r="V3040" s="21">
        <v>5</v>
      </c>
      <c r="W3040" s="23">
        <f t="shared" si="185"/>
        <v>551760</v>
      </c>
      <c r="X3040" s="22">
        <f t="shared" si="186"/>
        <v>618860</v>
      </c>
      <c r="Y3040" s="23">
        <f t="shared" si="182"/>
        <v>618860</v>
      </c>
      <c r="Z3040" s="22">
        <v>0</v>
      </c>
      <c r="AA3040" s="24">
        <f t="shared" si="174"/>
        <v>618860</v>
      </c>
      <c r="AB3040" s="25">
        <v>0.02</v>
      </c>
      <c r="AC3040" s="26">
        <f t="shared" si="175"/>
        <v>123.77200000000001</v>
      </c>
    </row>
    <row r="3041" spans="1:29" x14ac:dyDescent="0.35">
      <c r="A3041" s="15">
        <v>52</v>
      </c>
      <c r="B3041" s="16" t="str">
        <f>[1]ภดส3!B5176</f>
        <v>โฉนด</v>
      </c>
      <c r="C3041" s="16">
        <f>[1]ภดส3!E5176</f>
        <v>1872</v>
      </c>
      <c r="D3041" s="17">
        <f>[1]ภดส3!C5176</f>
        <v>4286</v>
      </c>
      <c r="E3041" s="17" t="str">
        <f>[1]ภดส3!F5176</f>
        <v>ม.2 ต.นาบอน</v>
      </c>
      <c r="F3041" s="18" t="s">
        <v>34</v>
      </c>
      <c r="G3041" s="16">
        <f>[1]ภดส3!G5176</f>
        <v>0</v>
      </c>
      <c r="H3041" s="16">
        <f>[1]ภดส3!H5176</f>
        <v>0</v>
      </c>
      <c r="I3041" s="16">
        <f>[1]ภดส3!I5176</f>
        <v>22</v>
      </c>
      <c r="J3041" s="19">
        <f>[1]ภดส3!J5176</f>
        <v>22</v>
      </c>
      <c r="K3041" s="20">
        <v>3050</v>
      </c>
      <c r="L3041" s="19">
        <f t="shared" si="176"/>
        <v>67100</v>
      </c>
      <c r="M3041" s="21"/>
      <c r="N3041" s="21" t="s">
        <v>108</v>
      </c>
      <c r="O3041" s="21" t="s">
        <v>56</v>
      </c>
      <c r="P3041" s="21">
        <v>2</v>
      </c>
      <c r="Q3041" s="22">
        <v>88</v>
      </c>
      <c r="R3041" s="23">
        <v>100</v>
      </c>
      <c r="S3041" s="22">
        <v>6600</v>
      </c>
      <c r="T3041" s="22">
        <f t="shared" si="184"/>
        <v>580800</v>
      </c>
      <c r="U3041" s="21">
        <v>5</v>
      </c>
      <c r="V3041" s="21">
        <v>5</v>
      </c>
      <c r="W3041" s="23">
        <f t="shared" si="185"/>
        <v>551760</v>
      </c>
      <c r="X3041" s="22">
        <f t="shared" si="186"/>
        <v>618860</v>
      </c>
      <c r="Y3041" s="23">
        <f t="shared" si="182"/>
        <v>618860</v>
      </c>
      <c r="Z3041" s="22">
        <v>0</v>
      </c>
      <c r="AA3041" s="24">
        <f t="shared" si="174"/>
        <v>618860</v>
      </c>
      <c r="AB3041" s="25">
        <v>0.02</v>
      </c>
      <c r="AC3041" s="26">
        <f t="shared" si="175"/>
        <v>123.77200000000001</v>
      </c>
    </row>
    <row r="3042" spans="1:29" x14ac:dyDescent="0.35">
      <c r="A3042" s="15">
        <v>53</v>
      </c>
      <c r="B3042" s="16" t="str">
        <f>[1]ภดส3!B5177</f>
        <v>โฉนด</v>
      </c>
      <c r="C3042" s="16">
        <f>[1]ภดส3!E5177</f>
        <v>1874</v>
      </c>
      <c r="D3042" s="17">
        <f>[1]ภดส3!C5177</f>
        <v>4288</v>
      </c>
      <c r="E3042" s="17" t="str">
        <f>[1]ภดส3!F5177</f>
        <v>ม.2 ต.นาบอน</v>
      </c>
      <c r="F3042" s="18" t="s">
        <v>34</v>
      </c>
      <c r="G3042" s="16">
        <f>[1]ภดส3!G5177</f>
        <v>0</v>
      </c>
      <c r="H3042" s="16">
        <f>[1]ภดส3!H5177</f>
        <v>0</v>
      </c>
      <c r="I3042" s="16">
        <f>[1]ภดส3!I5177</f>
        <v>22</v>
      </c>
      <c r="J3042" s="19">
        <f>[1]ภดส3!J5177</f>
        <v>22</v>
      </c>
      <c r="K3042" s="20">
        <v>3050</v>
      </c>
      <c r="L3042" s="19">
        <f t="shared" si="176"/>
        <v>67100</v>
      </c>
      <c r="M3042" s="21"/>
      <c r="N3042" s="21" t="s">
        <v>108</v>
      </c>
      <c r="O3042" s="21" t="s">
        <v>56</v>
      </c>
      <c r="P3042" s="21">
        <v>2</v>
      </c>
      <c r="Q3042" s="22">
        <v>88</v>
      </c>
      <c r="R3042" s="23">
        <v>100</v>
      </c>
      <c r="S3042" s="22">
        <v>6600</v>
      </c>
      <c r="T3042" s="22">
        <f t="shared" si="184"/>
        <v>580800</v>
      </c>
      <c r="U3042" s="21">
        <v>5</v>
      </c>
      <c r="V3042" s="21">
        <v>5</v>
      </c>
      <c r="W3042" s="23">
        <f t="shared" si="185"/>
        <v>551760</v>
      </c>
      <c r="X3042" s="22">
        <f t="shared" si="186"/>
        <v>618860</v>
      </c>
      <c r="Y3042" s="23">
        <f t="shared" si="182"/>
        <v>618860</v>
      </c>
      <c r="Z3042" s="22">
        <v>0</v>
      </c>
      <c r="AA3042" s="24">
        <f t="shared" si="174"/>
        <v>618860</v>
      </c>
      <c r="AB3042" s="25">
        <v>0.02</v>
      </c>
      <c r="AC3042" s="26">
        <f t="shared" si="175"/>
        <v>123.77200000000001</v>
      </c>
    </row>
    <row r="3043" spans="1:29" x14ac:dyDescent="0.35">
      <c r="A3043" s="15">
        <v>54</v>
      </c>
      <c r="B3043" s="16" t="str">
        <f>[1]ภดส3!B5178</f>
        <v>โฉนด</v>
      </c>
      <c r="C3043" s="16">
        <f>[1]ภดส3!E5178</f>
        <v>1876</v>
      </c>
      <c r="D3043" s="17">
        <f>[1]ภดส3!C5178</f>
        <v>4290</v>
      </c>
      <c r="E3043" s="17" t="str">
        <f>[1]ภดส3!F5178</f>
        <v>ม.2 ต.นาบอน</v>
      </c>
      <c r="F3043" s="18" t="s">
        <v>45</v>
      </c>
      <c r="G3043" s="16">
        <f>[1]ภดส3!G5178</f>
        <v>0</v>
      </c>
      <c r="H3043" s="16">
        <f>[1]ภดส3!H5178</f>
        <v>0</v>
      </c>
      <c r="I3043" s="16">
        <f>[1]ภดส3!I5178</f>
        <v>22</v>
      </c>
      <c r="J3043" s="19">
        <f>[1]ภดส3!J5178</f>
        <v>22</v>
      </c>
      <c r="K3043" s="20">
        <v>3050</v>
      </c>
      <c r="L3043" s="19">
        <f t="shared" si="176"/>
        <v>67100</v>
      </c>
      <c r="M3043" s="21"/>
      <c r="N3043" s="21"/>
      <c r="O3043" s="21"/>
      <c r="P3043" s="21"/>
      <c r="Q3043" s="22"/>
      <c r="R3043" s="23"/>
      <c r="S3043" s="22"/>
      <c r="T3043" s="22"/>
      <c r="U3043" s="21"/>
      <c r="V3043" s="21"/>
      <c r="W3043" s="23"/>
      <c r="X3043" s="22">
        <f t="shared" si="183"/>
        <v>67100</v>
      </c>
      <c r="Y3043" s="23">
        <f t="shared" si="182"/>
        <v>67100</v>
      </c>
      <c r="Z3043" s="22">
        <v>0</v>
      </c>
      <c r="AA3043" s="24">
        <f t="shared" si="174"/>
        <v>67100</v>
      </c>
      <c r="AB3043" s="25">
        <v>0.3</v>
      </c>
      <c r="AC3043" s="26">
        <f t="shared" si="175"/>
        <v>201.3</v>
      </c>
    </row>
    <row r="3044" spans="1:29" x14ac:dyDescent="0.35">
      <c r="A3044" s="15">
        <v>55</v>
      </c>
      <c r="B3044" s="16" t="str">
        <f>[1]ภดส3!B5179</f>
        <v>โฉนด</v>
      </c>
      <c r="C3044" s="16">
        <f>[1]ภดส3!E5179</f>
        <v>1877</v>
      </c>
      <c r="D3044" s="17">
        <f>[1]ภดส3!C5179</f>
        <v>4291</v>
      </c>
      <c r="E3044" s="17" t="str">
        <f>[1]ภดส3!F5179</f>
        <v>ม.2 ต.นาบอน</v>
      </c>
      <c r="F3044" s="18" t="s">
        <v>45</v>
      </c>
      <c r="G3044" s="16">
        <f>[1]ภดส3!G5179</f>
        <v>0</v>
      </c>
      <c r="H3044" s="16">
        <f>[1]ภดส3!H5179</f>
        <v>0</v>
      </c>
      <c r="I3044" s="16">
        <f>[1]ภดส3!I5179</f>
        <v>22</v>
      </c>
      <c r="J3044" s="19">
        <f>[1]ภดส3!J5179</f>
        <v>22</v>
      </c>
      <c r="K3044" s="20">
        <v>3050</v>
      </c>
      <c r="L3044" s="19">
        <f t="shared" si="176"/>
        <v>67100</v>
      </c>
      <c r="M3044" s="21"/>
      <c r="N3044" s="21"/>
      <c r="O3044" s="21"/>
      <c r="P3044" s="21"/>
      <c r="Q3044" s="22"/>
      <c r="R3044" s="23"/>
      <c r="S3044" s="22"/>
      <c r="T3044" s="22"/>
      <c r="U3044" s="21"/>
      <c r="V3044" s="21"/>
      <c r="W3044" s="23"/>
      <c r="X3044" s="22">
        <f t="shared" si="183"/>
        <v>67100</v>
      </c>
      <c r="Y3044" s="23">
        <f t="shared" si="182"/>
        <v>67100</v>
      </c>
      <c r="Z3044" s="22">
        <v>0</v>
      </c>
      <c r="AA3044" s="24">
        <f t="shared" si="174"/>
        <v>67100</v>
      </c>
      <c r="AB3044" s="25">
        <v>0.3</v>
      </c>
      <c r="AC3044" s="26">
        <f t="shared" si="175"/>
        <v>201.3</v>
      </c>
    </row>
    <row r="3045" spans="1:29" x14ac:dyDescent="0.35">
      <c r="A3045" s="15">
        <v>56</v>
      </c>
      <c r="B3045" s="16" t="str">
        <f>[1]ภดส3!B5180</f>
        <v>โฉนด</v>
      </c>
      <c r="C3045" s="16">
        <f>[1]ภดส3!E5180</f>
        <v>1878</v>
      </c>
      <c r="D3045" s="17">
        <f>[1]ภดส3!C5180</f>
        <v>4292</v>
      </c>
      <c r="E3045" s="17" t="str">
        <f>[1]ภดส3!F5180</f>
        <v>ม.2 ต.นาบอน</v>
      </c>
      <c r="F3045" s="18" t="s">
        <v>45</v>
      </c>
      <c r="G3045" s="16">
        <f>[1]ภดส3!G5180</f>
        <v>0</v>
      </c>
      <c r="H3045" s="16">
        <f>[1]ภดส3!H5180</f>
        <v>0</v>
      </c>
      <c r="I3045" s="16">
        <f>[1]ภดส3!I5180</f>
        <v>22</v>
      </c>
      <c r="J3045" s="19">
        <f>[1]ภดส3!J5180</f>
        <v>22</v>
      </c>
      <c r="K3045" s="20">
        <v>3050</v>
      </c>
      <c r="L3045" s="19">
        <f t="shared" si="176"/>
        <v>67100</v>
      </c>
      <c r="M3045" s="21"/>
      <c r="N3045" s="21"/>
      <c r="O3045" s="21"/>
      <c r="P3045" s="21"/>
      <c r="Q3045" s="22"/>
      <c r="R3045" s="23"/>
      <c r="S3045" s="22"/>
      <c r="T3045" s="22"/>
      <c r="U3045" s="21"/>
      <c r="V3045" s="21"/>
      <c r="W3045" s="23"/>
      <c r="X3045" s="22">
        <f t="shared" si="183"/>
        <v>67100</v>
      </c>
      <c r="Y3045" s="23">
        <f t="shared" si="182"/>
        <v>67100</v>
      </c>
      <c r="Z3045" s="22">
        <v>0</v>
      </c>
      <c r="AA3045" s="24">
        <f t="shared" si="174"/>
        <v>67100</v>
      </c>
      <c r="AB3045" s="25">
        <v>0.3</v>
      </c>
      <c r="AC3045" s="26">
        <f t="shared" si="175"/>
        <v>201.3</v>
      </c>
    </row>
    <row r="3046" spans="1:29" x14ac:dyDescent="0.35">
      <c r="A3046" s="15">
        <v>57</v>
      </c>
      <c r="B3046" s="16" t="str">
        <f>[1]ภดส3!B5201</f>
        <v>โฉนด</v>
      </c>
      <c r="C3046" s="16">
        <f>[1]ภดส3!E5201</f>
        <v>1879</v>
      </c>
      <c r="D3046" s="17">
        <f>[1]ภดส3!C5201</f>
        <v>4293</v>
      </c>
      <c r="E3046" s="17" t="str">
        <f>[1]ภดส3!F5201</f>
        <v>ม.2 ต.นาบอน</v>
      </c>
      <c r="F3046" s="18" t="s">
        <v>45</v>
      </c>
      <c r="G3046" s="16">
        <f>[1]ภดส3!G5201</f>
        <v>0</v>
      </c>
      <c r="H3046" s="16">
        <f>[1]ภดส3!H5201</f>
        <v>0</v>
      </c>
      <c r="I3046" s="16">
        <f>[1]ภดส3!I5201</f>
        <v>22</v>
      </c>
      <c r="J3046" s="19">
        <f>[1]ภดส3!J5201</f>
        <v>22</v>
      </c>
      <c r="K3046" s="20">
        <v>3050</v>
      </c>
      <c r="L3046" s="19">
        <f t="shared" si="176"/>
        <v>67100</v>
      </c>
      <c r="M3046" s="21"/>
      <c r="N3046" s="21"/>
      <c r="O3046" s="21"/>
      <c r="P3046" s="21"/>
      <c r="Q3046" s="22"/>
      <c r="R3046" s="23"/>
      <c r="S3046" s="22"/>
      <c r="T3046" s="22"/>
      <c r="U3046" s="21"/>
      <c r="V3046" s="21"/>
      <c r="W3046" s="23"/>
      <c r="X3046" s="22">
        <f t="shared" si="183"/>
        <v>67100</v>
      </c>
      <c r="Y3046" s="23">
        <f t="shared" si="182"/>
        <v>67100</v>
      </c>
      <c r="Z3046" s="22">
        <v>0</v>
      </c>
      <c r="AA3046" s="24">
        <f t="shared" si="174"/>
        <v>67100</v>
      </c>
      <c r="AB3046" s="25">
        <v>0.3</v>
      </c>
      <c r="AC3046" s="26">
        <f t="shared" si="175"/>
        <v>201.3</v>
      </c>
    </row>
    <row r="3047" spans="1:29" x14ac:dyDescent="0.35">
      <c r="A3047" s="15">
        <v>58</v>
      </c>
      <c r="B3047" s="16" t="str">
        <f>[1]ภดส3!B5202</f>
        <v>โฉนด</v>
      </c>
      <c r="C3047" s="16">
        <f>[1]ภดส3!E5202</f>
        <v>1895</v>
      </c>
      <c r="D3047" s="17">
        <f>[1]ภดส3!C5202</f>
        <v>4309</v>
      </c>
      <c r="E3047" s="17" t="str">
        <f>[1]ภดส3!F5202</f>
        <v>ม.2 ต.นาบอน</v>
      </c>
      <c r="F3047" s="18" t="s">
        <v>34</v>
      </c>
      <c r="G3047" s="16">
        <f>[1]ภดส3!G5202</f>
        <v>0</v>
      </c>
      <c r="H3047" s="16">
        <f>[1]ภดส3!H5202</f>
        <v>0</v>
      </c>
      <c r="I3047" s="16">
        <f>[1]ภดส3!I5202</f>
        <v>23</v>
      </c>
      <c r="J3047" s="19">
        <f>[1]ภดส3!J5202</f>
        <v>23</v>
      </c>
      <c r="K3047" s="20">
        <v>3050</v>
      </c>
      <c r="L3047" s="19">
        <f t="shared" si="176"/>
        <v>70150</v>
      </c>
      <c r="M3047" s="21">
        <v>12</v>
      </c>
      <c r="N3047" s="21" t="s">
        <v>48</v>
      </c>
      <c r="O3047" s="21" t="s">
        <v>49</v>
      </c>
      <c r="P3047" s="21">
        <v>2</v>
      </c>
      <c r="Q3047" s="22">
        <v>90</v>
      </c>
      <c r="R3047" s="23">
        <v>100</v>
      </c>
      <c r="S3047" s="22">
        <v>6600</v>
      </c>
      <c r="T3047" s="22">
        <f>Q3047*S3047</f>
        <v>594000</v>
      </c>
      <c r="U3047" s="21">
        <v>20</v>
      </c>
      <c r="V3047" s="21">
        <v>30</v>
      </c>
      <c r="W3047" s="23">
        <f>T3047-T3047*30/100</f>
        <v>415800</v>
      </c>
      <c r="X3047" s="22">
        <f>L3047+W3047</f>
        <v>485950</v>
      </c>
      <c r="Y3047" s="23">
        <f t="shared" si="182"/>
        <v>485950</v>
      </c>
      <c r="Z3047" s="22">
        <v>0</v>
      </c>
      <c r="AA3047" s="24">
        <f t="shared" si="174"/>
        <v>485950</v>
      </c>
      <c r="AB3047" s="25">
        <v>0.02</v>
      </c>
      <c r="AC3047" s="26">
        <f t="shared" si="175"/>
        <v>97.19</v>
      </c>
    </row>
    <row r="3048" spans="1:29" x14ac:dyDescent="0.35">
      <c r="A3048" s="15">
        <v>59</v>
      </c>
      <c r="B3048" s="16" t="str">
        <f>[1]ภดส3!B5203</f>
        <v>โฉนด</v>
      </c>
      <c r="C3048" s="16">
        <f>[1]ภดส3!E5203</f>
        <v>1940</v>
      </c>
      <c r="D3048" s="17">
        <f>[1]ภดส3!C5203</f>
        <v>4354</v>
      </c>
      <c r="E3048" s="17" t="str">
        <f>[1]ภดส3!F5203</f>
        <v>ม.2 ต.นาบอน</v>
      </c>
      <c r="F3048" s="18" t="s">
        <v>45</v>
      </c>
      <c r="G3048" s="16">
        <f>[1]ภดส3!G5203</f>
        <v>0</v>
      </c>
      <c r="H3048" s="16">
        <f>[1]ภดส3!H5203</f>
        <v>0</v>
      </c>
      <c r="I3048" s="16">
        <f>[1]ภดส3!I5203</f>
        <v>22</v>
      </c>
      <c r="J3048" s="19">
        <f>[1]ภดส3!J5203</f>
        <v>22</v>
      </c>
      <c r="K3048" s="20">
        <v>3050</v>
      </c>
      <c r="L3048" s="19">
        <f t="shared" si="176"/>
        <v>67100</v>
      </c>
      <c r="M3048" s="21"/>
      <c r="N3048" s="21"/>
      <c r="O3048" s="21"/>
      <c r="P3048" s="21"/>
      <c r="Q3048" s="22"/>
      <c r="R3048" s="23"/>
      <c r="S3048" s="22"/>
      <c r="T3048" s="22"/>
      <c r="U3048" s="21"/>
      <c r="V3048" s="21"/>
      <c r="W3048" s="23"/>
      <c r="X3048" s="22">
        <f>L3048</f>
        <v>67100</v>
      </c>
      <c r="Y3048" s="23">
        <f t="shared" si="182"/>
        <v>67100</v>
      </c>
      <c r="Z3048" s="22">
        <v>0</v>
      </c>
      <c r="AA3048" s="24">
        <f t="shared" si="174"/>
        <v>67100</v>
      </c>
      <c r="AB3048" s="25">
        <v>0.3</v>
      </c>
      <c r="AC3048" s="26">
        <f t="shared" si="175"/>
        <v>201.3</v>
      </c>
    </row>
    <row r="3049" spans="1:29" x14ac:dyDescent="0.35">
      <c r="A3049" s="15">
        <v>60</v>
      </c>
      <c r="B3049" s="16" t="str">
        <f>[1]ภดส3!B5204</f>
        <v>โฉนด</v>
      </c>
      <c r="C3049" s="16">
        <f>[1]ภดส3!E5204</f>
        <v>1882</v>
      </c>
      <c r="D3049" s="17">
        <f>[1]ภดส3!C5204</f>
        <v>4296</v>
      </c>
      <c r="E3049" s="17" t="str">
        <f>[1]ภดส3!F5204</f>
        <v>ม.2 ต.นาบอน</v>
      </c>
      <c r="F3049" s="28" t="s">
        <v>45</v>
      </c>
      <c r="G3049" s="16">
        <f>[1]ภดส3!G5204</f>
        <v>0</v>
      </c>
      <c r="H3049" s="16">
        <f>[1]ภดส3!H5204</f>
        <v>0</v>
      </c>
      <c r="I3049" s="16">
        <f>[1]ภดส3!I5204</f>
        <v>22</v>
      </c>
      <c r="J3049" s="19">
        <f>[1]ภดส3!J5204</f>
        <v>22</v>
      </c>
      <c r="K3049" s="29">
        <v>3050</v>
      </c>
      <c r="L3049" s="19">
        <f t="shared" si="176"/>
        <v>67100</v>
      </c>
      <c r="M3049" s="30"/>
      <c r="N3049" s="30"/>
      <c r="O3049" s="30"/>
      <c r="P3049" s="30"/>
      <c r="Q3049" s="42"/>
      <c r="R3049" s="23"/>
      <c r="S3049" s="42"/>
      <c r="T3049" s="22"/>
      <c r="U3049" s="30"/>
      <c r="V3049" s="30"/>
      <c r="W3049" s="23"/>
      <c r="X3049" s="22">
        <f>L3049</f>
        <v>67100</v>
      </c>
      <c r="Y3049" s="23">
        <f t="shared" si="182"/>
        <v>67100</v>
      </c>
      <c r="Z3049" s="22">
        <v>0</v>
      </c>
      <c r="AA3049" s="24">
        <f t="shared" si="174"/>
        <v>67100</v>
      </c>
      <c r="AB3049" s="25">
        <v>0.3</v>
      </c>
      <c r="AC3049" s="26">
        <f t="shared" si="175"/>
        <v>201.3</v>
      </c>
    </row>
    <row r="3050" spans="1:29" x14ac:dyDescent="0.35">
      <c r="A3050" s="15"/>
      <c r="B3050" s="16"/>
      <c r="C3050" s="16"/>
      <c r="D3050" s="17"/>
      <c r="E3050" s="17"/>
      <c r="F3050" s="28"/>
      <c r="G3050" s="16"/>
      <c r="H3050" s="16"/>
      <c r="I3050" s="16"/>
      <c r="J3050" s="45"/>
      <c r="K3050" s="29"/>
      <c r="L3050" s="19"/>
      <c r="M3050" s="30"/>
      <c r="N3050" s="33"/>
      <c r="O3050" s="33"/>
      <c r="P3050" s="33"/>
      <c r="Q3050" s="35"/>
      <c r="R3050" s="23"/>
      <c r="S3050" s="35"/>
      <c r="T3050" s="22"/>
      <c r="U3050" s="33"/>
      <c r="V3050" s="33"/>
      <c r="W3050" s="23"/>
      <c r="X3050" s="22"/>
      <c r="Y3050" s="23"/>
      <c r="Z3050" s="22"/>
      <c r="AA3050" s="24"/>
      <c r="AB3050" s="25"/>
      <c r="AC3050" s="5">
        <f>SUM(AC3019:AC3049)</f>
        <v>21283.635999999995</v>
      </c>
    </row>
    <row r="3051" spans="1:29" x14ac:dyDescent="0.35">
      <c r="A3051" s="36"/>
      <c r="B3051" s="30"/>
      <c r="C3051" s="30"/>
      <c r="D3051" s="37"/>
      <c r="E3051" s="37"/>
      <c r="F3051" s="37"/>
      <c r="G3051" s="38"/>
      <c r="H3051" s="38"/>
      <c r="I3051" s="38"/>
      <c r="J3051" s="39"/>
      <c r="K3051" s="24"/>
      <c r="L3051" s="35"/>
      <c r="M3051" s="30"/>
      <c r="N3051" s="33"/>
      <c r="O3051" s="40"/>
      <c r="P3051" s="30"/>
      <c r="Q3051" s="42"/>
      <c r="R3051" s="118"/>
      <c r="S3051" s="39"/>
      <c r="T3051" s="42"/>
      <c r="U3051" s="43"/>
      <c r="V3051" s="43"/>
      <c r="W3051" s="44"/>
      <c r="X3051" s="39"/>
      <c r="Y3051" s="44"/>
      <c r="Z3051" s="39"/>
      <c r="AA3051" s="44"/>
      <c r="AB3051" s="46"/>
    </row>
    <row r="3052" spans="1:29" x14ac:dyDescent="0.35">
      <c r="A3052" s="47"/>
      <c r="B3052" s="47"/>
      <c r="C3052" s="47"/>
      <c r="D3052" s="48"/>
      <c r="E3052" s="48"/>
      <c r="F3052" s="48"/>
      <c r="G3052" s="47"/>
      <c r="H3052" s="47"/>
      <c r="I3052" s="47"/>
      <c r="J3052" s="49"/>
      <c r="K3052" s="50"/>
      <c r="L3052" s="51"/>
      <c r="M3052" s="52"/>
      <c r="N3052" s="52"/>
      <c r="O3052" s="52"/>
      <c r="P3052" s="52"/>
      <c r="Q3052" s="49"/>
      <c r="R3052" s="50"/>
      <c r="S3052" s="49"/>
      <c r="T3052" s="49"/>
      <c r="U3052" s="52"/>
      <c r="V3052" s="52"/>
      <c r="W3052" s="50"/>
      <c r="X3052" s="49"/>
      <c r="Y3052" s="50"/>
      <c r="Z3052" s="49"/>
      <c r="AA3052" s="50"/>
      <c r="AB3052" s="53"/>
    </row>
    <row r="3053" spans="1:29" x14ac:dyDescent="0.35">
      <c r="A3053" s="1"/>
      <c r="B3053" s="1"/>
      <c r="C3053" s="1"/>
      <c r="D3053" s="2"/>
      <c r="E3053" s="2"/>
      <c r="F3053" s="2"/>
      <c r="G3053" s="1"/>
      <c r="H3053" s="1"/>
      <c r="I3053" s="1"/>
      <c r="J3053" s="3"/>
      <c r="K3053" s="4"/>
      <c r="M3053" s="6"/>
      <c r="N3053" s="1"/>
      <c r="O3053" s="1"/>
      <c r="P3053" s="1"/>
      <c r="Q3053" s="3"/>
      <c r="R3053" s="4"/>
      <c r="S3053" s="3"/>
      <c r="T3053" s="3"/>
      <c r="U3053" s="1"/>
      <c r="V3053" s="1"/>
      <c r="W3053" s="4"/>
      <c r="X3053" s="3"/>
      <c r="Y3053" s="4"/>
      <c r="Z3053" s="3"/>
      <c r="AA3053" s="4"/>
      <c r="AB3053" s="55"/>
    </row>
    <row r="3054" spans="1:29" x14ac:dyDescent="0.35">
      <c r="A3054" s="8"/>
      <c r="B3054" s="8" t="s">
        <v>37</v>
      </c>
      <c r="C3054" s="8"/>
      <c r="D3054" s="9" t="s">
        <v>38</v>
      </c>
      <c r="E3054" s="9"/>
      <c r="F3054" s="9"/>
      <c r="G3054" s="56"/>
      <c r="H3054" s="8" t="s">
        <v>39</v>
      </c>
      <c r="I3054" s="8"/>
      <c r="J3054" s="57"/>
      <c r="K3054" s="10"/>
      <c r="L3054" s="8"/>
      <c r="M3054" s="13"/>
      <c r="N3054" s="1"/>
      <c r="O3054" s="1"/>
      <c r="P3054" s="1"/>
      <c r="Q3054" s="3"/>
      <c r="R3054" s="4"/>
      <c r="S3054" s="3"/>
      <c r="T3054" s="3"/>
      <c r="U3054" s="1"/>
      <c r="V3054" s="1"/>
      <c r="W3054" s="4"/>
      <c r="X3054" s="3"/>
      <c r="Y3054" s="4"/>
      <c r="Z3054" s="3"/>
      <c r="AA3054" s="4"/>
      <c r="AB3054" s="55"/>
    </row>
    <row r="3055" spans="1:29" x14ac:dyDescent="0.35">
      <c r="A3055" s="8"/>
      <c r="B3055" s="8"/>
      <c r="C3055" s="8"/>
      <c r="D3055" s="9"/>
      <c r="E3055" s="9"/>
      <c r="F3055" s="9"/>
      <c r="G3055" s="56"/>
      <c r="H3055" s="8" t="s">
        <v>40</v>
      </c>
      <c r="I3055" s="8"/>
      <c r="J3055" s="57"/>
      <c r="K3055" s="10"/>
      <c r="L3055" s="8"/>
      <c r="M3055" s="13"/>
      <c r="N3055" s="1"/>
      <c r="O3055" s="1"/>
      <c r="P3055" s="1"/>
      <c r="Q3055" s="3"/>
      <c r="R3055" s="4"/>
      <c r="S3055" s="3"/>
      <c r="T3055" s="3"/>
      <c r="U3055" s="1"/>
      <c r="V3055" s="1"/>
      <c r="W3055" s="4"/>
      <c r="X3055" s="3"/>
      <c r="Y3055" s="4"/>
      <c r="Z3055" s="3"/>
      <c r="AA3055" s="4"/>
      <c r="AB3055" s="55"/>
    </row>
    <row r="3056" spans="1:29" x14ac:dyDescent="0.35">
      <c r="A3056" s="8"/>
      <c r="B3056" s="8"/>
      <c r="C3056" s="8"/>
      <c r="D3056" s="9"/>
      <c r="E3056" s="9"/>
      <c r="F3056" s="9"/>
      <c r="G3056" s="56"/>
      <c r="H3056" s="8" t="s">
        <v>41</v>
      </c>
      <c r="I3056" s="8"/>
      <c r="J3056" s="57"/>
      <c r="K3056" s="10"/>
      <c r="L3056" s="8"/>
      <c r="M3056" s="13"/>
      <c r="N3056" s="1"/>
      <c r="O3056" s="1"/>
      <c r="P3056" s="8"/>
      <c r="Q3056" s="3"/>
      <c r="R3056" s="4"/>
      <c r="S3056" s="3"/>
      <c r="T3056" s="3"/>
      <c r="U3056" s="1"/>
      <c r="V3056" s="1"/>
      <c r="W3056" s="4"/>
      <c r="X3056" s="3"/>
      <c r="Y3056" s="11"/>
      <c r="Z3056" s="10"/>
      <c r="AA3056" s="11"/>
      <c r="AB3056" s="14"/>
    </row>
    <row r="3057" spans="1:29" x14ac:dyDescent="0.35">
      <c r="A3057" s="8"/>
      <c r="B3057" s="8"/>
      <c r="C3057" s="8"/>
      <c r="D3057" s="9"/>
      <c r="E3057" s="9"/>
      <c r="F3057" s="9"/>
      <c r="G3057" s="56"/>
      <c r="H3057" s="8" t="s">
        <v>42</v>
      </c>
      <c r="I3057" s="58"/>
      <c r="J3057" s="59"/>
      <c r="K3057" s="12"/>
      <c r="L3057" s="58"/>
      <c r="M3057" s="60"/>
      <c r="N3057" s="1"/>
      <c r="O3057" s="1"/>
      <c r="P3057" s="8"/>
      <c r="Q3057" s="3"/>
      <c r="R3057" s="4"/>
      <c r="S3057" s="3"/>
      <c r="T3057" s="3"/>
      <c r="U3057" s="1"/>
      <c r="V3057" s="1"/>
      <c r="W3057" s="4"/>
      <c r="X3057" s="3"/>
      <c r="Y3057" s="11"/>
      <c r="Z3057" s="10"/>
      <c r="AA3057" s="11"/>
      <c r="AB3057" s="14"/>
    </row>
    <row r="3058" spans="1:29" x14ac:dyDescent="0.35">
      <c r="A3058" s="58"/>
      <c r="B3058" s="58"/>
      <c r="C3058" s="58"/>
      <c r="D3058" s="61"/>
      <c r="E3058" s="61"/>
      <c r="F3058" s="61"/>
      <c r="G3058" s="58"/>
      <c r="H3058" s="58" t="s">
        <v>43</v>
      </c>
      <c r="I3058" s="58"/>
      <c r="J3058" s="59"/>
      <c r="K3058" s="12"/>
      <c r="L3058" s="58"/>
      <c r="M3058" s="60"/>
    </row>
    <row r="3059" spans="1:29" x14ac:dyDescent="0.35">
      <c r="A3059" s="1"/>
      <c r="B3059" s="1"/>
      <c r="C3059" s="1"/>
      <c r="D3059" s="2"/>
      <c r="E3059" s="2"/>
      <c r="F3059" s="2"/>
      <c r="G3059" s="1"/>
      <c r="H3059" s="1"/>
      <c r="I3059" s="1"/>
      <c r="J3059" s="3"/>
      <c r="K3059" s="4"/>
      <c r="M3059" s="6"/>
      <c r="N3059" s="1"/>
      <c r="O3059" s="1"/>
      <c r="P3059" s="1"/>
      <c r="Q3059" s="3"/>
      <c r="R3059" s="4"/>
      <c r="S3059" s="3"/>
      <c r="T3059" s="3"/>
      <c r="U3059" s="1"/>
      <c r="V3059" s="1"/>
      <c r="W3059" s="4"/>
      <c r="X3059" s="3"/>
      <c r="Y3059" s="4"/>
      <c r="Z3059" s="3"/>
      <c r="AA3059" s="314" t="s">
        <v>0</v>
      </c>
      <c r="AB3059" s="314"/>
    </row>
    <row r="3060" spans="1:29" x14ac:dyDescent="0.35">
      <c r="A3060" s="315" t="s">
        <v>1</v>
      </c>
      <c r="B3060" s="315"/>
      <c r="C3060" s="315"/>
      <c r="D3060" s="315"/>
      <c r="E3060" s="315"/>
      <c r="F3060" s="315"/>
      <c r="G3060" s="315"/>
      <c r="H3060" s="315"/>
      <c r="I3060" s="315"/>
      <c r="J3060" s="315"/>
      <c r="K3060" s="315"/>
      <c r="L3060" s="315"/>
      <c r="M3060" s="315"/>
      <c r="N3060" s="315"/>
      <c r="O3060" s="315"/>
      <c r="P3060" s="315"/>
      <c r="Q3060" s="315"/>
      <c r="R3060" s="315"/>
      <c r="S3060" s="315"/>
      <c r="T3060" s="315"/>
      <c r="U3060" s="315"/>
      <c r="V3060" s="315"/>
      <c r="W3060" s="315"/>
      <c r="X3060" s="315"/>
      <c r="Y3060" s="315"/>
      <c r="Z3060" s="315"/>
      <c r="AA3060" s="315"/>
      <c r="AB3060" s="315"/>
    </row>
    <row r="3061" spans="1:29" x14ac:dyDescent="0.35">
      <c r="A3061" s="315" t="str">
        <f>A3011</f>
        <v>เทศบาลตำบลนาบอน</v>
      </c>
      <c r="B3061" s="315"/>
      <c r="C3061" s="315"/>
      <c r="D3061" s="315"/>
      <c r="E3061" s="315"/>
      <c r="F3061" s="315"/>
      <c r="G3061" s="315"/>
      <c r="H3061" s="315"/>
      <c r="I3061" s="315"/>
      <c r="J3061" s="315"/>
      <c r="K3061" s="315"/>
      <c r="L3061" s="315"/>
      <c r="M3061" s="315"/>
      <c r="N3061" s="315"/>
      <c r="O3061" s="315"/>
      <c r="P3061" s="315"/>
      <c r="Q3061" s="315"/>
      <c r="R3061" s="315"/>
      <c r="S3061" s="315"/>
      <c r="T3061" s="315"/>
      <c r="U3061" s="315"/>
      <c r="V3061" s="315"/>
      <c r="W3061" s="315"/>
      <c r="X3061" s="315"/>
      <c r="Y3061" s="315"/>
      <c r="Z3061" s="315"/>
      <c r="AA3061" s="315"/>
      <c r="AB3061" s="315"/>
    </row>
    <row r="3062" spans="1:29" x14ac:dyDescent="0.35">
      <c r="A3062" s="8" t="s">
        <v>272</v>
      </c>
      <c r="B3062" s="8"/>
      <c r="C3062" s="8"/>
      <c r="D3062" s="9"/>
      <c r="E3062" s="9"/>
      <c r="F3062" s="9"/>
      <c r="G3062" s="8"/>
      <c r="H3062" s="8"/>
      <c r="I3062" s="8"/>
      <c r="J3062" s="10"/>
      <c r="K3062" s="11"/>
      <c r="L3062" s="12"/>
      <c r="M3062" s="13"/>
      <c r="N3062" s="8"/>
      <c r="O3062" s="8"/>
      <c r="P3062" s="8"/>
      <c r="Q3062" s="10"/>
      <c r="R3062" s="11"/>
      <c r="S3062" s="10"/>
      <c r="T3062" s="10"/>
      <c r="U3062" s="8"/>
      <c r="V3062" s="8"/>
      <c r="W3062" s="11"/>
      <c r="X3062" s="10"/>
      <c r="Y3062" s="11"/>
      <c r="Z3062" s="10"/>
      <c r="AA3062" s="11"/>
      <c r="AB3062" s="14"/>
    </row>
    <row r="3063" spans="1:29" x14ac:dyDescent="0.35">
      <c r="A3063" s="288" t="s">
        <v>4</v>
      </c>
      <c r="B3063" s="316"/>
      <c r="C3063" s="316"/>
      <c r="D3063" s="316"/>
      <c r="E3063" s="316"/>
      <c r="F3063" s="316"/>
      <c r="G3063" s="316"/>
      <c r="H3063" s="316"/>
      <c r="I3063" s="316"/>
      <c r="J3063" s="316"/>
      <c r="K3063" s="316"/>
      <c r="L3063" s="289"/>
      <c r="M3063" s="288" t="s">
        <v>5</v>
      </c>
      <c r="N3063" s="316"/>
      <c r="O3063" s="316"/>
      <c r="P3063" s="316"/>
      <c r="Q3063" s="316"/>
      <c r="R3063" s="316"/>
      <c r="S3063" s="316"/>
      <c r="T3063" s="316"/>
      <c r="U3063" s="316"/>
      <c r="V3063" s="316"/>
      <c r="W3063" s="289"/>
      <c r="X3063" s="290" t="s">
        <v>6</v>
      </c>
      <c r="Y3063" s="290" t="s">
        <v>7</v>
      </c>
      <c r="Z3063" s="290" t="s">
        <v>8</v>
      </c>
      <c r="AA3063" s="290" t="s">
        <v>9</v>
      </c>
      <c r="AB3063" s="317" t="s">
        <v>10</v>
      </c>
    </row>
    <row r="3064" spans="1:29" x14ac:dyDescent="0.35">
      <c r="A3064" s="299" t="s">
        <v>11</v>
      </c>
      <c r="B3064" s="293" t="s">
        <v>12</v>
      </c>
      <c r="C3064" s="293" t="s">
        <v>13</v>
      </c>
      <c r="D3064" s="311" t="s">
        <v>14</v>
      </c>
      <c r="E3064" s="311" t="s">
        <v>15</v>
      </c>
      <c r="F3064" s="312" t="s">
        <v>16</v>
      </c>
      <c r="G3064" s="302" t="s">
        <v>17</v>
      </c>
      <c r="H3064" s="303"/>
      <c r="I3064" s="304"/>
      <c r="J3064" s="290" t="s">
        <v>18</v>
      </c>
      <c r="K3064" s="290" t="s">
        <v>19</v>
      </c>
      <c r="L3064" s="308" t="s">
        <v>20</v>
      </c>
      <c r="M3064" s="299" t="s">
        <v>11</v>
      </c>
      <c r="N3064" s="293" t="s">
        <v>21</v>
      </c>
      <c r="O3064" s="293" t="s">
        <v>22</v>
      </c>
      <c r="P3064" s="293" t="s">
        <v>16</v>
      </c>
      <c r="Q3064" s="290" t="s">
        <v>23</v>
      </c>
      <c r="R3064" s="290" t="s">
        <v>24</v>
      </c>
      <c r="S3064" s="290" t="s">
        <v>25</v>
      </c>
      <c r="T3064" s="290" t="s">
        <v>26</v>
      </c>
      <c r="U3064" s="288" t="s">
        <v>27</v>
      </c>
      <c r="V3064" s="289"/>
      <c r="W3064" s="290" t="s">
        <v>28</v>
      </c>
      <c r="X3064" s="291"/>
      <c r="Y3064" s="291"/>
      <c r="Z3064" s="291"/>
      <c r="AA3064" s="291"/>
      <c r="AB3064" s="318"/>
    </row>
    <row r="3065" spans="1:29" x14ac:dyDescent="0.35">
      <c r="A3065" s="300"/>
      <c r="B3065" s="294"/>
      <c r="C3065" s="294"/>
      <c r="D3065" s="312"/>
      <c r="E3065" s="312"/>
      <c r="F3065" s="312"/>
      <c r="G3065" s="305"/>
      <c r="H3065" s="306"/>
      <c r="I3065" s="307"/>
      <c r="J3065" s="291"/>
      <c r="K3065" s="291"/>
      <c r="L3065" s="309"/>
      <c r="M3065" s="300"/>
      <c r="N3065" s="294"/>
      <c r="O3065" s="294"/>
      <c r="P3065" s="294"/>
      <c r="Q3065" s="291"/>
      <c r="R3065" s="291"/>
      <c r="S3065" s="291"/>
      <c r="T3065" s="291"/>
      <c r="U3065" s="293" t="s">
        <v>29</v>
      </c>
      <c r="V3065" s="296" t="s">
        <v>30</v>
      </c>
      <c r="W3065" s="291"/>
      <c r="X3065" s="291"/>
      <c r="Y3065" s="291"/>
      <c r="Z3065" s="291"/>
      <c r="AA3065" s="291"/>
      <c r="AB3065" s="318"/>
    </row>
    <row r="3066" spans="1:29" x14ac:dyDescent="0.35">
      <c r="A3066" s="300"/>
      <c r="B3066" s="294"/>
      <c r="C3066" s="294"/>
      <c r="D3066" s="312"/>
      <c r="E3066" s="312"/>
      <c r="F3066" s="312"/>
      <c r="G3066" s="299" t="s">
        <v>31</v>
      </c>
      <c r="H3066" s="299" t="s">
        <v>32</v>
      </c>
      <c r="I3066" s="299" t="s">
        <v>33</v>
      </c>
      <c r="J3066" s="291"/>
      <c r="K3066" s="291"/>
      <c r="L3066" s="309"/>
      <c r="M3066" s="300"/>
      <c r="N3066" s="294"/>
      <c r="O3066" s="294"/>
      <c r="P3066" s="294"/>
      <c r="Q3066" s="291"/>
      <c r="R3066" s="291"/>
      <c r="S3066" s="291"/>
      <c r="T3066" s="291"/>
      <c r="U3066" s="294"/>
      <c r="V3066" s="297"/>
      <c r="W3066" s="291"/>
      <c r="X3066" s="291"/>
      <c r="Y3066" s="291"/>
      <c r="Z3066" s="291"/>
      <c r="AA3066" s="291"/>
      <c r="AB3066" s="318"/>
    </row>
    <row r="3067" spans="1:29" x14ac:dyDescent="0.35">
      <c r="A3067" s="300"/>
      <c r="B3067" s="294"/>
      <c r="C3067" s="294"/>
      <c r="D3067" s="312"/>
      <c r="E3067" s="312"/>
      <c r="F3067" s="312"/>
      <c r="G3067" s="300"/>
      <c r="H3067" s="300"/>
      <c r="I3067" s="300"/>
      <c r="J3067" s="291"/>
      <c r="K3067" s="291"/>
      <c r="L3067" s="309"/>
      <c r="M3067" s="300"/>
      <c r="N3067" s="294"/>
      <c r="O3067" s="294"/>
      <c r="P3067" s="294"/>
      <c r="Q3067" s="291"/>
      <c r="R3067" s="291"/>
      <c r="S3067" s="291"/>
      <c r="T3067" s="291"/>
      <c r="U3067" s="294"/>
      <c r="V3067" s="297"/>
      <c r="W3067" s="291"/>
      <c r="X3067" s="291"/>
      <c r="Y3067" s="291"/>
      <c r="Z3067" s="291"/>
      <c r="AA3067" s="291"/>
      <c r="AB3067" s="318"/>
    </row>
    <row r="3068" spans="1:29" x14ac:dyDescent="0.35">
      <c r="A3068" s="301"/>
      <c r="B3068" s="295"/>
      <c r="C3068" s="295"/>
      <c r="D3068" s="313"/>
      <c r="E3068" s="313"/>
      <c r="F3068" s="313"/>
      <c r="G3068" s="301"/>
      <c r="H3068" s="301"/>
      <c r="I3068" s="301"/>
      <c r="J3068" s="292"/>
      <c r="K3068" s="292"/>
      <c r="L3068" s="310"/>
      <c r="M3068" s="301"/>
      <c r="N3068" s="295"/>
      <c r="O3068" s="295"/>
      <c r="P3068" s="295"/>
      <c r="Q3068" s="292"/>
      <c r="R3068" s="292"/>
      <c r="S3068" s="292"/>
      <c r="T3068" s="292"/>
      <c r="U3068" s="295"/>
      <c r="V3068" s="298"/>
      <c r="W3068" s="292"/>
      <c r="X3068" s="292"/>
      <c r="Y3068" s="292"/>
      <c r="Z3068" s="292"/>
      <c r="AA3068" s="292"/>
      <c r="AB3068" s="319"/>
    </row>
    <row r="3069" spans="1:29" x14ac:dyDescent="0.35">
      <c r="A3069" s="15">
        <v>1</v>
      </c>
      <c r="B3069" s="16" t="str">
        <f>[1]ภดส3!B5231</f>
        <v>โฉนด</v>
      </c>
      <c r="C3069" s="16">
        <f>[1]ภดส3!E5231</f>
        <v>79</v>
      </c>
      <c r="D3069" s="17">
        <f>[1]ภดส3!C5231</f>
        <v>63</v>
      </c>
      <c r="E3069" s="17" t="str">
        <f>[1]ภดส3!F5231</f>
        <v>ม.11 ต.นาบอน</v>
      </c>
      <c r="F3069" s="18" t="s">
        <v>45</v>
      </c>
      <c r="G3069" s="16">
        <f>[1]ภดส3!G5231</f>
        <v>0</v>
      </c>
      <c r="H3069" s="16">
        <f>[1]ภดส3!H5231</f>
        <v>0</v>
      </c>
      <c r="I3069" s="16">
        <f>[1]ภดส3!I5231</f>
        <v>25.1</v>
      </c>
      <c r="J3069" s="19">
        <f>[1]ภดส3!J5231</f>
        <v>25.1</v>
      </c>
      <c r="K3069" s="20">
        <v>3050</v>
      </c>
      <c r="L3069" s="19">
        <f>J3069*K3069</f>
        <v>76555</v>
      </c>
      <c r="M3069" s="21"/>
      <c r="N3069" s="21"/>
      <c r="O3069" s="21"/>
      <c r="P3069" s="21"/>
      <c r="Q3069" s="22"/>
      <c r="R3069" s="23"/>
      <c r="S3069" s="22"/>
      <c r="T3069" s="22"/>
      <c r="U3069" s="21"/>
      <c r="V3069" s="21"/>
      <c r="W3069" s="23"/>
      <c r="X3069" s="22">
        <f>L3069</f>
        <v>76555</v>
      </c>
      <c r="Y3069" s="23">
        <f>X3069*100/100</f>
        <v>76555</v>
      </c>
      <c r="Z3069" s="22">
        <v>0</v>
      </c>
      <c r="AA3069" s="24">
        <f>Y3069-Z3069</f>
        <v>76555</v>
      </c>
      <c r="AB3069" s="25">
        <v>0.3</v>
      </c>
      <c r="AC3069" s="26">
        <f>AA3069*AB3069/100</f>
        <v>229.66499999999999</v>
      </c>
    </row>
    <row r="3070" spans="1:29" x14ac:dyDescent="0.35">
      <c r="A3070" s="92">
        <v>2</v>
      </c>
      <c r="B3070" s="93" t="str">
        <f>[1]ภดส3!B5228</f>
        <v>โฉนด</v>
      </c>
      <c r="C3070" s="93">
        <f>[1]ภดส3!E5228</f>
        <v>3409</v>
      </c>
      <c r="D3070" s="17">
        <f>[1]ภดส3!C5228</f>
        <v>7353</v>
      </c>
      <c r="E3070" s="17" t="str">
        <f>[1]ภดส3!F5228</f>
        <v>ม.2 ต.นาบอน</v>
      </c>
      <c r="F3070" s="94" t="s">
        <v>34</v>
      </c>
      <c r="G3070" s="93">
        <f>[1]ภดส3!G5229</f>
        <v>0</v>
      </c>
      <c r="H3070" s="93">
        <f>[1]ภดส3!H5229</f>
        <v>0</v>
      </c>
      <c r="I3070" s="93">
        <f>[1]ภดส3!I5229</f>
        <v>25</v>
      </c>
      <c r="J3070" s="95">
        <f>[1]ภดส3!J5229</f>
        <v>25</v>
      </c>
      <c r="K3070" s="117">
        <v>3050</v>
      </c>
      <c r="L3070" s="95">
        <f>J3070*K3070</f>
        <v>76250</v>
      </c>
      <c r="M3070" s="96">
        <v>1</v>
      </c>
      <c r="N3070" s="96" t="s">
        <v>141</v>
      </c>
      <c r="O3070" s="96" t="s">
        <v>49</v>
      </c>
      <c r="P3070" s="96">
        <v>2</v>
      </c>
      <c r="Q3070" s="97">
        <v>200</v>
      </c>
      <c r="R3070" s="98">
        <v>100</v>
      </c>
      <c r="S3070" s="97">
        <v>6750</v>
      </c>
      <c r="T3070" s="97">
        <f>Q3070*S3070</f>
        <v>1350000</v>
      </c>
      <c r="U3070" s="96">
        <v>15</v>
      </c>
      <c r="V3070" s="96">
        <v>20</v>
      </c>
      <c r="W3070" s="98">
        <f>T3070-T3070*20/100</f>
        <v>1080000</v>
      </c>
      <c r="X3070" s="97">
        <f>L3070+W3070</f>
        <v>1156250</v>
      </c>
      <c r="Y3070" s="98">
        <f>X3070*R3070/100</f>
        <v>1156250</v>
      </c>
      <c r="Z3070" s="97">
        <v>50000000</v>
      </c>
      <c r="AA3070" s="99">
        <v>0</v>
      </c>
      <c r="AB3070" s="100">
        <v>0.02</v>
      </c>
      <c r="AC3070" s="26">
        <f t="shared" ref="AC3070:AC3072" si="187">AA3070*AB3070/100</f>
        <v>0</v>
      </c>
    </row>
    <row r="3071" spans="1:29" x14ac:dyDescent="0.35">
      <c r="A3071" s="92">
        <v>3</v>
      </c>
      <c r="B3071" s="93" t="str">
        <f>[1]ภดส3!B5229</f>
        <v>โฉนด</v>
      </c>
      <c r="C3071" s="93">
        <f>[1]ภดส3!E5229</f>
        <v>3410</v>
      </c>
      <c r="D3071" s="17">
        <f>[1]ภดส3!C5229</f>
        <v>7354</v>
      </c>
      <c r="E3071" s="17" t="str">
        <f>[1]ภดส3!F5229</f>
        <v>ม.2 ต.นาบอน</v>
      </c>
      <c r="F3071" s="94" t="s">
        <v>34</v>
      </c>
      <c r="G3071" s="93">
        <f>[1]ภดส3!G5230</f>
        <v>0</v>
      </c>
      <c r="H3071" s="93">
        <f>[1]ภดส3!H5230</f>
        <v>0</v>
      </c>
      <c r="I3071" s="93">
        <f>[1]ภดส3!I5230</f>
        <v>25</v>
      </c>
      <c r="J3071" s="95">
        <f>[1]ภดส3!J5230</f>
        <v>25</v>
      </c>
      <c r="K3071" s="117">
        <v>3050</v>
      </c>
      <c r="L3071" s="95">
        <f t="shared" ref="L3071:L3072" si="188">J3071*K3071</f>
        <v>76250</v>
      </c>
      <c r="M3071" s="96"/>
      <c r="N3071" s="96" t="s">
        <v>141</v>
      </c>
      <c r="O3071" s="96" t="s">
        <v>49</v>
      </c>
      <c r="P3071" s="96">
        <v>2</v>
      </c>
      <c r="Q3071" s="97">
        <v>200</v>
      </c>
      <c r="R3071" s="98">
        <v>100</v>
      </c>
      <c r="S3071" s="97">
        <v>6750</v>
      </c>
      <c r="T3071" s="97">
        <f>Q3071*S3071</f>
        <v>1350000</v>
      </c>
      <c r="U3071" s="96">
        <v>15</v>
      </c>
      <c r="V3071" s="96">
        <v>20</v>
      </c>
      <c r="W3071" s="98">
        <f>T3071-T3071*20/100</f>
        <v>1080000</v>
      </c>
      <c r="X3071" s="97">
        <f>L3071+W3071</f>
        <v>1156250</v>
      </c>
      <c r="Y3071" s="98">
        <f>X3071*R3071/100</f>
        <v>1156250</v>
      </c>
      <c r="Z3071" s="97">
        <v>0</v>
      </c>
      <c r="AA3071" s="99">
        <v>0</v>
      </c>
      <c r="AB3071" s="100">
        <v>0.02</v>
      </c>
      <c r="AC3071" s="26">
        <f t="shared" si="187"/>
        <v>0</v>
      </c>
    </row>
    <row r="3072" spans="1:29" x14ac:dyDescent="0.35">
      <c r="A3072" s="92">
        <v>4</v>
      </c>
      <c r="B3072" s="93" t="str">
        <f>[1]ภดส3!B5230</f>
        <v>โฉนด</v>
      </c>
      <c r="C3072" s="93">
        <f>[1]ภดส3!E5230</f>
        <v>3411</v>
      </c>
      <c r="D3072" s="17">
        <f>[1]ภดส3!C5230</f>
        <v>7355</v>
      </c>
      <c r="E3072" s="17" t="str">
        <f>[1]ภดส3!F5230</f>
        <v>ม.2 ต.นาบอน</v>
      </c>
      <c r="F3072" s="94" t="s">
        <v>45</v>
      </c>
      <c r="G3072" s="93">
        <f>[1]ภดส3!G5231</f>
        <v>0</v>
      </c>
      <c r="H3072" s="93">
        <f>[1]ภดส3!H5231</f>
        <v>0</v>
      </c>
      <c r="I3072" s="93">
        <f>[1]ภดส3!I5231</f>
        <v>25.1</v>
      </c>
      <c r="J3072" s="95">
        <f>[1]ภดส3!J5231</f>
        <v>25.1</v>
      </c>
      <c r="K3072" s="117">
        <v>3050</v>
      </c>
      <c r="L3072" s="95">
        <f t="shared" si="188"/>
        <v>76555</v>
      </c>
      <c r="M3072" s="96"/>
      <c r="N3072" s="96"/>
      <c r="O3072" s="96"/>
      <c r="P3072" s="96"/>
      <c r="Q3072" s="97"/>
      <c r="R3072" s="98"/>
      <c r="S3072" s="97"/>
      <c r="T3072" s="97"/>
      <c r="U3072" s="96"/>
      <c r="V3072" s="96"/>
      <c r="W3072" s="98"/>
      <c r="X3072" s="97">
        <f>L3072</f>
        <v>76555</v>
      </c>
      <c r="Y3072" s="98">
        <f>X3072*100/100</f>
        <v>76555</v>
      </c>
      <c r="Z3072" s="97">
        <v>0</v>
      </c>
      <c r="AA3072" s="99">
        <f>Y3072-Z3072</f>
        <v>76555</v>
      </c>
      <c r="AB3072" s="100">
        <v>0.3</v>
      </c>
      <c r="AC3072" s="26">
        <f t="shared" si="187"/>
        <v>229.66499999999999</v>
      </c>
    </row>
    <row r="3073" spans="1:29" x14ac:dyDescent="0.35">
      <c r="A3073" s="201"/>
      <c r="B3073" s="202"/>
      <c r="C3073" s="202"/>
      <c r="D3073" s="77"/>
      <c r="E3073" s="77"/>
      <c r="F3073" s="130"/>
      <c r="G3073" s="202"/>
      <c r="H3073" s="202"/>
      <c r="I3073" s="202"/>
      <c r="J3073" s="196"/>
      <c r="K3073" s="197"/>
      <c r="L3073" s="203"/>
      <c r="M3073" s="132"/>
      <c r="N3073" s="132"/>
      <c r="O3073" s="132"/>
      <c r="P3073" s="132"/>
      <c r="Q3073" s="185"/>
      <c r="R3073" s="206"/>
      <c r="S3073" s="185"/>
      <c r="T3073" s="207"/>
      <c r="U3073" s="132"/>
      <c r="V3073" s="132"/>
      <c r="W3073" s="206"/>
      <c r="X3073" s="207"/>
      <c r="Y3073" s="206"/>
      <c r="Z3073" s="207"/>
      <c r="AA3073" s="208"/>
      <c r="AB3073" s="198"/>
      <c r="AC3073" s="188">
        <f>SUM(AC3069:AC3072)</f>
        <v>459.33</v>
      </c>
    </row>
    <row r="3074" spans="1:29" x14ac:dyDescent="0.35">
      <c r="A3074" s="1"/>
      <c r="B3074" s="1"/>
      <c r="C3074" s="1"/>
      <c r="D3074" s="2"/>
      <c r="E3074" s="2"/>
      <c r="F3074" s="2"/>
      <c r="G3074" s="1"/>
      <c r="H3074" s="1"/>
      <c r="I3074" s="1"/>
      <c r="J3074" s="3"/>
      <c r="K3074" s="4"/>
      <c r="M3074" s="6"/>
      <c r="N3074" s="1"/>
      <c r="O3074" s="1"/>
      <c r="P3074" s="1"/>
      <c r="Q3074" s="3"/>
      <c r="R3074" s="4"/>
      <c r="S3074" s="3"/>
      <c r="T3074" s="3"/>
      <c r="U3074" s="1"/>
      <c r="V3074" s="1"/>
      <c r="W3074" s="4"/>
      <c r="X3074" s="3"/>
      <c r="Y3074" s="4"/>
      <c r="Z3074" s="3"/>
      <c r="AA3074" s="4"/>
      <c r="AB3074" s="55"/>
    </row>
    <row r="3075" spans="1:29" x14ac:dyDescent="0.35">
      <c r="A3075" s="8"/>
      <c r="B3075" s="8" t="s">
        <v>37</v>
      </c>
      <c r="C3075" s="8"/>
      <c r="D3075" s="9" t="s">
        <v>38</v>
      </c>
      <c r="E3075" s="9"/>
      <c r="F3075" s="9"/>
      <c r="G3075" s="56"/>
      <c r="H3075" s="8" t="s">
        <v>39</v>
      </c>
      <c r="I3075" s="8"/>
      <c r="J3075" s="57"/>
      <c r="K3075" s="10"/>
      <c r="L3075" s="8"/>
      <c r="M3075" s="13"/>
      <c r="N3075" s="1"/>
      <c r="O3075" s="1"/>
      <c r="P3075" s="1"/>
      <c r="Q3075" s="3"/>
      <c r="R3075" s="4"/>
      <c r="S3075" s="3"/>
      <c r="T3075" s="3"/>
      <c r="U3075" s="1"/>
      <c r="V3075" s="1"/>
      <c r="W3075" s="4"/>
      <c r="X3075" s="3"/>
      <c r="Y3075" s="4"/>
      <c r="Z3075" s="3"/>
      <c r="AA3075" s="4"/>
      <c r="AB3075" s="55"/>
    </row>
    <row r="3076" spans="1:29" x14ac:dyDescent="0.35">
      <c r="A3076" s="8"/>
      <c r="B3076" s="8"/>
      <c r="C3076" s="8"/>
      <c r="D3076" s="9"/>
      <c r="E3076" s="9"/>
      <c r="F3076" s="9"/>
      <c r="G3076" s="56"/>
      <c r="H3076" s="8" t="s">
        <v>40</v>
      </c>
      <c r="I3076" s="8"/>
      <c r="J3076" s="57"/>
      <c r="K3076" s="10"/>
      <c r="L3076" s="8"/>
      <c r="M3076" s="13"/>
      <c r="N3076" s="1"/>
      <c r="O3076" s="1"/>
      <c r="P3076" s="1"/>
      <c r="Q3076" s="3"/>
      <c r="R3076" s="4"/>
      <c r="S3076" s="3"/>
      <c r="T3076" s="3"/>
      <c r="U3076" s="1"/>
      <c r="V3076" s="1"/>
      <c r="W3076" s="4"/>
      <c r="X3076" s="3"/>
      <c r="Y3076" s="4"/>
      <c r="Z3076" s="3"/>
      <c r="AA3076" s="4"/>
      <c r="AB3076" s="55"/>
    </row>
    <row r="3077" spans="1:29" x14ac:dyDescent="0.35">
      <c r="A3077" s="8"/>
      <c r="B3077" s="8"/>
      <c r="C3077" s="8"/>
      <c r="D3077" s="9"/>
      <c r="E3077" s="9"/>
      <c r="F3077" s="9"/>
      <c r="G3077" s="56"/>
      <c r="H3077" s="8" t="s">
        <v>41</v>
      </c>
      <c r="I3077" s="8"/>
      <c r="J3077" s="57"/>
      <c r="K3077" s="10"/>
      <c r="L3077" s="8"/>
      <c r="M3077" s="13"/>
      <c r="N3077" s="1"/>
      <c r="O3077" s="1"/>
      <c r="P3077" s="8"/>
      <c r="Q3077" s="3"/>
      <c r="R3077" s="4"/>
      <c r="S3077" s="3"/>
      <c r="T3077" s="3"/>
      <c r="U3077" s="1"/>
      <c r="V3077" s="1"/>
      <c r="W3077" s="4"/>
      <c r="X3077" s="3"/>
      <c r="Y3077" s="11"/>
      <c r="Z3077" s="10"/>
      <c r="AA3077" s="11"/>
      <c r="AB3077" s="14"/>
    </row>
    <row r="3078" spans="1:29" x14ac:dyDescent="0.35">
      <c r="A3078" s="8"/>
      <c r="B3078" s="8"/>
      <c r="C3078" s="8"/>
      <c r="D3078" s="9"/>
      <c r="E3078" s="9"/>
      <c r="F3078" s="9"/>
      <c r="G3078" s="56"/>
      <c r="H3078" s="8" t="s">
        <v>42</v>
      </c>
      <c r="I3078" s="58"/>
      <c r="J3078" s="59"/>
      <c r="K3078" s="12"/>
      <c r="L3078" s="58"/>
      <c r="M3078" s="60"/>
      <c r="N3078" s="1"/>
      <c r="O3078" s="1"/>
      <c r="P3078" s="8"/>
      <c r="Q3078" s="3"/>
      <c r="R3078" s="4"/>
      <c r="S3078" s="3"/>
      <c r="T3078" s="3"/>
      <c r="U3078" s="1"/>
      <c r="V3078" s="1"/>
      <c r="W3078" s="4"/>
      <c r="X3078" s="3"/>
      <c r="Y3078" s="11"/>
      <c r="Z3078" s="10"/>
      <c r="AA3078" s="11"/>
      <c r="AB3078" s="14"/>
    </row>
    <row r="3079" spans="1:29" x14ac:dyDescent="0.35">
      <c r="A3079" s="58"/>
      <c r="B3079" s="58"/>
      <c r="C3079" s="58"/>
      <c r="D3079" s="61"/>
      <c r="E3079" s="61"/>
      <c r="F3079" s="61"/>
      <c r="G3079" s="58"/>
      <c r="H3079" s="58" t="s">
        <v>43</v>
      </c>
      <c r="I3079" s="58"/>
      <c r="J3079" s="59"/>
      <c r="K3079" s="12"/>
      <c r="L3079" s="58"/>
      <c r="M3079" s="60"/>
    </row>
    <row r="3080" spans="1:29" x14ac:dyDescent="0.35">
      <c r="A3080" s="1"/>
      <c r="B3080" s="1"/>
      <c r="C3080" s="1"/>
      <c r="D3080" s="2"/>
      <c r="E3080" s="2"/>
      <c r="F3080" s="2"/>
      <c r="G3080" s="1"/>
      <c r="H3080" s="1"/>
      <c r="I3080" s="1"/>
      <c r="J3080" s="3"/>
      <c r="K3080" s="4"/>
      <c r="M3080" s="6"/>
      <c r="N3080" s="1"/>
      <c r="O3080" s="1"/>
      <c r="P3080" s="1"/>
      <c r="Q3080" s="3"/>
      <c r="R3080" s="4"/>
      <c r="S3080" s="3"/>
      <c r="T3080" s="3"/>
      <c r="U3080" s="1"/>
      <c r="V3080" s="1"/>
      <c r="W3080" s="4"/>
      <c r="X3080" s="3"/>
      <c r="Y3080" s="4"/>
      <c r="Z3080" s="3"/>
      <c r="AA3080" s="314" t="s">
        <v>0</v>
      </c>
      <c r="AB3080" s="314"/>
    </row>
    <row r="3081" spans="1:29" x14ac:dyDescent="0.35">
      <c r="A3081" s="315" t="s">
        <v>1</v>
      </c>
      <c r="B3081" s="315"/>
      <c r="C3081" s="315"/>
      <c r="D3081" s="315"/>
      <c r="E3081" s="315"/>
      <c r="F3081" s="315"/>
      <c r="G3081" s="315"/>
      <c r="H3081" s="315"/>
      <c r="I3081" s="315"/>
      <c r="J3081" s="315"/>
      <c r="K3081" s="315"/>
      <c r="L3081" s="315"/>
      <c r="M3081" s="315"/>
      <c r="N3081" s="315"/>
      <c r="O3081" s="315"/>
      <c r="P3081" s="315"/>
      <c r="Q3081" s="315"/>
      <c r="R3081" s="315"/>
      <c r="S3081" s="315"/>
      <c r="T3081" s="315"/>
      <c r="U3081" s="315"/>
      <c r="V3081" s="315"/>
      <c r="W3081" s="315"/>
      <c r="X3081" s="315"/>
      <c r="Y3081" s="315"/>
      <c r="Z3081" s="315"/>
      <c r="AA3081" s="315"/>
      <c r="AB3081" s="315"/>
    </row>
    <row r="3082" spans="1:29" x14ac:dyDescent="0.35">
      <c r="A3082" s="315" t="str">
        <f>A3061</f>
        <v>เทศบาลตำบลนาบอน</v>
      </c>
      <c r="B3082" s="315"/>
      <c r="C3082" s="315"/>
      <c r="D3082" s="315"/>
      <c r="E3082" s="315"/>
      <c r="F3082" s="315"/>
      <c r="G3082" s="315"/>
      <c r="H3082" s="315"/>
      <c r="I3082" s="315"/>
      <c r="J3082" s="315"/>
      <c r="K3082" s="315"/>
      <c r="L3082" s="315"/>
      <c r="M3082" s="315"/>
      <c r="N3082" s="315"/>
      <c r="O3082" s="315"/>
      <c r="P3082" s="315"/>
      <c r="Q3082" s="315"/>
      <c r="R3082" s="315"/>
      <c r="S3082" s="315"/>
      <c r="T3082" s="315"/>
      <c r="U3082" s="315"/>
      <c r="V3082" s="315"/>
      <c r="W3082" s="315"/>
      <c r="X3082" s="315"/>
      <c r="Y3082" s="315"/>
      <c r="Z3082" s="315"/>
      <c r="AA3082" s="315"/>
      <c r="AB3082" s="315"/>
    </row>
    <row r="3083" spans="1:29" x14ac:dyDescent="0.35">
      <c r="A3083" s="8" t="s">
        <v>273</v>
      </c>
      <c r="B3083" s="8"/>
      <c r="C3083" s="8"/>
      <c r="D3083" s="9"/>
      <c r="E3083" s="9"/>
      <c r="F3083" s="9"/>
      <c r="G3083" s="8"/>
      <c r="H3083" s="8"/>
      <c r="I3083" s="8"/>
      <c r="J3083" s="10"/>
      <c r="K3083" s="11"/>
      <c r="L3083" s="12"/>
      <c r="M3083" s="13"/>
      <c r="N3083" s="8"/>
      <c r="O3083" s="8"/>
      <c r="P3083" s="8"/>
      <c r="Q3083" s="10"/>
      <c r="R3083" s="11"/>
      <c r="S3083" s="10"/>
      <c r="T3083" s="10"/>
      <c r="U3083" s="8"/>
      <c r="V3083" s="8"/>
      <c r="W3083" s="11"/>
      <c r="X3083" s="10"/>
      <c r="Y3083" s="11"/>
      <c r="Z3083" s="10"/>
      <c r="AA3083" s="11"/>
      <c r="AB3083" s="14"/>
    </row>
    <row r="3084" spans="1:29" x14ac:dyDescent="0.35">
      <c r="A3084" s="288" t="s">
        <v>4</v>
      </c>
      <c r="B3084" s="316"/>
      <c r="C3084" s="316"/>
      <c r="D3084" s="316"/>
      <c r="E3084" s="316"/>
      <c r="F3084" s="316"/>
      <c r="G3084" s="316"/>
      <c r="H3084" s="316"/>
      <c r="I3084" s="316"/>
      <c r="J3084" s="316"/>
      <c r="K3084" s="316"/>
      <c r="L3084" s="289"/>
      <c r="M3084" s="288" t="s">
        <v>5</v>
      </c>
      <c r="N3084" s="316"/>
      <c r="O3084" s="316"/>
      <c r="P3084" s="316"/>
      <c r="Q3084" s="316"/>
      <c r="R3084" s="316"/>
      <c r="S3084" s="316"/>
      <c r="T3084" s="316"/>
      <c r="U3084" s="316"/>
      <c r="V3084" s="316"/>
      <c r="W3084" s="289"/>
      <c r="X3084" s="290" t="s">
        <v>6</v>
      </c>
      <c r="Y3084" s="290" t="s">
        <v>7</v>
      </c>
      <c r="Z3084" s="290" t="s">
        <v>8</v>
      </c>
      <c r="AA3084" s="290" t="s">
        <v>9</v>
      </c>
      <c r="AB3084" s="317" t="s">
        <v>10</v>
      </c>
    </row>
    <row r="3085" spans="1:29" x14ac:dyDescent="0.35">
      <c r="A3085" s="299" t="s">
        <v>11</v>
      </c>
      <c r="B3085" s="293" t="s">
        <v>12</v>
      </c>
      <c r="C3085" s="293" t="s">
        <v>13</v>
      </c>
      <c r="D3085" s="311" t="s">
        <v>14</v>
      </c>
      <c r="E3085" s="311" t="s">
        <v>15</v>
      </c>
      <c r="F3085" s="312" t="s">
        <v>16</v>
      </c>
      <c r="G3085" s="302" t="s">
        <v>17</v>
      </c>
      <c r="H3085" s="303"/>
      <c r="I3085" s="304"/>
      <c r="J3085" s="290" t="s">
        <v>18</v>
      </c>
      <c r="K3085" s="290" t="s">
        <v>19</v>
      </c>
      <c r="L3085" s="308" t="s">
        <v>20</v>
      </c>
      <c r="M3085" s="299" t="s">
        <v>11</v>
      </c>
      <c r="N3085" s="293" t="s">
        <v>21</v>
      </c>
      <c r="O3085" s="293" t="s">
        <v>22</v>
      </c>
      <c r="P3085" s="293" t="s">
        <v>16</v>
      </c>
      <c r="Q3085" s="290" t="s">
        <v>23</v>
      </c>
      <c r="R3085" s="290" t="s">
        <v>24</v>
      </c>
      <c r="S3085" s="290" t="s">
        <v>25</v>
      </c>
      <c r="T3085" s="290" t="s">
        <v>26</v>
      </c>
      <c r="U3085" s="288" t="s">
        <v>27</v>
      </c>
      <c r="V3085" s="289"/>
      <c r="W3085" s="290" t="s">
        <v>28</v>
      </c>
      <c r="X3085" s="291"/>
      <c r="Y3085" s="291"/>
      <c r="Z3085" s="291"/>
      <c r="AA3085" s="291"/>
      <c r="AB3085" s="318"/>
    </row>
    <row r="3086" spans="1:29" x14ac:dyDescent="0.35">
      <c r="A3086" s="300"/>
      <c r="B3086" s="294"/>
      <c r="C3086" s="294"/>
      <c r="D3086" s="312"/>
      <c r="E3086" s="312"/>
      <c r="F3086" s="312"/>
      <c r="G3086" s="305"/>
      <c r="H3086" s="306"/>
      <c r="I3086" s="307"/>
      <c r="J3086" s="291"/>
      <c r="K3086" s="291"/>
      <c r="L3086" s="309"/>
      <c r="M3086" s="300"/>
      <c r="N3086" s="294"/>
      <c r="O3086" s="294"/>
      <c r="P3086" s="294"/>
      <c r="Q3086" s="291"/>
      <c r="R3086" s="291"/>
      <c r="S3086" s="291"/>
      <c r="T3086" s="291"/>
      <c r="U3086" s="293" t="s">
        <v>29</v>
      </c>
      <c r="V3086" s="296" t="s">
        <v>30</v>
      </c>
      <c r="W3086" s="291"/>
      <c r="X3086" s="291"/>
      <c r="Y3086" s="291"/>
      <c r="Z3086" s="291"/>
      <c r="AA3086" s="291"/>
      <c r="AB3086" s="318"/>
    </row>
    <row r="3087" spans="1:29" x14ac:dyDescent="0.35">
      <c r="A3087" s="300"/>
      <c r="B3087" s="294"/>
      <c r="C3087" s="294"/>
      <c r="D3087" s="312"/>
      <c r="E3087" s="312"/>
      <c r="F3087" s="312"/>
      <c r="G3087" s="299" t="s">
        <v>31</v>
      </c>
      <c r="H3087" s="299" t="s">
        <v>32</v>
      </c>
      <c r="I3087" s="299" t="s">
        <v>33</v>
      </c>
      <c r="J3087" s="291"/>
      <c r="K3087" s="291"/>
      <c r="L3087" s="309"/>
      <c r="M3087" s="300"/>
      <c r="N3087" s="294"/>
      <c r="O3087" s="294"/>
      <c r="P3087" s="294"/>
      <c r="Q3087" s="291"/>
      <c r="R3087" s="291"/>
      <c r="S3087" s="291"/>
      <c r="T3087" s="291"/>
      <c r="U3087" s="294"/>
      <c r="V3087" s="297"/>
      <c r="W3087" s="291"/>
      <c r="X3087" s="291"/>
      <c r="Y3087" s="291"/>
      <c r="Z3087" s="291"/>
      <c r="AA3087" s="291"/>
      <c r="AB3087" s="318"/>
    </row>
    <row r="3088" spans="1:29" x14ac:dyDescent="0.35">
      <c r="A3088" s="300"/>
      <c r="B3088" s="294"/>
      <c r="C3088" s="294"/>
      <c r="D3088" s="312"/>
      <c r="E3088" s="312"/>
      <c r="F3088" s="312"/>
      <c r="G3088" s="300"/>
      <c r="H3088" s="300"/>
      <c r="I3088" s="300"/>
      <c r="J3088" s="291"/>
      <c r="K3088" s="291"/>
      <c r="L3088" s="309"/>
      <c r="M3088" s="300"/>
      <c r="N3088" s="294"/>
      <c r="O3088" s="294"/>
      <c r="P3088" s="294"/>
      <c r="Q3088" s="291"/>
      <c r="R3088" s="291"/>
      <c r="S3088" s="291"/>
      <c r="T3088" s="291"/>
      <c r="U3088" s="294"/>
      <c r="V3088" s="297"/>
      <c r="W3088" s="291"/>
      <c r="X3088" s="291"/>
      <c r="Y3088" s="291"/>
      <c r="Z3088" s="291"/>
      <c r="AA3088" s="291"/>
      <c r="AB3088" s="318"/>
    </row>
    <row r="3089" spans="1:29" x14ac:dyDescent="0.35">
      <c r="A3089" s="301"/>
      <c r="B3089" s="295"/>
      <c r="C3089" s="295"/>
      <c r="D3089" s="313"/>
      <c r="E3089" s="313"/>
      <c r="F3089" s="313"/>
      <c r="G3089" s="301"/>
      <c r="H3089" s="301"/>
      <c r="I3089" s="301"/>
      <c r="J3089" s="292"/>
      <c r="K3089" s="292"/>
      <c r="L3089" s="310"/>
      <c r="M3089" s="301"/>
      <c r="N3089" s="295"/>
      <c r="O3089" s="295"/>
      <c r="P3089" s="295"/>
      <c r="Q3089" s="292"/>
      <c r="R3089" s="292"/>
      <c r="S3089" s="292"/>
      <c r="T3089" s="292"/>
      <c r="U3089" s="295"/>
      <c r="V3089" s="298"/>
      <c r="W3089" s="292"/>
      <c r="X3089" s="292"/>
      <c r="Y3089" s="292"/>
      <c r="Z3089" s="292"/>
      <c r="AA3089" s="292"/>
      <c r="AB3089" s="319"/>
    </row>
    <row r="3090" spans="1:29" x14ac:dyDescent="0.35">
      <c r="A3090" s="15">
        <v>1</v>
      </c>
      <c r="B3090" s="16" t="str">
        <f>[1]ภดส3!B5255</f>
        <v>โฉนด</v>
      </c>
      <c r="C3090" s="16">
        <f>[1]ภดส3!E5255</f>
        <v>4170</v>
      </c>
      <c r="D3090" s="17">
        <f>[1]ภดส3!C5255</f>
        <v>8688</v>
      </c>
      <c r="E3090" s="17" t="str">
        <f>[1]ภดส3!F5255</f>
        <v>ม.2 ต.นาบอน</v>
      </c>
      <c r="F3090" s="18" t="s">
        <v>61</v>
      </c>
      <c r="G3090" s="16">
        <f>[1]ภดส3!G5255</f>
        <v>9</v>
      </c>
      <c r="H3090" s="16">
        <f>[1]ภดส3!H5255</f>
        <v>3</v>
      </c>
      <c r="I3090" s="16">
        <f>[1]ภดส3!I5255</f>
        <v>63</v>
      </c>
      <c r="J3090" s="19">
        <f>[1]ภดส3!J5255</f>
        <v>3963</v>
      </c>
      <c r="K3090" s="20">
        <v>1250</v>
      </c>
      <c r="L3090" s="19">
        <f>J3090*K3090</f>
        <v>4953750</v>
      </c>
      <c r="M3090" s="21"/>
      <c r="N3090" s="21"/>
      <c r="O3090" s="21"/>
      <c r="P3090" s="21"/>
      <c r="Q3090" s="22"/>
      <c r="R3090" s="23"/>
      <c r="S3090" s="22"/>
      <c r="T3090" s="22"/>
      <c r="U3090" s="21"/>
      <c r="V3090" s="21"/>
      <c r="W3090" s="23"/>
      <c r="X3090" s="22">
        <f>L3090-L3091</f>
        <v>4828750</v>
      </c>
      <c r="Y3090" s="23">
        <f>X3090*100/100</f>
        <v>4828750</v>
      </c>
      <c r="Z3090" s="22">
        <v>50000000</v>
      </c>
      <c r="AA3090" s="24">
        <v>0</v>
      </c>
      <c r="AB3090" s="25">
        <v>0</v>
      </c>
      <c r="AC3090" s="26">
        <f>AA3090*AB3090/100</f>
        <v>0</v>
      </c>
    </row>
    <row r="3091" spans="1:29" x14ac:dyDescent="0.35">
      <c r="A3091" s="15"/>
      <c r="B3091" s="16"/>
      <c r="C3091" s="16"/>
      <c r="D3091" s="17"/>
      <c r="E3091" s="17"/>
      <c r="F3091" s="28" t="s">
        <v>47</v>
      </c>
      <c r="G3091" s="16"/>
      <c r="H3091" s="16"/>
      <c r="I3091" s="16"/>
      <c r="J3091" s="45">
        <v>100</v>
      </c>
      <c r="K3091" s="29">
        <v>1250</v>
      </c>
      <c r="L3091" s="19">
        <f>J3091*K3091</f>
        <v>125000</v>
      </c>
      <c r="M3091" s="30"/>
      <c r="N3091" s="30"/>
      <c r="O3091" s="30"/>
      <c r="P3091" s="30"/>
      <c r="Q3091" s="42"/>
      <c r="R3091" s="23"/>
      <c r="S3091" s="42"/>
      <c r="T3091" s="22"/>
      <c r="U3091" s="30"/>
      <c r="V3091" s="30"/>
      <c r="W3091" s="23"/>
      <c r="X3091" s="22">
        <f>L3091</f>
        <v>125000</v>
      </c>
      <c r="Y3091" s="23">
        <f>X3091*100/100</f>
        <v>125000</v>
      </c>
      <c r="Z3091" s="22">
        <v>0</v>
      </c>
      <c r="AA3091" s="24">
        <f>Y3091-Z3091</f>
        <v>125000</v>
      </c>
      <c r="AB3091" s="25">
        <v>0.3</v>
      </c>
      <c r="AC3091" s="5">
        <f>AA3091*AB3091/100</f>
        <v>375</v>
      </c>
    </row>
    <row r="3092" spans="1:29" x14ac:dyDescent="0.35">
      <c r="A3092" s="201"/>
      <c r="B3092" s="202"/>
      <c r="C3092" s="202"/>
      <c r="D3092" s="77"/>
      <c r="E3092" s="77"/>
      <c r="F3092" s="130"/>
      <c r="G3092" s="202"/>
      <c r="H3092" s="202"/>
      <c r="I3092" s="202"/>
      <c r="J3092" s="196"/>
      <c r="K3092" s="197"/>
      <c r="L3092" s="203"/>
      <c r="M3092" s="132"/>
      <c r="N3092" s="204"/>
      <c r="O3092" s="204"/>
      <c r="P3092" s="204"/>
      <c r="Q3092" s="183"/>
      <c r="R3092" s="206"/>
      <c r="S3092" s="183"/>
      <c r="T3092" s="207"/>
      <c r="U3092" s="204"/>
      <c r="V3092" s="204"/>
      <c r="W3092" s="206"/>
      <c r="X3092" s="207"/>
      <c r="Y3092" s="206"/>
      <c r="Z3092" s="207"/>
      <c r="AA3092" s="208"/>
      <c r="AB3092" s="198"/>
      <c r="AC3092" s="188">
        <f>SUM(AC3090:AC3091)</f>
        <v>375</v>
      </c>
    </row>
    <row r="3093" spans="1:29" x14ac:dyDescent="0.35">
      <c r="A3093" s="1"/>
      <c r="B3093" s="1"/>
      <c r="C3093" s="1"/>
      <c r="D3093" s="2"/>
      <c r="E3093" s="2"/>
      <c r="F3093" s="2"/>
      <c r="G3093" s="1"/>
      <c r="H3093" s="1"/>
      <c r="I3093" s="1"/>
      <c r="J3093" s="3"/>
      <c r="K3093" s="4"/>
      <c r="M3093" s="6"/>
      <c r="N3093" s="1"/>
      <c r="O3093" s="1"/>
      <c r="P3093" s="1"/>
      <c r="Q3093" s="3"/>
      <c r="R3093" s="4"/>
      <c r="S3093" s="3"/>
      <c r="T3093" s="3"/>
      <c r="U3093" s="1"/>
      <c r="V3093" s="1"/>
      <c r="W3093" s="4"/>
      <c r="X3093" s="3"/>
      <c r="Y3093" s="4"/>
      <c r="Z3093" s="3"/>
      <c r="AA3093" s="4"/>
      <c r="AB3093" s="55"/>
    </row>
    <row r="3094" spans="1:29" x14ac:dyDescent="0.35">
      <c r="A3094" s="8"/>
      <c r="B3094" s="8" t="s">
        <v>37</v>
      </c>
      <c r="C3094" s="8"/>
      <c r="D3094" s="9" t="s">
        <v>38</v>
      </c>
      <c r="E3094" s="9"/>
      <c r="F3094" s="9"/>
      <c r="G3094" s="56"/>
      <c r="H3094" s="8" t="s">
        <v>39</v>
      </c>
      <c r="I3094" s="8"/>
      <c r="J3094" s="57"/>
      <c r="K3094" s="10"/>
      <c r="L3094" s="8"/>
      <c r="M3094" s="13"/>
      <c r="N3094" s="1"/>
      <c r="O3094" s="1"/>
      <c r="P3094" s="1"/>
      <c r="Q3094" s="3"/>
      <c r="R3094" s="4"/>
      <c r="S3094" s="3"/>
      <c r="T3094" s="3"/>
      <c r="U3094" s="1"/>
      <c r="V3094" s="1"/>
      <c r="W3094" s="4"/>
      <c r="X3094" s="3"/>
      <c r="Y3094" s="4"/>
      <c r="Z3094" s="3"/>
      <c r="AA3094" s="4"/>
      <c r="AB3094" s="55"/>
    </row>
    <row r="3095" spans="1:29" x14ac:dyDescent="0.35">
      <c r="A3095" s="8"/>
      <c r="B3095" s="8"/>
      <c r="C3095" s="8"/>
      <c r="D3095" s="9"/>
      <c r="E3095" s="9"/>
      <c r="F3095" s="9"/>
      <c r="G3095" s="56"/>
      <c r="H3095" s="8" t="s">
        <v>40</v>
      </c>
      <c r="I3095" s="8"/>
      <c r="J3095" s="57"/>
      <c r="K3095" s="10"/>
      <c r="L3095" s="8"/>
      <c r="M3095" s="13"/>
      <c r="N3095" s="1"/>
      <c r="O3095" s="1"/>
      <c r="P3095" s="1"/>
      <c r="Q3095" s="3"/>
      <c r="R3095" s="4"/>
      <c r="S3095" s="3"/>
      <c r="T3095" s="3"/>
      <c r="U3095" s="1"/>
      <c r="V3095" s="1"/>
      <c r="W3095" s="4"/>
      <c r="X3095" s="3"/>
      <c r="Y3095" s="4"/>
      <c r="Z3095" s="3"/>
      <c r="AA3095" s="4"/>
      <c r="AB3095" s="55"/>
    </row>
    <row r="3096" spans="1:29" x14ac:dyDescent="0.35">
      <c r="A3096" s="8"/>
      <c r="B3096" s="8"/>
      <c r="C3096" s="8"/>
      <c r="D3096" s="9"/>
      <c r="E3096" s="9"/>
      <c r="F3096" s="9"/>
      <c r="G3096" s="56"/>
      <c r="H3096" s="8" t="s">
        <v>41</v>
      </c>
      <c r="I3096" s="8"/>
      <c r="J3096" s="57"/>
      <c r="K3096" s="10"/>
      <c r="L3096" s="8"/>
      <c r="M3096" s="13"/>
      <c r="N3096" s="1"/>
      <c r="O3096" s="1"/>
      <c r="P3096" s="8"/>
      <c r="Q3096" s="3"/>
      <c r="R3096" s="4"/>
      <c r="S3096" s="3"/>
      <c r="T3096" s="3"/>
      <c r="U3096" s="1"/>
      <c r="V3096" s="1"/>
      <c r="W3096" s="4"/>
      <c r="X3096" s="3"/>
      <c r="Y3096" s="11"/>
      <c r="Z3096" s="10"/>
      <c r="AA3096" s="11"/>
      <c r="AB3096" s="14"/>
    </row>
    <row r="3097" spans="1:29" x14ac:dyDescent="0.35">
      <c r="A3097" s="8"/>
      <c r="B3097" s="8"/>
      <c r="C3097" s="8"/>
      <c r="D3097" s="9"/>
      <c r="E3097" s="9"/>
      <c r="F3097" s="9"/>
      <c r="G3097" s="56"/>
      <c r="H3097" s="8" t="s">
        <v>42</v>
      </c>
      <c r="I3097" s="58"/>
      <c r="J3097" s="59"/>
      <c r="K3097" s="12"/>
      <c r="L3097" s="58"/>
      <c r="M3097" s="60"/>
      <c r="N3097" s="1"/>
      <c r="O3097" s="1"/>
      <c r="P3097" s="8"/>
      <c r="Q3097" s="3"/>
      <c r="R3097" s="4"/>
      <c r="S3097" s="3"/>
      <c r="T3097" s="3"/>
      <c r="U3097" s="1"/>
      <c r="V3097" s="1"/>
      <c r="W3097" s="4"/>
      <c r="X3097" s="3"/>
      <c r="Y3097" s="11"/>
      <c r="Z3097" s="10"/>
      <c r="AA3097" s="11"/>
      <c r="AB3097" s="14"/>
    </row>
    <row r="3098" spans="1:29" x14ac:dyDescent="0.35">
      <c r="A3098" s="58"/>
      <c r="B3098" s="58"/>
      <c r="C3098" s="58"/>
      <c r="D3098" s="61"/>
      <c r="E3098" s="61"/>
      <c r="F3098" s="61"/>
      <c r="G3098" s="58"/>
      <c r="H3098" s="58" t="s">
        <v>43</v>
      </c>
      <c r="I3098" s="58"/>
      <c r="J3098" s="59"/>
      <c r="K3098" s="12"/>
      <c r="L3098" s="58"/>
      <c r="M3098" s="60"/>
    </row>
    <row r="3099" spans="1:29" x14ac:dyDescent="0.35">
      <c r="A3099" s="1"/>
      <c r="B3099" s="1"/>
      <c r="C3099" s="1"/>
      <c r="D3099" s="2"/>
      <c r="E3099" s="2"/>
      <c r="F3099" s="2"/>
      <c r="G3099" s="1"/>
      <c r="H3099" s="1"/>
      <c r="I3099" s="1"/>
      <c r="J3099" s="3"/>
      <c r="K3099" s="4"/>
      <c r="M3099" s="6"/>
      <c r="N3099" s="1"/>
      <c r="O3099" s="1"/>
      <c r="P3099" s="1"/>
      <c r="Q3099" s="3"/>
      <c r="R3099" s="4"/>
      <c r="S3099" s="3"/>
      <c r="T3099" s="3"/>
      <c r="U3099" s="1"/>
      <c r="V3099" s="1"/>
      <c r="W3099" s="4"/>
      <c r="X3099" s="3"/>
      <c r="Y3099" s="4"/>
      <c r="Z3099" s="3"/>
      <c r="AA3099" s="314" t="s">
        <v>0</v>
      </c>
      <c r="AB3099" s="314"/>
    </row>
    <row r="3100" spans="1:29" x14ac:dyDescent="0.35">
      <c r="A3100" s="315" t="s">
        <v>1</v>
      </c>
      <c r="B3100" s="315"/>
      <c r="C3100" s="315"/>
      <c r="D3100" s="315"/>
      <c r="E3100" s="315"/>
      <c r="F3100" s="315"/>
      <c r="G3100" s="315"/>
      <c r="H3100" s="315"/>
      <c r="I3100" s="315"/>
      <c r="J3100" s="315"/>
      <c r="K3100" s="315"/>
      <c r="L3100" s="315"/>
      <c r="M3100" s="315"/>
      <c r="N3100" s="315"/>
      <c r="O3100" s="315"/>
      <c r="P3100" s="315"/>
      <c r="Q3100" s="315"/>
      <c r="R3100" s="315"/>
      <c r="S3100" s="315"/>
      <c r="T3100" s="315"/>
      <c r="U3100" s="315"/>
      <c r="V3100" s="315"/>
      <c r="W3100" s="315"/>
      <c r="X3100" s="315"/>
      <c r="Y3100" s="315"/>
      <c r="Z3100" s="315"/>
      <c r="AA3100" s="315"/>
      <c r="AB3100" s="315"/>
    </row>
    <row r="3101" spans="1:29" x14ac:dyDescent="0.35">
      <c r="A3101" s="315" t="str">
        <f>A3082</f>
        <v>เทศบาลตำบลนาบอน</v>
      </c>
      <c r="B3101" s="315"/>
      <c r="C3101" s="315"/>
      <c r="D3101" s="315"/>
      <c r="E3101" s="315"/>
      <c r="F3101" s="315"/>
      <c r="G3101" s="315"/>
      <c r="H3101" s="315"/>
      <c r="I3101" s="315"/>
      <c r="J3101" s="315"/>
      <c r="K3101" s="315"/>
      <c r="L3101" s="315"/>
      <c r="M3101" s="315"/>
      <c r="N3101" s="315"/>
      <c r="O3101" s="315"/>
      <c r="P3101" s="315"/>
      <c r="Q3101" s="315"/>
      <c r="R3101" s="315"/>
      <c r="S3101" s="315"/>
      <c r="T3101" s="315"/>
      <c r="U3101" s="315"/>
      <c r="V3101" s="315"/>
      <c r="W3101" s="315"/>
      <c r="X3101" s="315"/>
      <c r="Y3101" s="315"/>
      <c r="Z3101" s="315"/>
      <c r="AA3101" s="315"/>
      <c r="AB3101" s="315"/>
    </row>
    <row r="3102" spans="1:29" x14ac:dyDescent="0.35">
      <c r="A3102" s="8" t="s">
        <v>274</v>
      </c>
      <c r="B3102" s="8"/>
      <c r="C3102" s="8"/>
      <c r="D3102" s="9"/>
      <c r="E3102" s="9"/>
      <c r="F3102" s="9"/>
      <c r="G3102" s="8"/>
      <c r="H3102" s="8"/>
      <c r="I3102" s="8"/>
      <c r="J3102" s="10"/>
      <c r="K3102" s="11"/>
      <c r="L3102" s="12"/>
      <c r="M3102" s="13"/>
      <c r="N3102" s="8"/>
      <c r="O3102" s="8"/>
      <c r="P3102" s="8"/>
      <c r="Q3102" s="10"/>
      <c r="R3102" s="11"/>
      <c r="S3102" s="10"/>
      <c r="T3102" s="10"/>
      <c r="U3102" s="8"/>
      <c r="V3102" s="8"/>
      <c r="W3102" s="11"/>
      <c r="X3102" s="10"/>
      <c r="Y3102" s="11"/>
      <c r="Z3102" s="10"/>
      <c r="AA3102" s="11"/>
      <c r="AB3102" s="14"/>
    </row>
    <row r="3103" spans="1:29" x14ac:dyDescent="0.35">
      <c r="A3103" s="288" t="s">
        <v>4</v>
      </c>
      <c r="B3103" s="316"/>
      <c r="C3103" s="316"/>
      <c r="D3103" s="316"/>
      <c r="E3103" s="316"/>
      <c r="F3103" s="316"/>
      <c r="G3103" s="316"/>
      <c r="H3103" s="316"/>
      <c r="I3103" s="316"/>
      <c r="J3103" s="316"/>
      <c r="K3103" s="316"/>
      <c r="L3103" s="289"/>
      <c r="M3103" s="288" t="s">
        <v>5</v>
      </c>
      <c r="N3103" s="316"/>
      <c r="O3103" s="316"/>
      <c r="P3103" s="316"/>
      <c r="Q3103" s="316"/>
      <c r="R3103" s="316"/>
      <c r="S3103" s="316"/>
      <c r="T3103" s="316"/>
      <c r="U3103" s="316"/>
      <c r="V3103" s="316"/>
      <c r="W3103" s="289"/>
      <c r="X3103" s="290" t="s">
        <v>6</v>
      </c>
      <c r="Y3103" s="290" t="s">
        <v>7</v>
      </c>
      <c r="Z3103" s="290" t="s">
        <v>8</v>
      </c>
      <c r="AA3103" s="290" t="s">
        <v>9</v>
      </c>
      <c r="AB3103" s="317" t="s">
        <v>10</v>
      </c>
    </row>
    <row r="3104" spans="1:29" x14ac:dyDescent="0.35">
      <c r="A3104" s="299" t="s">
        <v>11</v>
      </c>
      <c r="B3104" s="293" t="s">
        <v>12</v>
      </c>
      <c r="C3104" s="293" t="s">
        <v>13</v>
      </c>
      <c r="D3104" s="311" t="s">
        <v>14</v>
      </c>
      <c r="E3104" s="311" t="s">
        <v>15</v>
      </c>
      <c r="F3104" s="312" t="s">
        <v>16</v>
      </c>
      <c r="G3104" s="302" t="s">
        <v>17</v>
      </c>
      <c r="H3104" s="303"/>
      <c r="I3104" s="304"/>
      <c r="J3104" s="290" t="s">
        <v>18</v>
      </c>
      <c r="K3104" s="290" t="s">
        <v>19</v>
      </c>
      <c r="L3104" s="308" t="s">
        <v>20</v>
      </c>
      <c r="M3104" s="299" t="s">
        <v>11</v>
      </c>
      <c r="N3104" s="293" t="s">
        <v>21</v>
      </c>
      <c r="O3104" s="293" t="s">
        <v>22</v>
      </c>
      <c r="P3104" s="293" t="s">
        <v>16</v>
      </c>
      <c r="Q3104" s="290" t="s">
        <v>23</v>
      </c>
      <c r="R3104" s="290" t="s">
        <v>24</v>
      </c>
      <c r="S3104" s="290" t="s">
        <v>25</v>
      </c>
      <c r="T3104" s="290" t="s">
        <v>26</v>
      </c>
      <c r="U3104" s="288" t="s">
        <v>27</v>
      </c>
      <c r="V3104" s="289"/>
      <c r="W3104" s="290" t="s">
        <v>28</v>
      </c>
      <c r="X3104" s="291"/>
      <c r="Y3104" s="291"/>
      <c r="Z3104" s="291"/>
      <c r="AA3104" s="291"/>
      <c r="AB3104" s="318"/>
    </row>
    <row r="3105" spans="1:29" x14ac:dyDescent="0.35">
      <c r="A3105" s="300"/>
      <c r="B3105" s="294"/>
      <c r="C3105" s="294"/>
      <c r="D3105" s="312"/>
      <c r="E3105" s="312"/>
      <c r="F3105" s="312"/>
      <c r="G3105" s="305"/>
      <c r="H3105" s="306"/>
      <c r="I3105" s="307"/>
      <c r="J3105" s="291"/>
      <c r="K3105" s="291"/>
      <c r="L3105" s="309"/>
      <c r="M3105" s="300"/>
      <c r="N3105" s="294"/>
      <c r="O3105" s="294"/>
      <c r="P3105" s="294"/>
      <c r="Q3105" s="291"/>
      <c r="R3105" s="291"/>
      <c r="S3105" s="291"/>
      <c r="T3105" s="291"/>
      <c r="U3105" s="293" t="s">
        <v>29</v>
      </c>
      <c r="V3105" s="296" t="s">
        <v>30</v>
      </c>
      <c r="W3105" s="291"/>
      <c r="X3105" s="291"/>
      <c r="Y3105" s="291"/>
      <c r="Z3105" s="291"/>
      <c r="AA3105" s="291"/>
      <c r="AB3105" s="318"/>
    </row>
    <row r="3106" spans="1:29" x14ac:dyDescent="0.35">
      <c r="A3106" s="300"/>
      <c r="B3106" s="294"/>
      <c r="C3106" s="294"/>
      <c r="D3106" s="312"/>
      <c r="E3106" s="312"/>
      <c r="F3106" s="312"/>
      <c r="G3106" s="299" t="s">
        <v>31</v>
      </c>
      <c r="H3106" s="299" t="s">
        <v>32</v>
      </c>
      <c r="I3106" s="299" t="s">
        <v>33</v>
      </c>
      <c r="J3106" s="291"/>
      <c r="K3106" s="291"/>
      <c r="L3106" s="309"/>
      <c r="M3106" s="300"/>
      <c r="N3106" s="294"/>
      <c r="O3106" s="294"/>
      <c r="P3106" s="294"/>
      <c r="Q3106" s="291"/>
      <c r="R3106" s="291"/>
      <c r="S3106" s="291"/>
      <c r="T3106" s="291"/>
      <c r="U3106" s="294"/>
      <c r="V3106" s="297"/>
      <c r="W3106" s="291"/>
      <c r="X3106" s="291"/>
      <c r="Y3106" s="291"/>
      <c r="Z3106" s="291"/>
      <c r="AA3106" s="291"/>
      <c r="AB3106" s="318"/>
    </row>
    <row r="3107" spans="1:29" x14ac:dyDescent="0.35">
      <c r="A3107" s="300"/>
      <c r="B3107" s="294"/>
      <c r="C3107" s="294"/>
      <c r="D3107" s="312"/>
      <c r="E3107" s="312"/>
      <c r="F3107" s="312"/>
      <c r="G3107" s="300"/>
      <c r="H3107" s="300"/>
      <c r="I3107" s="300"/>
      <c r="J3107" s="291"/>
      <c r="K3107" s="291"/>
      <c r="L3107" s="309"/>
      <c r="M3107" s="300"/>
      <c r="N3107" s="294"/>
      <c r="O3107" s="294"/>
      <c r="P3107" s="294"/>
      <c r="Q3107" s="291"/>
      <c r="R3107" s="291"/>
      <c r="S3107" s="291"/>
      <c r="T3107" s="291"/>
      <c r="U3107" s="294"/>
      <c r="V3107" s="297"/>
      <c r="W3107" s="291"/>
      <c r="X3107" s="291"/>
      <c r="Y3107" s="291"/>
      <c r="Z3107" s="291"/>
      <c r="AA3107" s="291"/>
      <c r="AB3107" s="318"/>
    </row>
    <row r="3108" spans="1:29" x14ac:dyDescent="0.35">
      <c r="A3108" s="301"/>
      <c r="B3108" s="295"/>
      <c r="C3108" s="295"/>
      <c r="D3108" s="313"/>
      <c r="E3108" s="313"/>
      <c r="F3108" s="313"/>
      <c r="G3108" s="301"/>
      <c r="H3108" s="301"/>
      <c r="I3108" s="301"/>
      <c r="J3108" s="292"/>
      <c r="K3108" s="292"/>
      <c r="L3108" s="310"/>
      <c r="M3108" s="301"/>
      <c r="N3108" s="295"/>
      <c r="O3108" s="295"/>
      <c r="P3108" s="295"/>
      <c r="Q3108" s="292"/>
      <c r="R3108" s="292"/>
      <c r="S3108" s="292"/>
      <c r="T3108" s="292"/>
      <c r="U3108" s="295"/>
      <c r="V3108" s="298"/>
      <c r="W3108" s="292"/>
      <c r="X3108" s="292"/>
      <c r="Y3108" s="292"/>
      <c r="Z3108" s="292"/>
      <c r="AA3108" s="292"/>
      <c r="AB3108" s="319"/>
    </row>
    <row r="3109" spans="1:29" x14ac:dyDescent="0.35">
      <c r="A3109" s="15">
        <v>1</v>
      </c>
      <c r="B3109" s="16" t="str">
        <f>[1]ภดส3!B1338</f>
        <v>โฉนด</v>
      </c>
      <c r="C3109" s="16">
        <f>[1]ภดส3!E1338</f>
        <v>1855</v>
      </c>
      <c r="D3109" s="17">
        <f>[1]ภดส3!C1338</f>
        <v>4269</v>
      </c>
      <c r="E3109" s="17" t="str">
        <f>[1]ภดส3!F1338</f>
        <v>ม.2 ต.นาบอน</v>
      </c>
      <c r="F3109" s="18" t="s">
        <v>34</v>
      </c>
      <c r="G3109" s="16">
        <f>[1]ภดส3!G1338</f>
        <v>0</v>
      </c>
      <c r="H3109" s="16">
        <f>[1]ภดส3!H1338</f>
        <v>2</v>
      </c>
      <c r="I3109" s="16">
        <f>[1]ภดส3!I1338</f>
        <v>88</v>
      </c>
      <c r="J3109" s="19">
        <f>[1]ภดส3!J1338</f>
        <v>288</v>
      </c>
      <c r="K3109" s="20">
        <v>2650</v>
      </c>
      <c r="L3109" s="19">
        <f>J3109*K3109</f>
        <v>763200</v>
      </c>
      <c r="M3109" s="21">
        <v>1</v>
      </c>
      <c r="N3109" s="21" t="s">
        <v>141</v>
      </c>
      <c r="O3109" s="21" t="s">
        <v>49</v>
      </c>
      <c r="P3109" s="21">
        <v>2</v>
      </c>
      <c r="Q3109" s="22">
        <v>400</v>
      </c>
      <c r="R3109" s="23">
        <v>100</v>
      </c>
      <c r="S3109" s="22">
        <v>6750</v>
      </c>
      <c r="T3109" s="22">
        <f>Q3109*S3109</f>
        <v>2700000</v>
      </c>
      <c r="U3109" s="21">
        <v>20</v>
      </c>
      <c r="V3109" s="21">
        <v>30</v>
      </c>
      <c r="W3109" s="23">
        <f>T3109-T3109*30/100</f>
        <v>1890000</v>
      </c>
      <c r="X3109" s="22">
        <f>L3109+W3109</f>
        <v>2653200</v>
      </c>
      <c r="Y3109" s="23">
        <f>X3109*R3109/100</f>
        <v>2653200</v>
      </c>
      <c r="Z3109" s="22">
        <v>50000000</v>
      </c>
      <c r="AA3109" s="24">
        <v>0</v>
      </c>
      <c r="AB3109" s="25">
        <v>0.02</v>
      </c>
      <c r="AC3109" s="26">
        <f>AA3109*AB3109</f>
        <v>0</v>
      </c>
    </row>
    <row r="3110" spans="1:29" x14ac:dyDescent="0.35">
      <c r="A3110" s="15"/>
      <c r="B3110" s="16"/>
      <c r="C3110" s="16"/>
      <c r="D3110" s="17"/>
      <c r="E3110" s="17"/>
      <c r="F3110" s="28"/>
      <c r="G3110" s="16"/>
      <c r="H3110" s="16"/>
      <c r="I3110" s="16"/>
      <c r="J3110" s="45"/>
      <c r="K3110" s="29"/>
      <c r="L3110" s="19"/>
      <c r="M3110" s="31">
        <v>2</v>
      </c>
      <c r="N3110" s="31" t="s">
        <v>275</v>
      </c>
      <c r="O3110" s="30"/>
      <c r="P3110" s="31">
        <v>3</v>
      </c>
      <c r="Q3110" s="32">
        <v>200</v>
      </c>
      <c r="R3110" s="23">
        <v>100</v>
      </c>
      <c r="S3110" s="42">
        <v>5500</v>
      </c>
      <c r="T3110" s="22">
        <f>Q3110*S3110</f>
        <v>1100000</v>
      </c>
      <c r="U3110" s="31">
        <v>20</v>
      </c>
      <c r="V3110" s="31">
        <v>30</v>
      </c>
      <c r="W3110" s="23">
        <f>T3110-T3110*30/100</f>
        <v>770000</v>
      </c>
      <c r="X3110" s="22">
        <f>L3110+W3110</f>
        <v>770000</v>
      </c>
      <c r="Y3110" s="23">
        <f>X3110*R3110/100</f>
        <v>770000</v>
      </c>
      <c r="Z3110" s="22">
        <v>0</v>
      </c>
      <c r="AA3110" s="24">
        <f>Y3110-Z3110</f>
        <v>770000</v>
      </c>
      <c r="AB3110" s="25">
        <v>0.3</v>
      </c>
      <c r="AC3110" s="5">
        <f>AA3110*AB3110/100</f>
        <v>2310</v>
      </c>
    </row>
    <row r="3111" spans="1:29" x14ac:dyDescent="0.35">
      <c r="A3111" s="201"/>
      <c r="B3111" s="202"/>
      <c r="C3111" s="202"/>
      <c r="D3111" s="77"/>
      <c r="E3111" s="77"/>
      <c r="F3111" s="130"/>
      <c r="G3111" s="202"/>
      <c r="H3111" s="202"/>
      <c r="I3111" s="202"/>
      <c r="J3111" s="196"/>
      <c r="K3111" s="197"/>
      <c r="L3111" s="203"/>
      <c r="M3111" s="132"/>
      <c r="N3111" s="204"/>
      <c r="O3111" s="204"/>
      <c r="P3111" s="204"/>
      <c r="Q3111" s="183"/>
      <c r="R3111" s="206"/>
      <c r="S3111" s="183"/>
      <c r="T3111" s="207"/>
      <c r="U3111" s="204"/>
      <c r="V3111" s="204"/>
      <c r="W3111" s="206"/>
      <c r="X3111" s="207"/>
      <c r="Y3111" s="206"/>
      <c r="Z3111" s="207"/>
      <c r="AA3111" s="208"/>
      <c r="AB3111" s="198"/>
      <c r="AC3111" s="188">
        <f>SUM(AC3109:AC3110)</f>
        <v>2310</v>
      </c>
    </row>
    <row r="3112" spans="1:29" x14ac:dyDescent="0.35">
      <c r="A3112" s="1"/>
      <c r="B3112" s="1"/>
      <c r="C3112" s="1"/>
      <c r="D3112" s="2"/>
      <c r="E3112" s="2"/>
      <c r="F3112" s="2"/>
      <c r="G3112" s="1"/>
      <c r="H3112" s="1"/>
      <c r="I3112" s="1"/>
      <c r="J3112" s="3"/>
      <c r="K3112" s="4"/>
      <c r="M3112" s="6"/>
      <c r="N3112" s="1"/>
      <c r="O3112" s="1"/>
      <c r="P3112" s="1"/>
      <c r="Q3112" s="3"/>
      <c r="R3112" s="4"/>
      <c r="S3112" s="3"/>
      <c r="T3112" s="3"/>
      <c r="U3112" s="1"/>
      <c r="V3112" s="1"/>
      <c r="W3112" s="4"/>
      <c r="X3112" s="3"/>
      <c r="Y3112" s="4"/>
      <c r="Z3112" s="3"/>
      <c r="AA3112" s="4"/>
      <c r="AB3112" s="55"/>
    </row>
    <row r="3113" spans="1:29" x14ac:dyDescent="0.35">
      <c r="A3113" s="8"/>
      <c r="B3113" s="8" t="s">
        <v>37</v>
      </c>
      <c r="C3113" s="8"/>
      <c r="D3113" s="9" t="s">
        <v>38</v>
      </c>
      <c r="E3113" s="9"/>
      <c r="F3113" s="9"/>
      <c r="G3113" s="56"/>
      <c r="H3113" s="8" t="s">
        <v>39</v>
      </c>
      <c r="I3113" s="8"/>
      <c r="J3113" s="57"/>
      <c r="K3113" s="10"/>
      <c r="L3113" s="8"/>
      <c r="M3113" s="13"/>
      <c r="N3113" s="1"/>
      <c r="O3113" s="1"/>
      <c r="P3113" s="1"/>
      <c r="Q3113" s="3"/>
      <c r="R3113" s="4"/>
      <c r="S3113" s="3"/>
      <c r="T3113" s="3"/>
      <c r="U3113" s="1"/>
      <c r="V3113" s="1"/>
      <c r="W3113" s="4"/>
      <c r="X3113" s="3"/>
      <c r="Y3113" s="4"/>
      <c r="Z3113" s="3"/>
      <c r="AA3113" s="4"/>
      <c r="AB3113" s="55"/>
    </row>
    <row r="3114" spans="1:29" x14ac:dyDescent="0.35">
      <c r="A3114" s="8"/>
      <c r="B3114" s="8"/>
      <c r="C3114" s="8"/>
      <c r="D3114" s="9"/>
      <c r="E3114" s="9"/>
      <c r="F3114" s="9"/>
      <c r="G3114" s="56"/>
      <c r="H3114" s="8" t="s">
        <v>40</v>
      </c>
      <c r="I3114" s="8"/>
      <c r="J3114" s="57"/>
      <c r="K3114" s="10"/>
      <c r="L3114" s="8"/>
      <c r="M3114" s="13"/>
      <c r="N3114" s="1"/>
      <c r="O3114" s="1"/>
      <c r="P3114" s="1"/>
      <c r="Q3114" s="3"/>
      <c r="R3114" s="4"/>
      <c r="S3114" s="3"/>
      <c r="T3114" s="3"/>
      <c r="U3114" s="1"/>
      <c r="V3114" s="1"/>
      <c r="W3114" s="4"/>
      <c r="X3114" s="3"/>
      <c r="Y3114" s="4"/>
      <c r="Z3114" s="3"/>
      <c r="AA3114" s="4"/>
      <c r="AB3114" s="55"/>
    </row>
    <row r="3115" spans="1:29" x14ac:dyDescent="0.35">
      <c r="A3115" s="8"/>
      <c r="B3115" s="8"/>
      <c r="C3115" s="8"/>
      <c r="D3115" s="9"/>
      <c r="E3115" s="9"/>
      <c r="F3115" s="9"/>
      <c r="G3115" s="56"/>
      <c r="H3115" s="8" t="s">
        <v>41</v>
      </c>
      <c r="I3115" s="8"/>
      <c r="J3115" s="57"/>
      <c r="K3115" s="10"/>
      <c r="L3115" s="8"/>
      <c r="M3115" s="13"/>
      <c r="N3115" s="1"/>
      <c r="O3115" s="1"/>
      <c r="P3115" s="8"/>
      <c r="Q3115" s="3"/>
      <c r="R3115" s="4"/>
      <c r="S3115" s="3"/>
      <c r="T3115" s="3"/>
      <c r="U3115" s="1"/>
      <c r="V3115" s="1"/>
      <c r="W3115" s="4"/>
      <c r="X3115" s="3"/>
      <c r="Y3115" s="11"/>
      <c r="Z3115" s="10"/>
      <c r="AA3115" s="11"/>
      <c r="AB3115" s="14"/>
    </row>
    <row r="3116" spans="1:29" x14ac:dyDescent="0.35">
      <c r="A3116" s="8"/>
      <c r="B3116" s="8"/>
      <c r="C3116" s="8"/>
      <c r="D3116" s="9"/>
      <c r="E3116" s="9"/>
      <c r="F3116" s="9"/>
      <c r="G3116" s="56"/>
      <c r="H3116" s="8" t="s">
        <v>42</v>
      </c>
      <c r="I3116" s="58"/>
      <c r="J3116" s="59"/>
      <c r="K3116" s="12"/>
      <c r="L3116" s="58"/>
      <c r="M3116" s="60"/>
      <c r="N3116" s="1"/>
      <c r="O3116" s="1"/>
      <c r="P3116" s="8"/>
      <c r="Q3116" s="3"/>
      <c r="R3116" s="4"/>
      <c r="S3116" s="3"/>
      <c r="T3116" s="3"/>
      <c r="U3116" s="1"/>
      <c r="V3116" s="1"/>
      <c r="W3116" s="4"/>
      <c r="X3116" s="3"/>
      <c r="Y3116" s="11"/>
      <c r="Z3116" s="10"/>
      <c r="AA3116" s="11"/>
      <c r="AB3116" s="14"/>
    </row>
    <row r="3117" spans="1:29" x14ac:dyDescent="0.35">
      <c r="A3117" s="58"/>
      <c r="B3117" s="58"/>
      <c r="C3117" s="58"/>
      <c r="D3117" s="61"/>
      <c r="E3117" s="61"/>
      <c r="F3117" s="61"/>
      <c r="G3117" s="58"/>
      <c r="H3117" s="58" t="s">
        <v>43</v>
      </c>
      <c r="I3117" s="58"/>
      <c r="J3117" s="59"/>
      <c r="K3117" s="12"/>
      <c r="L3117" s="58"/>
      <c r="M3117" s="60"/>
    </row>
    <row r="3118" spans="1:29" x14ac:dyDescent="0.35">
      <c r="A3118" s="1"/>
      <c r="B3118" s="1"/>
      <c r="C3118" s="1"/>
      <c r="D3118" s="2"/>
      <c r="E3118" s="2"/>
      <c r="F3118" s="2"/>
      <c r="G3118" s="1"/>
      <c r="H3118" s="1"/>
      <c r="I3118" s="1"/>
      <c r="J3118" s="3"/>
      <c r="K3118" s="4"/>
      <c r="M3118" s="6"/>
      <c r="N3118" s="1"/>
      <c r="O3118" s="1"/>
      <c r="P3118" s="1"/>
      <c r="Q3118" s="3"/>
      <c r="R3118" s="4"/>
      <c r="S3118" s="3"/>
      <c r="T3118" s="3"/>
      <c r="U3118" s="1"/>
      <c r="V3118" s="1"/>
      <c r="W3118" s="4"/>
      <c r="X3118" s="3"/>
      <c r="Y3118" s="4"/>
      <c r="Z3118" s="3"/>
      <c r="AA3118" s="314" t="s">
        <v>0</v>
      </c>
      <c r="AB3118" s="314"/>
    </row>
    <row r="3119" spans="1:29" x14ac:dyDescent="0.35">
      <c r="A3119" s="315" t="s">
        <v>1</v>
      </c>
      <c r="B3119" s="315"/>
      <c r="C3119" s="315"/>
      <c r="D3119" s="315"/>
      <c r="E3119" s="315"/>
      <c r="F3119" s="315"/>
      <c r="G3119" s="315"/>
      <c r="H3119" s="315"/>
      <c r="I3119" s="315"/>
      <c r="J3119" s="315"/>
      <c r="K3119" s="315"/>
      <c r="L3119" s="315"/>
      <c r="M3119" s="315"/>
      <c r="N3119" s="315"/>
      <c r="O3119" s="315"/>
      <c r="P3119" s="315"/>
      <c r="Q3119" s="315"/>
      <c r="R3119" s="315"/>
      <c r="S3119" s="315"/>
      <c r="T3119" s="315"/>
      <c r="U3119" s="315"/>
      <c r="V3119" s="315"/>
      <c r="W3119" s="315"/>
      <c r="X3119" s="315"/>
      <c r="Y3119" s="315"/>
      <c r="Z3119" s="315"/>
      <c r="AA3119" s="315"/>
      <c r="AB3119" s="315"/>
    </row>
    <row r="3120" spans="1:29" x14ac:dyDescent="0.35">
      <c r="A3120" s="315" t="str">
        <f>A3101</f>
        <v>เทศบาลตำบลนาบอน</v>
      </c>
      <c r="B3120" s="315"/>
      <c r="C3120" s="315"/>
      <c r="D3120" s="315"/>
      <c r="E3120" s="315"/>
      <c r="F3120" s="315"/>
      <c r="G3120" s="315"/>
      <c r="H3120" s="315"/>
      <c r="I3120" s="315"/>
      <c r="J3120" s="315"/>
      <c r="K3120" s="315"/>
      <c r="L3120" s="315"/>
      <c r="M3120" s="315"/>
      <c r="N3120" s="315"/>
      <c r="O3120" s="315"/>
      <c r="P3120" s="315"/>
      <c r="Q3120" s="315"/>
      <c r="R3120" s="315"/>
      <c r="S3120" s="315"/>
      <c r="T3120" s="315"/>
      <c r="U3120" s="315"/>
      <c r="V3120" s="315"/>
      <c r="W3120" s="315"/>
      <c r="X3120" s="315"/>
      <c r="Y3120" s="315"/>
      <c r="Z3120" s="315"/>
      <c r="AA3120" s="315"/>
      <c r="AB3120" s="315"/>
    </row>
    <row r="3121" spans="1:29" x14ac:dyDescent="0.35">
      <c r="A3121" s="8" t="s">
        <v>276</v>
      </c>
      <c r="B3121" s="8"/>
      <c r="C3121" s="8"/>
      <c r="D3121" s="9"/>
      <c r="E3121" s="9"/>
      <c r="F3121" s="9"/>
      <c r="G3121" s="8"/>
      <c r="H3121" s="8"/>
      <c r="I3121" s="8"/>
      <c r="J3121" s="10"/>
      <c r="K3121" s="11"/>
      <c r="L3121" s="12"/>
      <c r="M3121" s="13"/>
      <c r="N3121" s="8"/>
      <c r="O3121" s="8"/>
      <c r="P3121" s="8"/>
      <c r="Q3121" s="10"/>
      <c r="R3121" s="11"/>
      <c r="S3121" s="10"/>
      <c r="T3121" s="10"/>
      <c r="U3121" s="8"/>
      <c r="V3121" s="8"/>
      <c r="W3121" s="11"/>
      <c r="X3121" s="10"/>
      <c r="Y3121" s="11"/>
      <c r="Z3121" s="10"/>
      <c r="AA3121" s="11"/>
      <c r="AB3121" s="14"/>
    </row>
    <row r="3122" spans="1:29" x14ac:dyDescent="0.35">
      <c r="A3122" s="288" t="s">
        <v>4</v>
      </c>
      <c r="B3122" s="316"/>
      <c r="C3122" s="316"/>
      <c r="D3122" s="316"/>
      <c r="E3122" s="316"/>
      <c r="F3122" s="316"/>
      <c r="G3122" s="316"/>
      <c r="H3122" s="316"/>
      <c r="I3122" s="316"/>
      <c r="J3122" s="316"/>
      <c r="K3122" s="316"/>
      <c r="L3122" s="289"/>
      <c r="M3122" s="288" t="s">
        <v>5</v>
      </c>
      <c r="N3122" s="316"/>
      <c r="O3122" s="316"/>
      <c r="P3122" s="316"/>
      <c r="Q3122" s="316"/>
      <c r="R3122" s="316"/>
      <c r="S3122" s="316"/>
      <c r="T3122" s="316"/>
      <c r="U3122" s="316"/>
      <c r="V3122" s="316"/>
      <c r="W3122" s="289"/>
      <c r="X3122" s="290" t="s">
        <v>6</v>
      </c>
      <c r="Y3122" s="290" t="s">
        <v>7</v>
      </c>
      <c r="Z3122" s="290" t="s">
        <v>8</v>
      </c>
      <c r="AA3122" s="290" t="s">
        <v>9</v>
      </c>
      <c r="AB3122" s="317" t="s">
        <v>10</v>
      </c>
    </row>
    <row r="3123" spans="1:29" x14ac:dyDescent="0.35">
      <c r="A3123" s="299" t="s">
        <v>11</v>
      </c>
      <c r="B3123" s="293" t="s">
        <v>12</v>
      </c>
      <c r="C3123" s="293" t="s">
        <v>13</v>
      </c>
      <c r="D3123" s="311" t="s">
        <v>14</v>
      </c>
      <c r="E3123" s="311" t="s">
        <v>15</v>
      </c>
      <c r="F3123" s="312" t="s">
        <v>16</v>
      </c>
      <c r="G3123" s="302" t="s">
        <v>17</v>
      </c>
      <c r="H3123" s="303"/>
      <c r="I3123" s="304"/>
      <c r="J3123" s="290" t="s">
        <v>18</v>
      </c>
      <c r="K3123" s="290" t="s">
        <v>19</v>
      </c>
      <c r="L3123" s="308" t="s">
        <v>20</v>
      </c>
      <c r="M3123" s="299" t="s">
        <v>11</v>
      </c>
      <c r="N3123" s="293" t="s">
        <v>21</v>
      </c>
      <c r="O3123" s="293" t="s">
        <v>22</v>
      </c>
      <c r="P3123" s="293" t="s">
        <v>16</v>
      </c>
      <c r="Q3123" s="290" t="s">
        <v>23</v>
      </c>
      <c r="R3123" s="290" t="s">
        <v>24</v>
      </c>
      <c r="S3123" s="290" t="s">
        <v>25</v>
      </c>
      <c r="T3123" s="290" t="s">
        <v>26</v>
      </c>
      <c r="U3123" s="288" t="s">
        <v>27</v>
      </c>
      <c r="V3123" s="289"/>
      <c r="W3123" s="290" t="s">
        <v>28</v>
      </c>
      <c r="X3123" s="291"/>
      <c r="Y3123" s="291"/>
      <c r="Z3123" s="291"/>
      <c r="AA3123" s="291"/>
      <c r="AB3123" s="318"/>
    </row>
    <row r="3124" spans="1:29" x14ac:dyDescent="0.35">
      <c r="A3124" s="300"/>
      <c r="B3124" s="294"/>
      <c r="C3124" s="294"/>
      <c r="D3124" s="312"/>
      <c r="E3124" s="312"/>
      <c r="F3124" s="312"/>
      <c r="G3124" s="305"/>
      <c r="H3124" s="306"/>
      <c r="I3124" s="307"/>
      <c r="J3124" s="291"/>
      <c r="K3124" s="291"/>
      <c r="L3124" s="309"/>
      <c r="M3124" s="300"/>
      <c r="N3124" s="294"/>
      <c r="O3124" s="294"/>
      <c r="P3124" s="294"/>
      <c r="Q3124" s="291"/>
      <c r="R3124" s="291"/>
      <c r="S3124" s="291"/>
      <c r="T3124" s="291"/>
      <c r="U3124" s="293" t="s">
        <v>29</v>
      </c>
      <c r="V3124" s="296" t="s">
        <v>30</v>
      </c>
      <c r="W3124" s="291"/>
      <c r="X3124" s="291"/>
      <c r="Y3124" s="291"/>
      <c r="Z3124" s="291"/>
      <c r="AA3124" s="291"/>
      <c r="AB3124" s="318"/>
    </row>
    <row r="3125" spans="1:29" x14ac:dyDescent="0.35">
      <c r="A3125" s="300"/>
      <c r="B3125" s="294"/>
      <c r="C3125" s="294"/>
      <c r="D3125" s="312"/>
      <c r="E3125" s="312"/>
      <c r="F3125" s="312"/>
      <c r="G3125" s="299" t="s">
        <v>31</v>
      </c>
      <c r="H3125" s="299" t="s">
        <v>32</v>
      </c>
      <c r="I3125" s="299" t="s">
        <v>33</v>
      </c>
      <c r="J3125" s="291"/>
      <c r="K3125" s="291"/>
      <c r="L3125" s="309"/>
      <c r="M3125" s="300"/>
      <c r="N3125" s="294"/>
      <c r="O3125" s="294"/>
      <c r="P3125" s="294"/>
      <c r="Q3125" s="291"/>
      <c r="R3125" s="291"/>
      <c r="S3125" s="291"/>
      <c r="T3125" s="291"/>
      <c r="U3125" s="294"/>
      <c r="V3125" s="297"/>
      <c r="W3125" s="291"/>
      <c r="X3125" s="291"/>
      <c r="Y3125" s="291"/>
      <c r="Z3125" s="291"/>
      <c r="AA3125" s="291"/>
      <c r="AB3125" s="318"/>
    </row>
    <row r="3126" spans="1:29" x14ac:dyDescent="0.35">
      <c r="A3126" s="300"/>
      <c r="B3126" s="294"/>
      <c r="C3126" s="294"/>
      <c r="D3126" s="312"/>
      <c r="E3126" s="312"/>
      <c r="F3126" s="312"/>
      <c r="G3126" s="300"/>
      <c r="H3126" s="300"/>
      <c r="I3126" s="300"/>
      <c r="J3126" s="291"/>
      <c r="K3126" s="291"/>
      <c r="L3126" s="309"/>
      <c r="M3126" s="300"/>
      <c r="N3126" s="294"/>
      <c r="O3126" s="294"/>
      <c r="P3126" s="294"/>
      <c r="Q3126" s="291"/>
      <c r="R3126" s="291"/>
      <c r="S3126" s="291"/>
      <c r="T3126" s="291"/>
      <c r="U3126" s="294"/>
      <c r="V3126" s="297"/>
      <c r="W3126" s="291"/>
      <c r="X3126" s="291"/>
      <c r="Y3126" s="291"/>
      <c r="Z3126" s="291"/>
      <c r="AA3126" s="291"/>
      <c r="AB3126" s="318"/>
    </row>
    <row r="3127" spans="1:29" x14ac:dyDescent="0.35">
      <c r="A3127" s="301"/>
      <c r="B3127" s="295"/>
      <c r="C3127" s="295"/>
      <c r="D3127" s="313"/>
      <c r="E3127" s="313"/>
      <c r="F3127" s="313"/>
      <c r="G3127" s="301"/>
      <c r="H3127" s="301"/>
      <c r="I3127" s="301"/>
      <c r="J3127" s="292"/>
      <c r="K3127" s="292"/>
      <c r="L3127" s="310"/>
      <c r="M3127" s="301"/>
      <c r="N3127" s="295"/>
      <c r="O3127" s="295"/>
      <c r="P3127" s="295"/>
      <c r="Q3127" s="292"/>
      <c r="R3127" s="292"/>
      <c r="S3127" s="292"/>
      <c r="T3127" s="292"/>
      <c r="U3127" s="295"/>
      <c r="V3127" s="298"/>
      <c r="W3127" s="292"/>
      <c r="X3127" s="292"/>
      <c r="Y3127" s="292"/>
      <c r="Z3127" s="292"/>
      <c r="AA3127" s="292"/>
      <c r="AB3127" s="319"/>
    </row>
    <row r="3128" spans="1:29" x14ac:dyDescent="0.35">
      <c r="A3128" s="15">
        <v>1</v>
      </c>
      <c r="B3128" s="16" t="str">
        <f>[1]ภดส3!B5309</f>
        <v>โฉนด</v>
      </c>
      <c r="C3128" s="16">
        <f>[1]ภดส3!E5309</f>
        <v>2411</v>
      </c>
      <c r="D3128" s="17">
        <f>[1]ภดส3!C5309</f>
        <v>5290</v>
      </c>
      <c r="E3128" s="17" t="str">
        <f>[1]ภดส3!F5309</f>
        <v>ม.2 ต.นาบอน</v>
      </c>
      <c r="F3128" s="18"/>
      <c r="G3128" s="16">
        <f>[1]ภดส3!G5309</f>
        <v>0</v>
      </c>
      <c r="H3128" s="16">
        <f>[1]ภดส3!H5309</f>
        <v>0</v>
      </c>
      <c r="I3128" s="16">
        <f>[1]ภดส3!I5309</f>
        <v>24</v>
      </c>
      <c r="J3128" s="19">
        <f>[1]ภดส3!J5309</f>
        <v>24</v>
      </c>
      <c r="K3128" s="20">
        <v>3050</v>
      </c>
      <c r="L3128" s="19">
        <f>J3128*K3128</f>
        <v>73200</v>
      </c>
      <c r="M3128" s="21">
        <v>1</v>
      </c>
      <c r="N3128" s="21" t="s">
        <v>141</v>
      </c>
      <c r="O3128" s="21" t="s">
        <v>49</v>
      </c>
      <c r="P3128" s="21">
        <v>2</v>
      </c>
      <c r="Q3128" s="22">
        <v>190</v>
      </c>
      <c r="R3128" s="23">
        <v>100</v>
      </c>
      <c r="S3128" s="22">
        <v>6750</v>
      </c>
      <c r="T3128" s="22">
        <f>Q3128*S3128</f>
        <v>1282500</v>
      </c>
      <c r="U3128" s="21">
        <v>8</v>
      </c>
      <c r="V3128" s="21">
        <v>8</v>
      </c>
      <c r="W3128" s="23">
        <f>T3128-T3128*8/100</f>
        <v>1179900</v>
      </c>
      <c r="X3128" s="22">
        <f>L3128+W3128</f>
        <v>1253100</v>
      </c>
      <c r="Y3128" s="23">
        <f>X3128*R3128/100</f>
        <v>1253100</v>
      </c>
      <c r="Z3128" s="22">
        <v>0</v>
      </c>
      <c r="AA3128" s="24">
        <f>Y3128-Z3128</f>
        <v>1253100</v>
      </c>
      <c r="AB3128" s="25">
        <v>0.02</v>
      </c>
      <c r="AC3128" s="5">
        <f>AA3128*AB3128/100</f>
        <v>250.62</v>
      </c>
    </row>
    <row r="3129" spans="1:29" x14ac:dyDescent="0.35">
      <c r="A3129" s="15">
        <v>2</v>
      </c>
      <c r="B3129" s="16" t="str">
        <f>[1]ภดส3!B5310</f>
        <v>โฉนด</v>
      </c>
      <c r="C3129" s="16">
        <f>[1]ภดส3!E5310</f>
        <v>2431</v>
      </c>
      <c r="D3129" s="17">
        <f>[1]ภดส3!C5310</f>
        <v>5310</v>
      </c>
      <c r="E3129" s="17" t="str">
        <f>[1]ภดส3!F5310</f>
        <v>ม.2 ต.นาบอน</v>
      </c>
      <c r="F3129" s="28" t="s">
        <v>34</v>
      </c>
      <c r="G3129" s="16">
        <f>[1]ภดส3!G5310</f>
        <v>0</v>
      </c>
      <c r="H3129" s="16">
        <f>[1]ภดส3!H5310</f>
        <v>0</v>
      </c>
      <c r="I3129" s="16">
        <f>[1]ภดส3!I5310</f>
        <v>25</v>
      </c>
      <c r="J3129" s="45">
        <f>[1]ภดส3!J5310</f>
        <v>25</v>
      </c>
      <c r="K3129" s="29">
        <v>3050</v>
      </c>
      <c r="L3129" s="19">
        <f>J3129*K3129</f>
        <v>76250</v>
      </c>
      <c r="M3129" s="31">
        <v>2</v>
      </c>
      <c r="N3129" s="30" t="s">
        <v>74</v>
      </c>
      <c r="O3129" s="31" t="s">
        <v>49</v>
      </c>
      <c r="P3129" s="31">
        <v>2</v>
      </c>
      <c r="Q3129" s="32">
        <v>100</v>
      </c>
      <c r="R3129" s="23">
        <v>100</v>
      </c>
      <c r="S3129" s="32">
        <v>7450</v>
      </c>
      <c r="T3129" s="22">
        <f>Q3129*S3129</f>
        <v>745000</v>
      </c>
      <c r="U3129" s="31">
        <v>30</v>
      </c>
      <c r="V3129" s="31">
        <v>50</v>
      </c>
      <c r="W3129" s="23">
        <f>T3129-T3129*50/100</f>
        <v>372500</v>
      </c>
      <c r="X3129" s="22">
        <f>L3129+W3129</f>
        <v>448750</v>
      </c>
      <c r="Y3129" s="23">
        <f>X3129*R3129/100</f>
        <v>448750</v>
      </c>
      <c r="Z3129" s="22">
        <v>50000000</v>
      </c>
      <c r="AA3129" s="24">
        <v>0</v>
      </c>
      <c r="AB3129" s="25">
        <v>0.02</v>
      </c>
      <c r="AC3129" s="5">
        <f>AA3129*AB3129/100</f>
        <v>0</v>
      </c>
    </row>
    <row r="3130" spans="1:29" x14ac:dyDescent="0.35">
      <c r="A3130" s="15">
        <v>3</v>
      </c>
      <c r="B3130" s="16" t="str">
        <f>[1]ภดส3!B5311</f>
        <v>โฉนด</v>
      </c>
      <c r="C3130" s="16">
        <f>[1]ภดส3!E5311</f>
        <v>2424</v>
      </c>
      <c r="D3130" s="17">
        <f>[1]ภดส3!C5311</f>
        <v>5303</v>
      </c>
      <c r="E3130" s="17" t="str">
        <f>[1]ภดส3!F5311</f>
        <v>ม.2 ต.นาบอน</v>
      </c>
      <c r="F3130" s="28" t="s">
        <v>45</v>
      </c>
      <c r="G3130" s="16">
        <f>[1]ภดส3!G5311</f>
        <v>0</v>
      </c>
      <c r="H3130" s="16">
        <f>[1]ภดส3!H5311</f>
        <v>0</v>
      </c>
      <c r="I3130" s="16">
        <f>[1]ภดส3!I5311</f>
        <v>25</v>
      </c>
      <c r="J3130" s="45">
        <f>[1]ภดส3!J5311</f>
        <v>25</v>
      </c>
      <c r="K3130" s="29">
        <v>3050</v>
      </c>
      <c r="L3130" s="19">
        <f>J3130*K3130</f>
        <v>76250</v>
      </c>
      <c r="M3130" s="30"/>
      <c r="N3130" s="33"/>
      <c r="O3130" s="33"/>
      <c r="P3130" s="33"/>
      <c r="Q3130" s="35"/>
      <c r="R3130" s="23"/>
      <c r="S3130" s="35"/>
      <c r="T3130" s="22"/>
      <c r="U3130" s="33"/>
      <c r="V3130" s="33"/>
      <c r="W3130" s="23"/>
      <c r="X3130" s="22">
        <f>L3130</f>
        <v>76250</v>
      </c>
      <c r="Y3130" s="23">
        <f>X3130*100/100</f>
        <v>76250</v>
      </c>
      <c r="Z3130" s="22">
        <v>0</v>
      </c>
      <c r="AA3130" s="24">
        <f>Y3130-Z3130</f>
        <v>76250</v>
      </c>
      <c r="AB3130" s="25">
        <v>0.3</v>
      </c>
      <c r="AC3130" s="5">
        <f>AA3130*AB3130/100</f>
        <v>228.75</v>
      </c>
    </row>
    <row r="3131" spans="1:29" x14ac:dyDescent="0.35">
      <c r="A3131" s="179"/>
      <c r="B3131" s="132"/>
      <c r="C3131" s="132"/>
      <c r="D3131" s="180"/>
      <c r="E3131" s="180"/>
      <c r="F3131" s="180"/>
      <c r="G3131" s="181"/>
      <c r="H3131" s="181"/>
      <c r="I3131" s="181"/>
      <c r="J3131" s="51"/>
      <c r="K3131" s="208"/>
      <c r="L3131" s="183"/>
      <c r="M3131" s="132"/>
      <c r="N3131" s="204"/>
      <c r="O3131" s="132"/>
      <c r="P3131" s="132"/>
      <c r="Q3131" s="185"/>
      <c r="R3131" s="186"/>
      <c r="S3131" s="51"/>
      <c r="T3131" s="185"/>
      <c r="U3131" s="154"/>
      <c r="V3131" s="154"/>
      <c r="W3131" s="133"/>
      <c r="X3131" s="51"/>
      <c r="Y3131" s="133"/>
      <c r="Z3131" s="51"/>
      <c r="AA3131" s="133"/>
      <c r="AB3131" s="187"/>
      <c r="AC3131" s="188">
        <f>SUM(AC3128:AC3130)</f>
        <v>479.37</v>
      </c>
    </row>
    <row r="3132" spans="1:29" x14ac:dyDescent="0.35">
      <c r="A3132" s="1"/>
      <c r="B3132" s="1"/>
      <c r="C3132" s="1"/>
      <c r="D3132" s="2"/>
      <c r="E3132" s="2"/>
      <c r="F3132" s="2"/>
      <c r="G3132" s="1"/>
      <c r="H3132" s="1"/>
      <c r="I3132" s="1"/>
      <c r="J3132" s="3"/>
      <c r="K3132" s="4"/>
      <c r="M3132" s="6"/>
      <c r="N3132" s="1"/>
      <c r="O3132" s="1"/>
      <c r="P3132" s="1"/>
      <c r="Q3132" s="3"/>
      <c r="R3132" s="4"/>
      <c r="S3132" s="3"/>
      <c r="T3132" s="3"/>
      <c r="U3132" s="1"/>
      <c r="V3132" s="1"/>
      <c r="W3132" s="4"/>
      <c r="X3132" s="3"/>
      <c r="Y3132" s="4"/>
      <c r="Z3132" s="3"/>
      <c r="AA3132" s="4"/>
      <c r="AB3132" s="55"/>
    </row>
    <row r="3133" spans="1:29" x14ac:dyDescent="0.35">
      <c r="A3133" s="8"/>
      <c r="B3133" s="8" t="s">
        <v>37</v>
      </c>
      <c r="C3133" s="8"/>
      <c r="D3133" s="9" t="s">
        <v>38</v>
      </c>
      <c r="E3133" s="9"/>
      <c r="F3133" s="9"/>
      <c r="G3133" s="56"/>
      <c r="H3133" s="8" t="s">
        <v>39</v>
      </c>
      <c r="I3133" s="8"/>
      <c r="J3133" s="57"/>
      <c r="K3133" s="10"/>
      <c r="L3133" s="8"/>
      <c r="M3133" s="13"/>
      <c r="N3133" s="1"/>
      <c r="O3133" s="1"/>
      <c r="P3133" s="1"/>
      <c r="Q3133" s="3"/>
      <c r="R3133" s="4"/>
      <c r="S3133" s="3"/>
      <c r="T3133" s="3"/>
      <c r="U3133" s="1"/>
      <c r="V3133" s="1"/>
      <c r="W3133" s="4"/>
      <c r="X3133" s="3"/>
      <c r="Y3133" s="4"/>
      <c r="Z3133" s="3"/>
      <c r="AA3133" s="4"/>
      <c r="AB3133" s="55"/>
    </row>
    <row r="3134" spans="1:29" x14ac:dyDescent="0.35">
      <c r="A3134" s="8"/>
      <c r="B3134" s="8"/>
      <c r="C3134" s="8"/>
      <c r="D3134" s="9"/>
      <c r="E3134" s="9"/>
      <c r="F3134" s="9"/>
      <c r="G3134" s="56"/>
      <c r="H3134" s="8" t="s">
        <v>40</v>
      </c>
      <c r="I3134" s="8"/>
      <c r="J3134" s="57"/>
      <c r="K3134" s="10"/>
      <c r="L3134" s="8"/>
      <c r="M3134" s="13"/>
      <c r="N3134" s="1"/>
      <c r="O3134" s="1"/>
      <c r="P3134" s="1"/>
      <c r="Q3134" s="3"/>
      <c r="R3134" s="4"/>
      <c r="S3134" s="3"/>
      <c r="T3134" s="3"/>
      <c r="U3134" s="1"/>
      <c r="V3134" s="1"/>
      <c r="W3134" s="4"/>
      <c r="X3134" s="3"/>
      <c r="Y3134" s="4"/>
      <c r="Z3134" s="3"/>
      <c r="AA3134" s="4"/>
      <c r="AB3134" s="55"/>
    </row>
    <row r="3135" spans="1:29" x14ac:dyDescent="0.35">
      <c r="A3135" s="8"/>
      <c r="B3135" s="8"/>
      <c r="C3135" s="8"/>
      <c r="D3135" s="9"/>
      <c r="E3135" s="9"/>
      <c r="F3135" s="9"/>
      <c r="G3135" s="56"/>
      <c r="H3135" s="8" t="s">
        <v>41</v>
      </c>
      <c r="I3135" s="8"/>
      <c r="J3135" s="57"/>
      <c r="K3135" s="10"/>
      <c r="L3135" s="8"/>
      <c r="M3135" s="13"/>
      <c r="N3135" s="1"/>
      <c r="O3135" s="1"/>
      <c r="P3135" s="8"/>
      <c r="Q3135" s="3"/>
      <c r="R3135" s="4"/>
      <c r="S3135" s="3"/>
      <c r="T3135" s="3"/>
      <c r="U3135" s="1"/>
      <c r="V3135" s="1"/>
      <c r="W3135" s="4"/>
      <c r="X3135" s="3"/>
      <c r="Y3135" s="11"/>
      <c r="Z3135" s="10"/>
      <c r="AA3135" s="11"/>
      <c r="AB3135" s="14"/>
    </row>
    <row r="3136" spans="1:29" x14ac:dyDescent="0.35">
      <c r="A3136" s="8"/>
      <c r="B3136" s="8"/>
      <c r="C3136" s="8"/>
      <c r="D3136" s="9"/>
      <c r="E3136" s="9"/>
      <c r="F3136" s="9"/>
      <c r="G3136" s="56"/>
      <c r="H3136" s="8" t="s">
        <v>42</v>
      </c>
      <c r="I3136" s="58"/>
      <c r="J3136" s="59"/>
      <c r="K3136" s="12"/>
      <c r="L3136" s="58"/>
      <c r="M3136" s="60"/>
      <c r="N3136" s="1"/>
      <c r="O3136" s="1"/>
      <c r="P3136" s="8"/>
      <c r="Q3136" s="3"/>
      <c r="R3136" s="4"/>
      <c r="S3136" s="3"/>
      <c r="T3136" s="3"/>
      <c r="U3136" s="1"/>
      <c r="V3136" s="1"/>
      <c r="W3136" s="4"/>
      <c r="X3136" s="3"/>
      <c r="Y3136" s="11"/>
      <c r="Z3136" s="10"/>
      <c r="AA3136" s="11"/>
      <c r="AB3136" s="14"/>
    </row>
    <row r="3137" spans="1:29" x14ac:dyDescent="0.35">
      <c r="A3137" s="58"/>
      <c r="B3137" s="58"/>
      <c r="C3137" s="58"/>
      <c r="D3137" s="61"/>
      <c r="E3137" s="61"/>
      <c r="F3137" s="61"/>
      <c r="G3137" s="58"/>
      <c r="H3137" s="58" t="s">
        <v>43</v>
      </c>
      <c r="I3137" s="58"/>
      <c r="J3137" s="59"/>
      <c r="K3137" s="12"/>
      <c r="L3137" s="58"/>
      <c r="M3137" s="60"/>
    </row>
    <row r="3138" spans="1:29" x14ac:dyDescent="0.35">
      <c r="A3138" s="1"/>
      <c r="B3138" s="1"/>
      <c r="C3138" s="1"/>
      <c r="D3138" s="2"/>
      <c r="E3138" s="2"/>
      <c r="F3138" s="2"/>
      <c r="G3138" s="1"/>
      <c r="H3138" s="1"/>
      <c r="I3138" s="1"/>
      <c r="J3138" s="3"/>
      <c r="K3138" s="4"/>
      <c r="M3138" s="6"/>
      <c r="N3138" s="1"/>
      <c r="O3138" s="1"/>
      <c r="P3138" s="1"/>
      <c r="Q3138" s="3"/>
      <c r="R3138" s="4"/>
      <c r="S3138" s="3"/>
      <c r="T3138" s="3"/>
      <c r="U3138" s="1"/>
      <c r="V3138" s="1"/>
      <c r="W3138" s="4"/>
      <c r="X3138" s="3"/>
      <c r="Y3138" s="4"/>
      <c r="Z3138" s="3"/>
      <c r="AA3138" s="314" t="s">
        <v>0</v>
      </c>
      <c r="AB3138" s="314"/>
    </row>
    <row r="3139" spans="1:29" x14ac:dyDescent="0.35">
      <c r="A3139" s="315" t="s">
        <v>1</v>
      </c>
      <c r="B3139" s="315"/>
      <c r="C3139" s="315"/>
      <c r="D3139" s="315"/>
      <c r="E3139" s="315"/>
      <c r="F3139" s="315"/>
      <c r="G3139" s="315"/>
      <c r="H3139" s="315"/>
      <c r="I3139" s="315"/>
      <c r="J3139" s="315"/>
      <c r="K3139" s="315"/>
      <c r="L3139" s="315"/>
      <c r="M3139" s="315"/>
      <c r="N3139" s="315"/>
      <c r="O3139" s="315"/>
      <c r="P3139" s="315"/>
      <c r="Q3139" s="315"/>
      <c r="R3139" s="315"/>
      <c r="S3139" s="315"/>
      <c r="T3139" s="315"/>
      <c r="U3139" s="315"/>
      <c r="V3139" s="315"/>
      <c r="W3139" s="315"/>
      <c r="X3139" s="315"/>
      <c r="Y3139" s="315"/>
      <c r="Z3139" s="315"/>
      <c r="AA3139" s="315"/>
      <c r="AB3139" s="315"/>
    </row>
    <row r="3140" spans="1:29" x14ac:dyDescent="0.35">
      <c r="A3140" s="315" t="str">
        <f>A3120</f>
        <v>เทศบาลตำบลนาบอน</v>
      </c>
      <c r="B3140" s="315"/>
      <c r="C3140" s="315"/>
      <c r="D3140" s="315"/>
      <c r="E3140" s="315"/>
      <c r="F3140" s="315"/>
      <c r="G3140" s="315"/>
      <c r="H3140" s="315"/>
      <c r="I3140" s="315"/>
      <c r="J3140" s="315"/>
      <c r="K3140" s="315"/>
      <c r="L3140" s="315"/>
      <c r="M3140" s="315"/>
      <c r="N3140" s="315"/>
      <c r="O3140" s="315"/>
      <c r="P3140" s="315"/>
      <c r="Q3140" s="315"/>
      <c r="R3140" s="315"/>
      <c r="S3140" s="315"/>
      <c r="T3140" s="315"/>
      <c r="U3140" s="315"/>
      <c r="V3140" s="315"/>
      <c r="W3140" s="315"/>
      <c r="X3140" s="315"/>
      <c r="Y3140" s="315"/>
      <c r="Z3140" s="315"/>
      <c r="AA3140" s="315"/>
      <c r="AB3140" s="315"/>
    </row>
    <row r="3141" spans="1:29" x14ac:dyDescent="0.35">
      <c r="A3141" s="8" t="s">
        <v>277</v>
      </c>
      <c r="B3141" s="8"/>
      <c r="C3141" s="8"/>
      <c r="D3141" s="9"/>
      <c r="E3141" s="9"/>
      <c r="F3141" s="9"/>
      <c r="G3141" s="8"/>
      <c r="H3141" s="8"/>
      <c r="I3141" s="8"/>
      <c r="J3141" s="10"/>
      <c r="K3141" s="11"/>
      <c r="L3141" s="12"/>
      <c r="M3141" s="13"/>
      <c r="N3141" s="8"/>
      <c r="O3141" s="8"/>
      <c r="P3141" s="8"/>
      <c r="Q3141" s="10"/>
      <c r="R3141" s="11"/>
      <c r="S3141" s="10"/>
      <c r="T3141" s="10"/>
      <c r="U3141" s="8"/>
      <c r="V3141" s="8"/>
      <c r="W3141" s="11"/>
      <c r="X3141" s="10"/>
      <c r="Y3141" s="11"/>
      <c r="Z3141" s="10"/>
      <c r="AA3141" s="11"/>
      <c r="AB3141" s="14"/>
    </row>
    <row r="3142" spans="1:29" x14ac:dyDescent="0.35">
      <c r="A3142" s="288" t="s">
        <v>4</v>
      </c>
      <c r="B3142" s="316"/>
      <c r="C3142" s="316"/>
      <c r="D3142" s="316"/>
      <c r="E3142" s="316"/>
      <c r="F3142" s="316"/>
      <c r="G3142" s="316"/>
      <c r="H3142" s="316"/>
      <c r="I3142" s="316"/>
      <c r="J3142" s="316"/>
      <c r="K3142" s="316"/>
      <c r="L3142" s="289"/>
      <c r="M3142" s="288" t="s">
        <v>5</v>
      </c>
      <c r="N3142" s="316"/>
      <c r="O3142" s="316"/>
      <c r="P3142" s="316"/>
      <c r="Q3142" s="316"/>
      <c r="R3142" s="316"/>
      <c r="S3142" s="316"/>
      <c r="T3142" s="316"/>
      <c r="U3142" s="316"/>
      <c r="V3142" s="316"/>
      <c r="W3142" s="289"/>
      <c r="X3142" s="290" t="s">
        <v>6</v>
      </c>
      <c r="Y3142" s="290" t="s">
        <v>7</v>
      </c>
      <c r="Z3142" s="290" t="s">
        <v>8</v>
      </c>
      <c r="AA3142" s="290" t="s">
        <v>9</v>
      </c>
      <c r="AB3142" s="317" t="s">
        <v>10</v>
      </c>
    </row>
    <row r="3143" spans="1:29" x14ac:dyDescent="0.35">
      <c r="A3143" s="299" t="s">
        <v>11</v>
      </c>
      <c r="B3143" s="293" t="s">
        <v>12</v>
      </c>
      <c r="C3143" s="293" t="s">
        <v>13</v>
      </c>
      <c r="D3143" s="311" t="s">
        <v>14</v>
      </c>
      <c r="E3143" s="311" t="s">
        <v>15</v>
      </c>
      <c r="F3143" s="312" t="s">
        <v>16</v>
      </c>
      <c r="G3143" s="302" t="s">
        <v>17</v>
      </c>
      <c r="H3143" s="303"/>
      <c r="I3143" s="304"/>
      <c r="J3143" s="290" t="s">
        <v>18</v>
      </c>
      <c r="K3143" s="290" t="s">
        <v>19</v>
      </c>
      <c r="L3143" s="308" t="s">
        <v>20</v>
      </c>
      <c r="M3143" s="299" t="s">
        <v>11</v>
      </c>
      <c r="N3143" s="293" t="s">
        <v>21</v>
      </c>
      <c r="O3143" s="293" t="s">
        <v>22</v>
      </c>
      <c r="P3143" s="293" t="s">
        <v>16</v>
      </c>
      <c r="Q3143" s="290" t="s">
        <v>23</v>
      </c>
      <c r="R3143" s="290" t="s">
        <v>24</v>
      </c>
      <c r="S3143" s="290" t="s">
        <v>25</v>
      </c>
      <c r="T3143" s="290" t="s">
        <v>26</v>
      </c>
      <c r="U3143" s="288" t="s">
        <v>27</v>
      </c>
      <c r="V3143" s="289"/>
      <c r="W3143" s="290" t="s">
        <v>28</v>
      </c>
      <c r="X3143" s="291"/>
      <c r="Y3143" s="291"/>
      <c r="Z3143" s="291"/>
      <c r="AA3143" s="291"/>
      <c r="AB3143" s="318"/>
    </row>
    <row r="3144" spans="1:29" x14ac:dyDescent="0.35">
      <c r="A3144" s="300"/>
      <c r="B3144" s="294"/>
      <c r="C3144" s="294"/>
      <c r="D3144" s="312"/>
      <c r="E3144" s="312"/>
      <c r="F3144" s="312"/>
      <c r="G3144" s="305"/>
      <c r="H3144" s="306"/>
      <c r="I3144" s="307"/>
      <c r="J3144" s="291"/>
      <c r="K3144" s="291"/>
      <c r="L3144" s="309"/>
      <c r="M3144" s="300"/>
      <c r="N3144" s="294"/>
      <c r="O3144" s="294"/>
      <c r="P3144" s="294"/>
      <c r="Q3144" s="291"/>
      <c r="R3144" s="291"/>
      <c r="S3144" s="291"/>
      <c r="T3144" s="291"/>
      <c r="U3144" s="293" t="s">
        <v>29</v>
      </c>
      <c r="V3144" s="296" t="s">
        <v>30</v>
      </c>
      <c r="W3144" s="291"/>
      <c r="X3144" s="291"/>
      <c r="Y3144" s="291"/>
      <c r="Z3144" s="291"/>
      <c r="AA3144" s="291"/>
      <c r="AB3144" s="318"/>
    </row>
    <row r="3145" spans="1:29" x14ac:dyDescent="0.35">
      <c r="A3145" s="300"/>
      <c r="B3145" s="294"/>
      <c r="C3145" s="294"/>
      <c r="D3145" s="312"/>
      <c r="E3145" s="312"/>
      <c r="F3145" s="312"/>
      <c r="G3145" s="299" t="s">
        <v>31</v>
      </c>
      <c r="H3145" s="299" t="s">
        <v>32</v>
      </c>
      <c r="I3145" s="299" t="s">
        <v>33</v>
      </c>
      <c r="J3145" s="291"/>
      <c r="K3145" s="291"/>
      <c r="L3145" s="309"/>
      <c r="M3145" s="300"/>
      <c r="N3145" s="294"/>
      <c r="O3145" s="294"/>
      <c r="P3145" s="294"/>
      <c r="Q3145" s="291"/>
      <c r="R3145" s="291"/>
      <c r="S3145" s="291"/>
      <c r="T3145" s="291"/>
      <c r="U3145" s="294"/>
      <c r="V3145" s="297"/>
      <c r="W3145" s="291"/>
      <c r="X3145" s="291"/>
      <c r="Y3145" s="291"/>
      <c r="Z3145" s="291"/>
      <c r="AA3145" s="291"/>
      <c r="AB3145" s="318"/>
    </row>
    <row r="3146" spans="1:29" x14ac:dyDescent="0.35">
      <c r="A3146" s="300"/>
      <c r="B3146" s="294"/>
      <c r="C3146" s="294"/>
      <c r="D3146" s="312"/>
      <c r="E3146" s="312"/>
      <c r="F3146" s="312"/>
      <c r="G3146" s="300"/>
      <c r="H3146" s="300"/>
      <c r="I3146" s="300"/>
      <c r="J3146" s="291"/>
      <c r="K3146" s="291"/>
      <c r="L3146" s="309"/>
      <c r="M3146" s="300"/>
      <c r="N3146" s="294"/>
      <c r="O3146" s="294"/>
      <c r="P3146" s="294"/>
      <c r="Q3146" s="291"/>
      <c r="R3146" s="291"/>
      <c r="S3146" s="291"/>
      <c r="T3146" s="291"/>
      <c r="U3146" s="294"/>
      <c r="V3146" s="297"/>
      <c r="W3146" s="291"/>
      <c r="X3146" s="291"/>
      <c r="Y3146" s="291"/>
      <c r="Z3146" s="291"/>
      <c r="AA3146" s="291"/>
      <c r="AB3146" s="318"/>
    </row>
    <row r="3147" spans="1:29" x14ac:dyDescent="0.35">
      <c r="A3147" s="301"/>
      <c r="B3147" s="295"/>
      <c r="C3147" s="295"/>
      <c r="D3147" s="313"/>
      <c r="E3147" s="313"/>
      <c r="F3147" s="313"/>
      <c r="G3147" s="301"/>
      <c r="H3147" s="301"/>
      <c r="I3147" s="301"/>
      <c r="J3147" s="292"/>
      <c r="K3147" s="292"/>
      <c r="L3147" s="310"/>
      <c r="M3147" s="301"/>
      <c r="N3147" s="295"/>
      <c r="O3147" s="295"/>
      <c r="P3147" s="295"/>
      <c r="Q3147" s="292"/>
      <c r="R3147" s="292"/>
      <c r="S3147" s="292"/>
      <c r="T3147" s="292"/>
      <c r="U3147" s="295"/>
      <c r="V3147" s="298"/>
      <c r="W3147" s="292"/>
      <c r="X3147" s="292"/>
      <c r="Y3147" s="292"/>
      <c r="Z3147" s="292"/>
      <c r="AA3147" s="292"/>
      <c r="AB3147" s="319"/>
    </row>
    <row r="3148" spans="1:29" x14ac:dyDescent="0.35">
      <c r="A3148" s="15">
        <v>1</v>
      </c>
      <c r="B3148" s="16" t="str">
        <f>[1]ภดส3!B12140</f>
        <v>โฉนด</v>
      </c>
      <c r="C3148" s="16">
        <f>[1]ภดส3!E12140</f>
        <v>5850</v>
      </c>
      <c r="D3148" s="17">
        <f>[1]ภดส3!C12140</f>
        <v>13721</v>
      </c>
      <c r="E3148" s="17" t="str">
        <f>[1]ภดส3!F12140</f>
        <v>ม.2 ต.นาบอน</v>
      </c>
      <c r="F3148" s="18" t="s">
        <v>47</v>
      </c>
      <c r="G3148" s="16">
        <f>[1]ภดส3!G12140</f>
        <v>0</v>
      </c>
      <c r="H3148" s="16">
        <f>[1]ภดส3!H12140</f>
        <v>0</v>
      </c>
      <c r="I3148" s="16">
        <f>[1]ภดส3!I12140</f>
        <v>98</v>
      </c>
      <c r="J3148" s="19">
        <f>[1]ภดส3!J12140</f>
        <v>98</v>
      </c>
      <c r="K3148" s="20">
        <v>300</v>
      </c>
      <c r="L3148" s="19">
        <f>J3148*K3148</f>
        <v>29400</v>
      </c>
      <c r="M3148" s="21"/>
      <c r="N3148" s="21"/>
      <c r="O3148" s="21"/>
      <c r="P3148" s="21"/>
      <c r="Q3148" s="22"/>
      <c r="R3148" s="23"/>
      <c r="S3148" s="22"/>
      <c r="T3148" s="22"/>
      <c r="U3148" s="21"/>
      <c r="V3148" s="21"/>
      <c r="W3148" s="23"/>
      <c r="X3148" s="22">
        <f>L3148</f>
        <v>29400</v>
      </c>
      <c r="Y3148" s="23">
        <f>X3148*100/100</f>
        <v>29400</v>
      </c>
      <c r="Z3148" s="22">
        <v>0</v>
      </c>
      <c r="AA3148" s="24">
        <f>Y3148-Z3148</f>
        <v>29400</v>
      </c>
      <c r="AB3148" s="25">
        <v>0.3</v>
      </c>
      <c r="AC3148" s="5">
        <f>AA3148*AB3148/100</f>
        <v>88.2</v>
      </c>
    </row>
    <row r="3149" spans="1:29" x14ac:dyDescent="0.35">
      <c r="A3149" s="201"/>
      <c r="B3149" s="202"/>
      <c r="C3149" s="202"/>
      <c r="D3149" s="77"/>
      <c r="E3149" s="77"/>
      <c r="F3149" s="130"/>
      <c r="G3149" s="202"/>
      <c r="H3149" s="202"/>
      <c r="I3149" s="202"/>
      <c r="J3149" s="196"/>
      <c r="K3149" s="197"/>
      <c r="L3149" s="203"/>
      <c r="M3149" s="132"/>
      <c r="N3149" s="132"/>
      <c r="O3149" s="132"/>
      <c r="P3149" s="132"/>
      <c r="Q3149" s="185"/>
      <c r="R3149" s="206"/>
      <c r="S3149" s="185"/>
      <c r="T3149" s="207"/>
      <c r="U3149" s="132"/>
      <c r="V3149" s="132"/>
      <c r="W3149" s="206"/>
      <c r="X3149" s="207"/>
      <c r="Y3149" s="206"/>
      <c r="Z3149" s="207"/>
      <c r="AA3149" s="208"/>
      <c r="AB3149" s="198"/>
      <c r="AC3149" s="188">
        <f>SUM(AC3148)</f>
        <v>88.2</v>
      </c>
    </row>
    <row r="3150" spans="1:29" x14ac:dyDescent="0.35">
      <c r="A3150" s="1"/>
      <c r="B3150" s="1"/>
      <c r="C3150" s="1"/>
      <c r="D3150" s="2"/>
      <c r="E3150" s="2"/>
      <c r="F3150" s="2"/>
      <c r="G3150" s="1"/>
      <c r="H3150" s="1"/>
      <c r="I3150" s="1"/>
      <c r="J3150" s="3"/>
      <c r="K3150" s="4"/>
      <c r="M3150" s="6"/>
      <c r="N3150" s="1"/>
      <c r="O3150" s="1"/>
      <c r="P3150" s="1"/>
      <c r="Q3150" s="3"/>
      <c r="R3150" s="4"/>
      <c r="S3150" s="3"/>
      <c r="T3150" s="3"/>
      <c r="U3150" s="1"/>
      <c r="V3150" s="1"/>
      <c r="W3150" s="4"/>
      <c r="X3150" s="3"/>
      <c r="Y3150" s="4"/>
      <c r="Z3150" s="3"/>
      <c r="AA3150" s="4"/>
      <c r="AB3150" s="55"/>
    </row>
    <row r="3151" spans="1:29" x14ac:dyDescent="0.35">
      <c r="A3151" s="8"/>
      <c r="B3151" s="8" t="s">
        <v>37</v>
      </c>
      <c r="C3151" s="8"/>
      <c r="D3151" s="9" t="s">
        <v>38</v>
      </c>
      <c r="E3151" s="9"/>
      <c r="F3151" s="9"/>
      <c r="G3151" s="56"/>
      <c r="H3151" s="8" t="s">
        <v>39</v>
      </c>
      <c r="I3151" s="8"/>
      <c r="J3151" s="57"/>
      <c r="K3151" s="10"/>
      <c r="L3151" s="8"/>
      <c r="M3151" s="13"/>
      <c r="N3151" s="1"/>
      <c r="O3151" s="1"/>
      <c r="P3151" s="1"/>
      <c r="Q3151" s="3"/>
      <c r="R3151" s="4"/>
      <c r="S3151" s="3"/>
      <c r="T3151" s="3"/>
      <c r="U3151" s="1"/>
      <c r="V3151" s="1"/>
      <c r="W3151" s="4"/>
      <c r="X3151" s="3"/>
      <c r="Y3151" s="4"/>
      <c r="Z3151" s="3"/>
      <c r="AA3151" s="4"/>
      <c r="AB3151" s="55"/>
    </row>
    <row r="3152" spans="1:29" x14ac:dyDescent="0.35">
      <c r="A3152" s="8"/>
      <c r="B3152" s="8"/>
      <c r="C3152" s="8"/>
      <c r="D3152" s="9"/>
      <c r="E3152" s="9"/>
      <c r="F3152" s="9"/>
      <c r="G3152" s="56"/>
      <c r="H3152" s="8" t="s">
        <v>40</v>
      </c>
      <c r="I3152" s="8"/>
      <c r="J3152" s="57"/>
      <c r="K3152" s="10"/>
      <c r="L3152" s="8"/>
      <c r="M3152" s="13"/>
      <c r="N3152" s="1"/>
      <c r="O3152" s="1"/>
      <c r="P3152" s="1"/>
      <c r="Q3152" s="3"/>
      <c r="R3152" s="4"/>
      <c r="S3152" s="3"/>
      <c r="T3152" s="3"/>
      <c r="U3152" s="1"/>
      <c r="V3152" s="1"/>
      <c r="W3152" s="4"/>
      <c r="X3152" s="3"/>
      <c r="Y3152" s="4"/>
      <c r="Z3152" s="3"/>
      <c r="AA3152" s="4"/>
      <c r="AB3152" s="55"/>
    </row>
    <row r="3153" spans="1:29" x14ac:dyDescent="0.35">
      <c r="A3153" s="8"/>
      <c r="B3153" s="8"/>
      <c r="C3153" s="8"/>
      <c r="D3153" s="9"/>
      <c r="E3153" s="9"/>
      <c r="F3153" s="9"/>
      <c r="G3153" s="56"/>
      <c r="H3153" s="8" t="s">
        <v>41</v>
      </c>
      <c r="I3153" s="8"/>
      <c r="J3153" s="57"/>
      <c r="K3153" s="10"/>
      <c r="L3153" s="8"/>
      <c r="M3153" s="13"/>
      <c r="N3153" s="1"/>
      <c r="O3153" s="1"/>
      <c r="P3153" s="8"/>
      <c r="Q3153" s="3"/>
      <c r="R3153" s="4"/>
      <c r="S3153" s="3"/>
      <c r="T3153" s="3"/>
      <c r="U3153" s="1"/>
      <c r="V3153" s="1"/>
      <c r="W3153" s="4"/>
      <c r="X3153" s="3"/>
      <c r="Y3153" s="11"/>
      <c r="Z3153" s="10"/>
      <c r="AA3153" s="11"/>
      <c r="AB3153" s="14"/>
    </row>
    <row r="3154" spans="1:29" x14ac:dyDescent="0.35">
      <c r="A3154" s="8"/>
      <c r="B3154" s="8"/>
      <c r="C3154" s="8"/>
      <c r="D3154" s="9"/>
      <c r="E3154" s="9"/>
      <c r="F3154" s="9"/>
      <c r="G3154" s="56"/>
      <c r="H3154" s="8" t="s">
        <v>42</v>
      </c>
      <c r="I3154" s="58"/>
      <c r="J3154" s="59"/>
      <c r="K3154" s="12"/>
      <c r="L3154" s="58"/>
      <c r="M3154" s="60"/>
      <c r="N3154" s="1"/>
      <c r="O3154" s="1"/>
      <c r="P3154" s="8"/>
      <c r="Q3154" s="3"/>
      <c r="R3154" s="4"/>
      <c r="S3154" s="3"/>
      <c r="T3154" s="3"/>
      <c r="U3154" s="1"/>
      <c r="V3154" s="1"/>
      <c r="W3154" s="4"/>
      <c r="X3154" s="3"/>
      <c r="Y3154" s="11"/>
      <c r="Z3154" s="10"/>
      <c r="AA3154" s="11"/>
      <c r="AB3154" s="14"/>
    </row>
    <row r="3155" spans="1:29" x14ac:dyDescent="0.35">
      <c r="A3155" s="58"/>
      <c r="B3155" s="58"/>
      <c r="C3155" s="58"/>
      <c r="D3155" s="61"/>
      <c r="E3155" s="61"/>
      <c r="F3155" s="61"/>
      <c r="G3155" s="58"/>
      <c r="H3155" s="58" t="s">
        <v>43</v>
      </c>
      <c r="I3155" s="58"/>
      <c r="J3155" s="59"/>
      <c r="K3155" s="12"/>
      <c r="L3155" s="58"/>
      <c r="M3155" s="60"/>
    </row>
    <row r="3156" spans="1:29" x14ac:dyDescent="0.35">
      <c r="A3156" s="1"/>
      <c r="B3156" s="1"/>
      <c r="C3156" s="1"/>
      <c r="D3156" s="2"/>
      <c r="E3156" s="2"/>
      <c r="F3156" s="2"/>
      <c r="G3156" s="1"/>
      <c r="H3156" s="1"/>
      <c r="I3156" s="1"/>
      <c r="J3156" s="3"/>
      <c r="K3156" s="4"/>
      <c r="M3156" s="6"/>
      <c r="N3156" s="1"/>
      <c r="O3156" s="1"/>
      <c r="P3156" s="1"/>
      <c r="Q3156" s="3"/>
      <c r="R3156" s="4"/>
      <c r="S3156" s="3"/>
      <c r="T3156" s="3"/>
      <c r="U3156" s="1"/>
      <c r="V3156" s="1"/>
      <c r="W3156" s="4"/>
      <c r="X3156" s="3"/>
      <c r="Y3156" s="4"/>
      <c r="Z3156" s="3"/>
      <c r="AA3156" s="314" t="s">
        <v>0</v>
      </c>
      <c r="AB3156" s="314"/>
    </row>
    <row r="3157" spans="1:29" x14ac:dyDescent="0.35">
      <c r="A3157" s="315" t="s">
        <v>1</v>
      </c>
      <c r="B3157" s="315"/>
      <c r="C3157" s="315"/>
      <c r="D3157" s="315"/>
      <c r="E3157" s="315"/>
      <c r="F3157" s="315"/>
      <c r="G3157" s="315"/>
      <c r="H3157" s="315"/>
      <c r="I3157" s="315"/>
      <c r="J3157" s="315"/>
      <c r="K3157" s="315"/>
      <c r="L3157" s="315"/>
      <c r="M3157" s="315"/>
      <c r="N3157" s="315"/>
      <c r="O3157" s="315"/>
      <c r="P3157" s="315"/>
      <c r="Q3157" s="315"/>
      <c r="R3157" s="315"/>
      <c r="S3157" s="315"/>
      <c r="T3157" s="315"/>
      <c r="U3157" s="315"/>
      <c r="V3157" s="315"/>
      <c r="W3157" s="315"/>
      <c r="X3157" s="315"/>
      <c r="Y3157" s="315"/>
      <c r="Z3157" s="315"/>
      <c r="AA3157" s="315"/>
      <c r="AB3157" s="315"/>
    </row>
    <row r="3158" spans="1:29" x14ac:dyDescent="0.35">
      <c r="A3158" s="315" t="str">
        <f>A3140</f>
        <v>เทศบาลตำบลนาบอน</v>
      </c>
      <c r="B3158" s="315"/>
      <c r="C3158" s="315"/>
      <c r="D3158" s="315"/>
      <c r="E3158" s="315"/>
      <c r="F3158" s="315"/>
      <c r="G3158" s="315"/>
      <c r="H3158" s="315"/>
      <c r="I3158" s="315"/>
      <c r="J3158" s="315"/>
      <c r="K3158" s="315"/>
      <c r="L3158" s="315"/>
      <c r="M3158" s="315"/>
      <c r="N3158" s="315"/>
      <c r="O3158" s="315"/>
      <c r="P3158" s="315"/>
      <c r="Q3158" s="315"/>
      <c r="R3158" s="315"/>
      <c r="S3158" s="315"/>
      <c r="T3158" s="315"/>
      <c r="U3158" s="315"/>
      <c r="V3158" s="315"/>
      <c r="W3158" s="315"/>
      <c r="X3158" s="315"/>
      <c r="Y3158" s="315"/>
      <c r="Z3158" s="315"/>
      <c r="AA3158" s="315"/>
      <c r="AB3158" s="315"/>
    </row>
    <row r="3159" spans="1:29" x14ac:dyDescent="0.35">
      <c r="A3159" s="8" t="s">
        <v>278</v>
      </c>
      <c r="B3159" s="8"/>
      <c r="C3159" s="8"/>
      <c r="D3159" s="9"/>
      <c r="E3159" s="9"/>
      <c r="F3159" s="9"/>
      <c r="G3159" s="8"/>
      <c r="H3159" s="8"/>
      <c r="I3159" s="8"/>
      <c r="J3159" s="10"/>
      <c r="K3159" s="11"/>
      <c r="L3159" s="12"/>
      <c r="M3159" s="13"/>
      <c r="N3159" s="8"/>
      <c r="O3159" s="8"/>
      <c r="P3159" s="8"/>
      <c r="Q3159" s="10"/>
      <c r="R3159" s="11"/>
      <c r="S3159" s="10"/>
      <c r="T3159" s="10"/>
      <c r="U3159" s="8"/>
      <c r="V3159" s="8"/>
      <c r="W3159" s="11"/>
      <c r="X3159" s="10"/>
      <c r="Y3159" s="11"/>
      <c r="Z3159" s="10"/>
      <c r="AA3159" s="11"/>
      <c r="AB3159" s="14"/>
    </row>
    <row r="3160" spans="1:29" x14ac:dyDescent="0.35">
      <c r="A3160" s="288" t="s">
        <v>4</v>
      </c>
      <c r="B3160" s="316"/>
      <c r="C3160" s="316"/>
      <c r="D3160" s="316"/>
      <c r="E3160" s="316"/>
      <c r="F3160" s="316"/>
      <c r="G3160" s="316"/>
      <c r="H3160" s="316"/>
      <c r="I3160" s="316"/>
      <c r="J3160" s="316"/>
      <c r="K3160" s="316"/>
      <c r="L3160" s="289"/>
      <c r="M3160" s="288" t="s">
        <v>5</v>
      </c>
      <c r="N3160" s="316"/>
      <c r="O3160" s="316"/>
      <c r="P3160" s="316"/>
      <c r="Q3160" s="316"/>
      <c r="R3160" s="316"/>
      <c r="S3160" s="316"/>
      <c r="T3160" s="316"/>
      <c r="U3160" s="316"/>
      <c r="V3160" s="316"/>
      <c r="W3160" s="289"/>
      <c r="X3160" s="290" t="s">
        <v>6</v>
      </c>
      <c r="Y3160" s="290" t="s">
        <v>7</v>
      </c>
      <c r="Z3160" s="290" t="s">
        <v>8</v>
      </c>
      <c r="AA3160" s="290" t="s">
        <v>9</v>
      </c>
      <c r="AB3160" s="317" t="s">
        <v>10</v>
      </c>
    </row>
    <row r="3161" spans="1:29" x14ac:dyDescent="0.35">
      <c r="A3161" s="299" t="s">
        <v>11</v>
      </c>
      <c r="B3161" s="293" t="s">
        <v>12</v>
      </c>
      <c r="C3161" s="293" t="s">
        <v>13</v>
      </c>
      <c r="D3161" s="311" t="s">
        <v>14</v>
      </c>
      <c r="E3161" s="311" t="s">
        <v>15</v>
      </c>
      <c r="F3161" s="312" t="s">
        <v>16</v>
      </c>
      <c r="G3161" s="302" t="s">
        <v>17</v>
      </c>
      <c r="H3161" s="303"/>
      <c r="I3161" s="304"/>
      <c r="J3161" s="290" t="s">
        <v>18</v>
      </c>
      <c r="K3161" s="290" t="s">
        <v>19</v>
      </c>
      <c r="L3161" s="308" t="s">
        <v>20</v>
      </c>
      <c r="M3161" s="299" t="s">
        <v>11</v>
      </c>
      <c r="N3161" s="293" t="s">
        <v>21</v>
      </c>
      <c r="O3161" s="293" t="s">
        <v>22</v>
      </c>
      <c r="P3161" s="293" t="s">
        <v>16</v>
      </c>
      <c r="Q3161" s="290" t="s">
        <v>23</v>
      </c>
      <c r="R3161" s="290" t="s">
        <v>24</v>
      </c>
      <c r="S3161" s="290" t="s">
        <v>25</v>
      </c>
      <c r="T3161" s="290" t="s">
        <v>26</v>
      </c>
      <c r="U3161" s="288" t="s">
        <v>27</v>
      </c>
      <c r="V3161" s="289"/>
      <c r="W3161" s="290" t="s">
        <v>28</v>
      </c>
      <c r="X3161" s="291"/>
      <c r="Y3161" s="291"/>
      <c r="Z3161" s="291"/>
      <c r="AA3161" s="291"/>
      <c r="AB3161" s="318"/>
    </row>
    <row r="3162" spans="1:29" x14ac:dyDescent="0.35">
      <c r="A3162" s="300"/>
      <c r="B3162" s="294"/>
      <c r="C3162" s="294"/>
      <c r="D3162" s="312"/>
      <c r="E3162" s="312"/>
      <c r="F3162" s="312"/>
      <c r="G3162" s="305"/>
      <c r="H3162" s="306"/>
      <c r="I3162" s="307"/>
      <c r="J3162" s="291"/>
      <c r="K3162" s="291"/>
      <c r="L3162" s="309"/>
      <c r="M3162" s="300"/>
      <c r="N3162" s="294"/>
      <c r="O3162" s="294"/>
      <c r="P3162" s="294"/>
      <c r="Q3162" s="291"/>
      <c r="R3162" s="291"/>
      <c r="S3162" s="291"/>
      <c r="T3162" s="291"/>
      <c r="U3162" s="293" t="s">
        <v>29</v>
      </c>
      <c r="V3162" s="296" t="s">
        <v>30</v>
      </c>
      <c r="W3162" s="291"/>
      <c r="X3162" s="291"/>
      <c r="Y3162" s="291"/>
      <c r="Z3162" s="291"/>
      <c r="AA3162" s="291"/>
      <c r="AB3162" s="318"/>
    </row>
    <row r="3163" spans="1:29" x14ac:dyDescent="0.35">
      <c r="A3163" s="300"/>
      <c r="B3163" s="294"/>
      <c r="C3163" s="294"/>
      <c r="D3163" s="312"/>
      <c r="E3163" s="312"/>
      <c r="F3163" s="312"/>
      <c r="G3163" s="299" t="s">
        <v>31</v>
      </c>
      <c r="H3163" s="299" t="s">
        <v>32</v>
      </c>
      <c r="I3163" s="299" t="s">
        <v>33</v>
      </c>
      <c r="J3163" s="291"/>
      <c r="K3163" s="291"/>
      <c r="L3163" s="309"/>
      <c r="M3163" s="300"/>
      <c r="N3163" s="294"/>
      <c r="O3163" s="294"/>
      <c r="P3163" s="294"/>
      <c r="Q3163" s="291"/>
      <c r="R3163" s="291"/>
      <c r="S3163" s="291"/>
      <c r="T3163" s="291"/>
      <c r="U3163" s="294"/>
      <c r="V3163" s="297"/>
      <c r="W3163" s="291"/>
      <c r="X3163" s="291"/>
      <c r="Y3163" s="291"/>
      <c r="Z3163" s="291"/>
      <c r="AA3163" s="291"/>
      <c r="AB3163" s="318"/>
    </row>
    <row r="3164" spans="1:29" x14ac:dyDescent="0.35">
      <c r="A3164" s="300"/>
      <c r="B3164" s="294"/>
      <c r="C3164" s="294"/>
      <c r="D3164" s="312"/>
      <c r="E3164" s="312"/>
      <c r="F3164" s="312"/>
      <c r="G3164" s="300"/>
      <c r="H3164" s="300"/>
      <c r="I3164" s="300"/>
      <c r="J3164" s="291"/>
      <c r="K3164" s="291"/>
      <c r="L3164" s="309"/>
      <c r="M3164" s="300"/>
      <c r="N3164" s="294"/>
      <c r="O3164" s="294"/>
      <c r="P3164" s="294"/>
      <c r="Q3164" s="291"/>
      <c r="R3164" s="291"/>
      <c r="S3164" s="291"/>
      <c r="T3164" s="291"/>
      <c r="U3164" s="294"/>
      <c r="V3164" s="297"/>
      <c r="W3164" s="291"/>
      <c r="X3164" s="291"/>
      <c r="Y3164" s="291"/>
      <c r="Z3164" s="291"/>
      <c r="AA3164" s="291"/>
      <c r="AB3164" s="318"/>
    </row>
    <row r="3165" spans="1:29" x14ac:dyDescent="0.35">
      <c r="A3165" s="301"/>
      <c r="B3165" s="295"/>
      <c r="C3165" s="295"/>
      <c r="D3165" s="313"/>
      <c r="E3165" s="313"/>
      <c r="F3165" s="313"/>
      <c r="G3165" s="301"/>
      <c r="H3165" s="301"/>
      <c r="I3165" s="301"/>
      <c r="J3165" s="292"/>
      <c r="K3165" s="292"/>
      <c r="L3165" s="310"/>
      <c r="M3165" s="301"/>
      <c r="N3165" s="295"/>
      <c r="O3165" s="295"/>
      <c r="P3165" s="295"/>
      <c r="Q3165" s="292"/>
      <c r="R3165" s="292"/>
      <c r="S3165" s="292"/>
      <c r="T3165" s="292"/>
      <c r="U3165" s="295"/>
      <c r="V3165" s="298"/>
      <c r="W3165" s="292"/>
      <c r="X3165" s="292"/>
      <c r="Y3165" s="292"/>
      <c r="Z3165" s="292"/>
      <c r="AA3165" s="292"/>
      <c r="AB3165" s="319"/>
    </row>
    <row r="3166" spans="1:29" x14ac:dyDescent="0.35">
      <c r="A3166" s="15"/>
      <c r="B3166" s="16"/>
      <c r="C3166" s="16"/>
      <c r="D3166" s="17"/>
      <c r="E3166" s="17"/>
      <c r="F3166" s="18"/>
      <c r="G3166" s="16"/>
      <c r="H3166" s="16"/>
      <c r="I3166" s="16"/>
      <c r="J3166" s="19"/>
      <c r="K3166" s="20"/>
      <c r="L3166" s="19"/>
      <c r="M3166" s="21">
        <v>1</v>
      </c>
      <c r="N3166" s="21"/>
      <c r="O3166" s="21" t="s">
        <v>183</v>
      </c>
      <c r="P3166" s="21">
        <v>3</v>
      </c>
      <c r="Q3166" s="22">
        <v>150</v>
      </c>
      <c r="R3166" s="23">
        <v>100</v>
      </c>
      <c r="S3166" s="22">
        <v>5700</v>
      </c>
      <c r="T3166" s="22">
        <f>Q3166*S3166</f>
        <v>855000</v>
      </c>
      <c r="U3166" s="21">
        <v>5</v>
      </c>
      <c r="V3166" s="21">
        <v>5</v>
      </c>
      <c r="W3166" s="23">
        <f>T3166-T3166*5/100</f>
        <v>812250</v>
      </c>
      <c r="X3166" s="22">
        <f>L3166+W3166</f>
        <v>812250</v>
      </c>
      <c r="Y3166" s="23">
        <f>X3166*R3166/100</f>
        <v>812250</v>
      </c>
      <c r="Z3166" s="22">
        <v>0</v>
      </c>
      <c r="AA3166" s="24">
        <f>Y3166-Z3166</f>
        <v>812250</v>
      </c>
      <c r="AB3166" s="25">
        <v>0.3</v>
      </c>
      <c r="AC3166" s="5">
        <f>AA3166*AB3166/100</f>
        <v>2436.75</v>
      </c>
    </row>
    <row r="3167" spans="1:29" x14ac:dyDescent="0.35">
      <c r="A3167" s="15"/>
      <c r="B3167" s="16"/>
      <c r="C3167" s="16"/>
      <c r="D3167" s="17"/>
      <c r="E3167" s="17"/>
      <c r="F3167" s="28"/>
      <c r="G3167" s="16"/>
      <c r="H3167" s="16"/>
      <c r="I3167" s="16"/>
      <c r="J3167" s="45"/>
      <c r="K3167" s="29"/>
      <c r="L3167" s="19"/>
      <c r="M3167" s="30"/>
      <c r="N3167" s="30"/>
      <c r="O3167" s="31"/>
      <c r="P3167" s="31"/>
      <c r="Q3167" s="32"/>
      <c r="R3167" s="23"/>
      <c r="S3167" s="32"/>
      <c r="T3167" s="22"/>
      <c r="U3167" s="31"/>
      <c r="V3167" s="31"/>
      <c r="W3167" s="23"/>
      <c r="X3167" s="22"/>
      <c r="Y3167" s="23"/>
      <c r="Z3167" s="22"/>
      <c r="AA3167" s="24"/>
      <c r="AB3167" s="25"/>
      <c r="AC3167" s="5">
        <f>SUM(AC3166)</f>
        <v>2436.75</v>
      </c>
    </row>
    <row r="3168" spans="1:29" x14ac:dyDescent="0.35">
      <c r="A3168" s="15"/>
      <c r="B3168" s="16"/>
      <c r="C3168" s="16"/>
      <c r="D3168" s="17"/>
      <c r="E3168" s="17"/>
      <c r="F3168" s="28"/>
      <c r="G3168" s="16"/>
      <c r="H3168" s="16"/>
      <c r="I3168" s="16"/>
      <c r="J3168" s="45"/>
      <c r="K3168" s="29"/>
      <c r="L3168" s="19"/>
      <c r="M3168" s="30"/>
      <c r="N3168" s="33"/>
      <c r="O3168" s="33"/>
      <c r="P3168" s="33"/>
      <c r="Q3168" s="35"/>
      <c r="R3168" s="23"/>
      <c r="S3168" s="35"/>
      <c r="T3168" s="22"/>
      <c r="U3168" s="33"/>
      <c r="V3168" s="33"/>
      <c r="W3168" s="23"/>
      <c r="X3168" s="22"/>
      <c r="Y3168" s="23"/>
      <c r="Z3168" s="22"/>
      <c r="AA3168" s="24"/>
      <c r="AB3168" s="25"/>
    </row>
    <row r="3169" spans="1:28" x14ac:dyDescent="0.35">
      <c r="A3169" s="36"/>
      <c r="B3169" s="30"/>
      <c r="C3169" s="30"/>
      <c r="D3169" s="37"/>
      <c r="E3169" s="37"/>
      <c r="F3169" s="37"/>
      <c r="G3169" s="38"/>
      <c r="H3169" s="38"/>
      <c r="I3169" s="38"/>
      <c r="J3169" s="39"/>
      <c r="K3169" s="24"/>
      <c r="L3169" s="35"/>
      <c r="M3169" s="30"/>
      <c r="N3169" s="33"/>
      <c r="O3169" s="40"/>
      <c r="P3169" s="30"/>
      <c r="Q3169" s="42"/>
      <c r="R3169" s="118"/>
      <c r="S3169" s="39"/>
      <c r="T3169" s="42"/>
      <c r="U3169" s="43"/>
      <c r="V3169" s="43"/>
      <c r="W3169" s="44"/>
      <c r="X3169" s="39"/>
      <c r="Y3169" s="44"/>
      <c r="Z3169" s="39"/>
      <c r="AA3169" s="44"/>
      <c r="AB3169" s="46"/>
    </row>
    <row r="3170" spans="1:28" x14ac:dyDescent="0.35">
      <c r="A3170" s="47"/>
      <c r="B3170" s="47"/>
      <c r="C3170" s="47"/>
      <c r="D3170" s="48"/>
      <c r="E3170" s="48"/>
      <c r="F3170" s="48"/>
      <c r="G3170" s="47"/>
      <c r="H3170" s="47"/>
      <c r="I3170" s="47"/>
      <c r="J3170" s="49"/>
      <c r="K3170" s="50"/>
      <c r="L3170" s="51"/>
      <c r="M3170" s="52"/>
      <c r="N3170" s="52"/>
      <c r="O3170" s="52"/>
      <c r="P3170" s="52"/>
      <c r="Q3170" s="49"/>
      <c r="R3170" s="50"/>
      <c r="S3170" s="49"/>
      <c r="T3170" s="49"/>
      <c r="U3170" s="52"/>
      <c r="V3170" s="52"/>
      <c r="W3170" s="50"/>
      <c r="X3170" s="49"/>
      <c r="Y3170" s="50"/>
      <c r="Z3170" s="49"/>
      <c r="AA3170" s="50"/>
      <c r="AB3170" s="53"/>
    </row>
    <row r="3171" spans="1:28" x14ac:dyDescent="0.35">
      <c r="A3171" s="1"/>
      <c r="B3171" s="1"/>
      <c r="C3171" s="1"/>
      <c r="D3171" s="2"/>
      <c r="E3171" s="2"/>
      <c r="F3171" s="2"/>
      <c r="G3171" s="1"/>
      <c r="H3171" s="1"/>
      <c r="I3171" s="1"/>
      <c r="J3171" s="3"/>
      <c r="K3171" s="4"/>
      <c r="M3171" s="6"/>
      <c r="N3171" s="1"/>
      <c r="O3171" s="1"/>
      <c r="P3171" s="1"/>
      <c r="Q3171" s="3"/>
      <c r="R3171" s="4"/>
      <c r="S3171" s="3"/>
      <c r="T3171" s="3"/>
      <c r="U3171" s="1"/>
      <c r="V3171" s="1"/>
      <c r="W3171" s="4"/>
      <c r="X3171" s="3"/>
      <c r="Y3171" s="4"/>
      <c r="Z3171" s="3"/>
      <c r="AA3171" s="4"/>
      <c r="AB3171" s="55"/>
    </row>
    <row r="3172" spans="1:28" x14ac:dyDescent="0.35">
      <c r="A3172" s="8"/>
      <c r="B3172" s="8" t="s">
        <v>37</v>
      </c>
      <c r="C3172" s="8"/>
      <c r="D3172" s="9" t="s">
        <v>38</v>
      </c>
      <c r="E3172" s="9"/>
      <c r="F3172" s="9"/>
      <c r="G3172" s="56"/>
      <c r="H3172" s="8" t="s">
        <v>39</v>
      </c>
      <c r="I3172" s="8"/>
      <c r="J3172" s="57"/>
      <c r="K3172" s="10"/>
      <c r="L3172" s="8"/>
      <c r="M3172" s="13"/>
      <c r="N3172" s="1"/>
      <c r="O3172" s="1"/>
      <c r="P3172" s="1"/>
      <c r="Q3172" s="3"/>
      <c r="R3172" s="4"/>
      <c r="S3172" s="3"/>
      <c r="T3172" s="3"/>
      <c r="U3172" s="1"/>
      <c r="V3172" s="1"/>
      <c r="W3172" s="4"/>
      <c r="X3172" s="3"/>
      <c r="Y3172" s="4"/>
      <c r="Z3172" s="3"/>
      <c r="AA3172" s="4"/>
      <c r="AB3172" s="55"/>
    </row>
    <row r="3173" spans="1:28" x14ac:dyDescent="0.35">
      <c r="A3173" s="8"/>
      <c r="B3173" s="8"/>
      <c r="C3173" s="8"/>
      <c r="D3173" s="9"/>
      <c r="E3173" s="9"/>
      <c r="F3173" s="9"/>
      <c r="G3173" s="56"/>
      <c r="H3173" s="8" t="s">
        <v>40</v>
      </c>
      <c r="I3173" s="8"/>
      <c r="J3173" s="57"/>
      <c r="K3173" s="10"/>
      <c r="L3173" s="8"/>
      <c r="M3173" s="13"/>
      <c r="N3173" s="1"/>
      <c r="O3173" s="1"/>
      <c r="P3173" s="1"/>
      <c r="Q3173" s="3"/>
      <c r="R3173" s="4"/>
      <c r="S3173" s="3"/>
      <c r="T3173" s="3"/>
      <c r="U3173" s="1"/>
      <c r="V3173" s="1"/>
      <c r="W3173" s="4"/>
      <c r="X3173" s="3"/>
      <c r="Y3173" s="4"/>
      <c r="Z3173" s="3"/>
      <c r="AA3173" s="4"/>
      <c r="AB3173" s="55"/>
    </row>
    <row r="3174" spans="1:28" x14ac:dyDescent="0.35">
      <c r="A3174" s="8"/>
      <c r="B3174" s="8"/>
      <c r="C3174" s="8"/>
      <c r="D3174" s="9"/>
      <c r="E3174" s="9"/>
      <c r="F3174" s="9"/>
      <c r="G3174" s="56"/>
      <c r="H3174" s="8" t="s">
        <v>41</v>
      </c>
      <c r="I3174" s="8"/>
      <c r="J3174" s="57"/>
      <c r="K3174" s="10"/>
      <c r="L3174" s="8"/>
      <c r="M3174" s="13"/>
      <c r="N3174" s="1"/>
      <c r="O3174" s="1"/>
      <c r="P3174" s="8"/>
      <c r="Q3174" s="3"/>
      <c r="R3174" s="4"/>
      <c r="S3174" s="3"/>
      <c r="T3174" s="3"/>
      <c r="U3174" s="1"/>
      <c r="V3174" s="1"/>
      <c r="W3174" s="4"/>
      <c r="X3174" s="3"/>
      <c r="Y3174" s="11"/>
      <c r="Z3174" s="10"/>
      <c r="AA3174" s="11"/>
      <c r="AB3174" s="14"/>
    </row>
    <row r="3175" spans="1:28" x14ac:dyDescent="0.35">
      <c r="A3175" s="8"/>
      <c r="B3175" s="8"/>
      <c r="C3175" s="8"/>
      <c r="D3175" s="9"/>
      <c r="E3175" s="9"/>
      <c r="F3175" s="9"/>
      <c r="G3175" s="56"/>
      <c r="H3175" s="8" t="s">
        <v>42</v>
      </c>
      <c r="I3175" s="58"/>
      <c r="J3175" s="59"/>
      <c r="K3175" s="12"/>
      <c r="L3175" s="58"/>
      <c r="M3175" s="60"/>
      <c r="N3175" s="1"/>
      <c r="O3175" s="1"/>
      <c r="P3175" s="8"/>
      <c r="Q3175" s="3"/>
      <c r="R3175" s="4"/>
      <c r="S3175" s="3"/>
      <c r="T3175" s="3"/>
      <c r="U3175" s="1"/>
      <c r="V3175" s="1"/>
      <c r="W3175" s="4"/>
      <c r="X3175" s="3"/>
      <c r="Y3175" s="11"/>
      <c r="Z3175" s="10"/>
      <c r="AA3175" s="11"/>
      <c r="AB3175" s="14"/>
    </row>
    <row r="3176" spans="1:28" x14ac:dyDescent="0.35">
      <c r="A3176" s="58"/>
      <c r="B3176" s="58"/>
      <c r="C3176" s="58"/>
      <c r="D3176" s="61"/>
      <c r="E3176" s="61"/>
      <c r="F3176" s="61"/>
      <c r="G3176" s="58"/>
      <c r="H3176" s="58" t="s">
        <v>43</v>
      </c>
      <c r="I3176" s="58"/>
      <c r="J3176" s="59"/>
      <c r="K3176" s="12"/>
      <c r="L3176" s="58"/>
      <c r="M3176" s="60"/>
    </row>
    <row r="3177" spans="1:28" x14ac:dyDescent="0.35">
      <c r="A3177" s="1"/>
      <c r="B3177" s="1"/>
      <c r="C3177" s="1"/>
      <c r="D3177" s="2"/>
      <c r="E3177" s="2"/>
      <c r="F3177" s="2"/>
      <c r="G3177" s="1"/>
      <c r="H3177" s="1"/>
      <c r="I3177" s="1"/>
      <c r="J3177" s="3"/>
      <c r="K3177" s="4"/>
      <c r="M3177" s="6"/>
      <c r="N3177" s="1"/>
      <c r="O3177" s="1"/>
      <c r="P3177" s="1"/>
      <c r="Q3177" s="3"/>
      <c r="R3177" s="4"/>
      <c r="S3177" s="3"/>
      <c r="T3177" s="3"/>
      <c r="U3177" s="1"/>
      <c r="V3177" s="1"/>
      <c r="W3177" s="4"/>
      <c r="X3177" s="3"/>
      <c r="Y3177" s="4"/>
      <c r="Z3177" s="3"/>
      <c r="AA3177" s="314" t="s">
        <v>0</v>
      </c>
      <c r="AB3177" s="314"/>
    </row>
    <row r="3178" spans="1:28" x14ac:dyDescent="0.35">
      <c r="A3178" s="315" t="s">
        <v>1</v>
      </c>
      <c r="B3178" s="315"/>
      <c r="C3178" s="315"/>
      <c r="D3178" s="315"/>
      <c r="E3178" s="315"/>
      <c r="F3178" s="315"/>
      <c r="G3178" s="315"/>
      <c r="H3178" s="315"/>
      <c r="I3178" s="315"/>
      <c r="J3178" s="315"/>
      <c r="K3178" s="315"/>
      <c r="L3178" s="315"/>
      <c r="M3178" s="315"/>
      <c r="N3178" s="315"/>
      <c r="O3178" s="315"/>
      <c r="P3178" s="315"/>
      <c r="Q3178" s="315"/>
      <c r="R3178" s="315"/>
      <c r="S3178" s="315"/>
      <c r="T3178" s="315"/>
      <c r="U3178" s="315"/>
      <c r="V3178" s="315"/>
      <c r="W3178" s="315"/>
      <c r="X3178" s="315"/>
      <c r="Y3178" s="315"/>
      <c r="Z3178" s="315"/>
      <c r="AA3178" s="315"/>
      <c r="AB3178" s="315"/>
    </row>
    <row r="3179" spans="1:28" x14ac:dyDescent="0.35">
      <c r="A3179" s="315" t="str">
        <f>A3158</f>
        <v>เทศบาลตำบลนาบอน</v>
      </c>
      <c r="B3179" s="315"/>
      <c r="C3179" s="315"/>
      <c r="D3179" s="315"/>
      <c r="E3179" s="315"/>
      <c r="F3179" s="315"/>
      <c r="G3179" s="315"/>
      <c r="H3179" s="315"/>
      <c r="I3179" s="315"/>
      <c r="J3179" s="315"/>
      <c r="K3179" s="315"/>
      <c r="L3179" s="315"/>
      <c r="M3179" s="315"/>
      <c r="N3179" s="315"/>
      <c r="O3179" s="315"/>
      <c r="P3179" s="315"/>
      <c r="Q3179" s="315"/>
      <c r="R3179" s="315"/>
      <c r="S3179" s="315"/>
      <c r="T3179" s="315"/>
      <c r="U3179" s="315"/>
      <c r="V3179" s="315"/>
      <c r="W3179" s="315"/>
      <c r="X3179" s="315"/>
      <c r="Y3179" s="315"/>
      <c r="Z3179" s="315"/>
      <c r="AA3179" s="315"/>
      <c r="AB3179" s="315"/>
    </row>
    <row r="3180" spans="1:28" x14ac:dyDescent="0.35">
      <c r="A3180" s="8" t="s">
        <v>279</v>
      </c>
      <c r="B3180" s="8"/>
      <c r="C3180" s="8"/>
      <c r="D3180" s="9"/>
      <c r="E3180" s="9"/>
      <c r="F3180" s="9"/>
      <c r="G3180" s="8"/>
      <c r="H3180" s="8"/>
      <c r="I3180" s="8"/>
      <c r="J3180" s="10"/>
      <c r="K3180" s="11"/>
      <c r="L3180" s="12"/>
      <c r="M3180" s="13"/>
      <c r="N3180" s="8"/>
      <c r="O3180" s="8"/>
      <c r="P3180" s="8"/>
      <c r="Q3180" s="10"/>
      <c r="R3180" s="11"/>
      <c r="S3180" s="10"/>
      <c r="T3180" s="10"/>
      <c r="U3180" s="8"/>
      <c r="V3180" s="8"/>
      <c r="W3180" s="11"/>
      <c r="X3180" s="10"/>
      <c r="Y3180" s="11"/>
      <c r="Z3180" s="10"/>
      <c r="AA3180" s="11"/>
      <c r="AB3180" s="14"/>
    </row>
    <row r="3181" spans="1:28" x14ac:dyDescent="0.35">
      <c r="A3181" s="288" t="s">
        <v>4</v>
      </c>
      <c r="B3181" s="316"/>
      <c r="C3181" s="316"/>
      <c r="D3181" s="316"/>
      <c r="E3181" s="316"/>
      <c r="F3181" s="316"/>
      <c r="G3181" s="316"/>
      <c r="H3181" s="316"/>
      <c r="I3181" s="316"/>
      <c r="J3181" s="316"/>
      <c r="K3181" s="316"/>
      <c r="L3181" s="289"/>
      <c r="M3181" s="288" t="s">
        <v>5</v>
      </c>
      <c r="N3181" s="316"/>
      <c r="O3181" s="316"/>
      <c r="P3181" s="316"/>
      <c r="Q3181" s="316"/>
      <c r="R3181" s="316"/>
      <c r="S3181" s="316"/>
      <c r="T3181" s="316"/>
      <c r="U3181" s="316"/>
      <c r="V3181" s="316"/>
      <c r="W3181" s="289"/>
      <c r="X3181" s="290" t="s">
        <v>6</v>
      </c>
      <c r="Y3181" s="290" t="s">
        <v>7</v>
      </c>
      <c r="Z3181" s="290" t="s">
        <v>8</v>
      </c>
      <c r="AA3181" s="290" t="s">
        <v>9</v>
      </c>
      <c r="AB3181" s="317" t="s">
        <v>10</v>
      </c>
    </row>
    <row r="3182" spans="1:28" x14ac:dyDescent="0.35">
      <c r="A3182" s="299" t="s">
        <v>11</v>
      </c>
      <c r="B3182" s="293" t="s">
        <v>12</v>
      </c>
      <c r="C3182" s="293" t="s">
        <v>13</v>
      </c>
      <c r="D3182" s="311" t="s">
        <v>14</v>
      </c>
      <c r="E3182" s="311" t="s">
        <v>15</v>
      </c>
      <c r="F3182" s="312" t="s">
        <v>16</v>
      </c>
      <c r="G3182" s="302" t="s">
        <v>17</v>
      </c>
      <c r="H3182" s="303"/>
      <c r="I3182" s="304"/>
      <c r="J3182" s="290" t="s">
        <v>18</v>
      </c>
      <c r="K3182" s="290" t="s">
        <v>19</v>
      </c>
      <c r="L3182" s="308" t="s">
        <v>20</v>
      </c>
      <c r="M3182" s="299" t="s">
        <v>11</v>
      </c>
      <c r="N3182" s="293" t="s">
        <v>21</v>
      </c>
      <c r="O3182" s="293" t="s">
        <v>22</v>
      </c>
      <c r="P3182" s="293" t="s">
        <v>16</v>
      </c>
      <c r="Q3182" s="290" t="s">
        <v>23</v>
      </c>
      <c r="R3182" s="290" t="s">
        <v>24</v>
      </c>
      <c r="S3182" s="290" t="s">
        <v>25</v>
      </c>
      <c r="T3182" s="290" t="s">
        <v>26</v>
      </c>
      <c r="U3182" s="288" t="s">
        <v>27</v>
      </c>
      <c r="V3182" s="289"/>
      <c r="W3182" s="290" t="s">
        <v>28</v>
      </c>
      <c r="X3182" s="291"/>
      <c r="Y3182" s="291"/>
      <c r="Z3182" s="291"/>
      <c r="AA3182" s="291"/>
      <c r="AB3182" s="318"/>
    </row>
    <row r="3183" spans="1:28" x14ac:dyDescent="0.35">
      <c r="A3183" s="300"/>
      <c r="B3183" s="294"/>
      <c r="C3183" s="294"/>
      <c r="D3183" s="312"/>
      <c r="E3183" s="312"/>
      <c r="F3183" s="312"/>
      <c r="G3183" s="305"/>
      <c r="H3183" s="306"/>
      <c r="I3183" s="307"/>
      <c r="J3183" s="291"/>
      <c r="K3183" s="291"/>
      <c r="L3183" s="309"/>
      <c r="M3183" s="300"/>
      <c r="N3183" s="294"/>
      <c r="O3183" s="294"/>
      <c r="P3183" s="294"/>
      <c r="Q3183" s="291"/>
      <c r="R3183" s="291"/>
      <c r="S3183" s="291"/>
      <c r="T3183" s="291"/>
      <c r="U3183" s="293" t="s">
        <v>29</v>
      </c>
      <c r="V3183" s="296" t="s">
        <v>30</v>
      </c>
      <c r="W3183" s="291"/>
      <c r="X3183" s="291"/>
      <c r="Y3183" s="291"/>
      <c r="Z3183" s="291"/>
      <c r="AA3183" s="291"/>
      <c r="AB3183" s="318"/>
    </row>
    <row r="3184" spans="1:28" x14ac:dyDescent="0.35">
      <c r="A3184" s="300"/>
      <c r="B3184" s="294"/>
      <c r="C3184" s="294"/>
      <c r="D3184" s="312"/>
      <c r="E3184" s="312"/>
      <c r="F3184" s="312"/>
      <c r="G3184" s="299" t="s">
        <v>31</v>
      </c>
      <c r="H3184" s="299" t="s">
        <v>32</v>
      </c>
      <c r="I3184" s="299" t="s">
        <v>33</v>
      </c>
      <c r="J3184" s="291"/>
      <c r="K3184" s="291"/>
      <c r="L3184" s="309"/>
      <c r="M3184" s="300"/>
      <c r="N3184" s="294"/>
      <c r="O3184" s="294"/>
      <c r="P3184" s="294"/>
      <c r="Q3184" s="291"/>
      <c r="R3184" s="291"/>
      <c r="S3184" s="291"/>
      <c r="T3184" s="291"/>
      <c r="U3184" s="294"/>
      <c r="V3184" s="297"/>
      <c r="W3184" s="291"/>
      <c r="X3184" s="291"/>
      <c r="Y3184" s="291"/>
      <c r="Z3184" s="291"/>
      <c r="AA3184" s="291"/>
      <c r="AB3184" s="318"/>
    </row>
    <row r="3185" spans="1:29" x14ac:dyDescent="0.35">
      <c r="A3185" s="300"/>
      <c r="B3185" s="294"/>
      <c r="C3185" s="294"/>
      <c r="D3185" s="312"/>
      <c r="E3185" s="312"/>
      <c r="F3185" s="312"/>
      <c r="G3185" s="300"/>
      <c r="H3185" s="300"/>
      <c r="I3185" s="300"/>
      <c r="J3185" s="291"/>
      <c r="K3185" s="291"/>
      <c r="L3185" s="309"/>
      <c r="M3185" s="300"/>
      <c r="N3185" s="294"/>
      <c r="O3185" s="294"/>
      <c r="P3185" s="294"/>
      <c r="Q3185" s="291"/>
      <c r="R3185" s="291"/>
      <c r="S3185" s="291"/>
      <c r="T3185" s="291"/>
      <c r="U3185" s="294"/>
      <c r="V3185" s="297"/>
      <c r="W3185" s="291"/>
      <c r="X3185" s="291"/>
      <c r="Y3185" s="291"/>
      <c r="Z3185" s="291"/>
      <c r="AA3185" s="291"/>
      <c r="AB3185" s="318"/>
    </row>
    <row r="3186" spans="1:29" x14ac:dyDescent="0.35">
      <c r="A3186" s="301"/>
      <c r="B3186" s="295"/>
      <c r="C3186" s="295"/>
      <c r="D3186" s="313"/>
      <c r="E3186" s="313"/>
      <c r="F3186" s="313"/>
      <c r="G3186" s="301"/>
      <c r="H3186" s="301"/>
      <c r="I3186" s="301"/>
      <c r="J3186" s="292"/>
      <c r="K3186" s="292"/>
      <c r="L3186" s="310"/>
      <c r="M3186" s="301"/>
      <c r="N3186" s="295"/>
      <c r="O3186" s="295"/>
      <c r="P3186" s="295"/>
      <c r="Q3186" s="292"/>
      <c r="R3186" s="292"/>
      <c r="S3186" s="292"/>
      <c r="T3186" s="292"/>
      <c r="U3186" s="295"/>
      <c r="V3186" s="298"/>
      <c r="W3186" s="292"/>
      <c r="X3186" s="292"/>
      <c r="Y3186" s="292"/>
      <c r="Z3186" s="292"/>
      <c r="AA3186" s="292"/>
      <c r="AB3186" s="319"/>
    </row>
    <row r="3187" spans="1:29" x14ac:dyDescent="0.35">
      <c r="A3187" s="15"/>
      <c r="B3187" s="16"/>
      <c r="C3187" s="16"/>
      <c r="D3187" s="17"/>
      <c r="E3187" s="17"/>
      <c r="F3187" s="18"/>
      <c r="G3187" s="16"/>
      <c r="H3187" s="16"/>
      <c r="I3187" s="16"/>
      <c r="J3187" s="19"/>
      <c r="K3187" s="20"/>
      <c r="L3187" s="19"/>
      <c r="M3187" s="21">
        <v>1</v>
      </c>
      <c r="N3187" s="21" t="s">
        <v>280</v>
      </c>
      <c r="O3187" s="21"/>
      <c r="P3187" s="21">
        <v>3</v>
      </c>
      <c r="Q3187" s="22">
        <v>275</v>
      </c>
      <c r="R3187" s="23">
        <v>100</v>
      </c>
      <c r="S3187" s="22">
        <v>5500</v>
      </c>
      <c r="T3187" s="22">
        <f>Q3187*S3187</f>
        <v>1512500</v>
      </c>
      <c r="U3187" s="21">
        <v>5</v>
      </c>
      <c r="V3187" s="21">
        <v>5</v>
      </c>
      <c r="W3187" s="23">
        <f>T3187-T3187*5/100</f>
        <v>1436875</v>
      </c>
      <c r="X3187" s="22">
        <f>L3187+W3187</f>
        <v>1436875</v>
      </c>
      <c r="Y3187" s="23">
        <f>X3187*R3187/100</f>
        <v>1436875</v>
      </c>
      <c r="Z3187" s="22">
        <v>0</v>
      </c>
      <c r="AA3187" s="24">
        <f>Y3187-Z3187</f>
        <v>1436875</v>
      </c>
      <c r="AB3187" s="25">
        <v>0.3</v>
      </c>
      <c r="AC3187" s="5">
        <f>AA3187*AB3187/100</f>
        <v>4310.625</v>
      </c>
    </row>
    <row r="3188" spans="1:29" x14ac:dyDescent="0.35">
      <c r="A3188" s="201"/>
      <c r="B3188" s="202"/>
      <c r="C3188" s="202"/>
      <c r="D3188" s="77"/>
      <c r="E3188" s="77"/>
      <c r="F3188" s="130"/>
      <c r="G3188" s="202"/>
      <c r="H3188" s="202"/>
      <c r="I3188" s="202"/>
      <c r="J3188" s="196"/>
      <c r="K3188" s="197"/>
      <c r="L3188" s="203"/>
      <c r="M3188" s="132"/>
      <c r="N3188" s="132"/>
      <c r="O3188" s="132"/>
      <c r="P3188" s="132"/>
      <c r="Q3188" s="185"/>
      <c r="R3188" s="206"/>
      <c r="S3188" s="185"/>
      <c r="T3188" s="207"/>
      <c r="U3188" s="132"/>
      <c r="V3188" s="132"/>
      <c r="W3188" s="206"/>
      <c r="X3188" s="207"/>
      <c r="Y3188" s="206"/>
      <c r="Z3188" s="207"/>
      <c r="AA3188" s="208"/>
      <c r="AB3188" s="198"/>
      <c r="AC3188" s="188">
        <f>SUM(AC3187)</f>
        <v>4310.625</v>
      </c>
    </row>
    <row r="3189" spans="1:29" x14ac:dyDescent="0.35">
      <c r="A3189" s="1"/>
      <c r="B3189" s="1"/>
      <c r="C3189" s="1"/>
      <c r="D3189" s="2"/>
      <c r="E3189" s="2"/>
      <c r="F3189" s="2"/>
      <c r="G3189" s="1"/>
      <c r="H3189" s="1"/>
      <c r="I3189" s="1"/>
      <c r="J3189" s="3"/>
      <c r="K3189" s="4"/>
      <c r="M3189" s="6"/>
      <c r="N3189" s="1"/>
      <c r="O3189" s="1"/>
      <c r="P3189" s="1"/>
      <c r="Q3189" s="3"/>
      <c r="R3189" s="4"/>
      <c r="S3189" s="3"/>
      <c r="T3189" s="3"/>
      <c r="U3189" s="1"/>
      <c r="V3189" s="1"/>
      <c r="W3189" s="4"/>
      <c r="X3189" s="3"/>
      <c r="Y3189" s="4"/>
      <c r="Z3189" s="3"/>
      <c r="AA3189" s="4"/>
      <c r="AB3189" s="55"/>
    </row>
    <row r="3190" spans="1:29" x14ac:dyDescent="0.35">
      <c r="A3190" s="8"/>
      <c r="B3190" s="8" t="s">
        <v>37</v>
      </c>
      <c r="C3190" s="8"/>
      <c r="D3190" s="9" t="s">
        <v>38</v>
      </c>
      <c r="E3190" s="9"/>
      <c r="F3190" s="9"/>
      <c r="G3190" s="56"/>
      <c r="H3190" s="8" t="s">
        <v>39</v>
      </c>
      <c r="I3190" s="8"/>
      <c r="J3190" s="57"/>
      <c r="K3190" s="10"/>
      <c r="L3190" s="8"/>
      <c r="M3190" s="13"/>
      <c r="N3190" s="1"/>
      <c r="O3190" s="1"/>
      <c r="P3190" s="1"/>
      <c r="Q3190" s="3"/>
      <c r="R3190" s="4"/>
      <c r="S3190" s="3"/>
      <c r="T3190" s="3"/>
      <c r="U3190" s="1"/>
      <c r="V3190" s="1"/>
      <c r="W3190" s="4"/>
      <c r="X3190" s="3"/>
      <c r="Y3190" s="4"/>
      <c r="Z3190" s="3"/>
      <c r="AA3190" s="4"/>
      <c r="AB3190" s="55"/>
    </row>
    <row r="3191" spans="1:29" x14ac:dyDescent="0.35">
      <c r="A3191" s="8"/>
      <c r="B3191" s="8"/>
      <c r="C3191" s="8"/>
      <c r="D3191" s="9"/>
      <c r="E3191" s="9"/>
      <c r="F3191" s="9"/>
      <c r="G3191" s="56"/>
      <c r="H3191" s="8" t="s">
        <v>40</v>
      </c>
      <c r="I3191" s="8"/>
      <c r="J3191" s="57"/>
      <c r="K3191" s="10"/>
      <c r="L3191" s="8"/>
      <c r="M3191" s="13"/>
      <c r="N3191" s="1"/>
      <c r="O3191" s="1"/>
      <c r="P3191" s="1"/>
      <c r="Q3191" s="3"/>
      <c r="R3191" s="4"/>
      <c r="S3191" s="3"/>
      <c r="T3191" s="3"/>
      <c r="U3191" s="1"/>
      <c r="V3191" s="1"/>
      <c r="W3191" s="4"/>
      <c r="X3191" s="3"/>
      <c r="Y3191" s="4"/>
      <c r="Z3191" s="3"/>
      <c r="AA3191" s="4"/>
      <c r="AB3191" s="55"/>
    </row>
    <row r="3192" spans="1:29" x14ac:dyDescent="0.35">
      <c r="A3192" s="8"/>
      <c r="B3192" s="8"/>
      <c r="C3192" s="8"/>
      <c r="D3192" s="9"/>
      <c r="E3192" s="9"/>
      <c r="F3192" s="9"/>
      <c r="G3192" s="56"/>
      <c r="H3192" s="8" t="s">
        <v>41</v>
      </c>
      <c r="I3192" s="8"/>
      <c r="J3192" s="57"/>
      <c r="K3192" s="10"/>
      <c r="L3192" s="8"/>
      <c r="M3192" s="13"/>
      <c r="N3192" s="1"/>
      <c r="O3192" s="1"/>
      <c r="P3192" s="8"/>
      <c r="Q3192" s="3"/>
      <c r="R3192" s="4"/>
      <c r="S3192" s="3"/>
      <c r="T3192" s="3"/>
      <c r="U3192" s="1"/>
      <c r="V3192" s="1"/>
      <c r="W3192" s="4"/>
      <c r="X3192" s="3"/>
      <c r="Y3192" s="11"/>
      <c r="Z3192" s="10"/>
      <c r="AA3192" s="11"/>
      <c r="AB3192" s="14"/>
    </row>
    <row r="3193" spans="1:29" x14ac:dyDescent="0.35">
      <c r="A3193" s="8"/>
      <c r="B3193" s="8"/>
      <c r="C3193" s="8"/>
      <c r="D3193" s="9"/>
      <c r="E3193" s="9"/>
      <c r="F3193" s="9"/>
      <c r="G3193" s="56"/>
      <c r="H3193" s="8" t="s">
        <v>42</v>
      </c>
      <c r="I3193" s="58"/>
      <c r="J3193" s="59"/>
      <c r="K3193" s="12"/>
      <c r="L3193" s="58"/>
      <c r="M3193" s="60"/>
      <c r="N3193" s="1"/>
      <c r="O3193" s="1"/>
      <c r="P3193" s="8"/>
      <c r="Q3193" s="3"/>
      <c r="R3193" s="4"/>
      <c r="S3193" s="3"/>
      <c r="T3193" s="3"/>
      <c r="U3193" s="1"/>
      <c r="V3193" s="1"/>
      <c r="W3193" s="4"/>
      <c r="X3193" s="3"/>
      <c r="Y3193" s="11"/>
      <c r="Z3193" s="10"/>
      <c r="AA3193" s="11"/>
      <c r="AB3193" s="14"/>
    </row>
    <row r="3194" spans="1:29" x14ac:dyDescent="0.35">
      <c r="A3194" s="58"/>
      <c r="B3194" s="58"/>
      <c r="C3194" s="58"/>
      <c r="D3194" s="61"/>
      <c r="E3194" s="61"/>
      <c r="F3194" s="61"/>
      <c r="G3194" s="58"/>
      <c r="H3194" s="58" t="s">
        <v>43</v>
      </c>
      <c r="I3194" s="58"/>
      <c r="J3194" s="59"/>
      <c r="K3194" s="12"/>
      <c r="L3194" s="58"/>
      <c r="M3194" s="60"/>
    </row>
    <row r="3195" spans="1:29" x14ac:dyDescent="0.35">
      <c r="A3195" s="1"/>
      <c r="B3195" s="1"/>
      <c r="C3195" s="1"/>
      <c r="D3195" s="2"/>
      <c r="E3195" s="2"/>
      <c r="F3195" s="2"/>
      <c r="G3195" s="1"/>
      <c r="H3195" s="1"/>
      <c r="I3195" s="1"/>
      <c r="J3195" s="3"/>
      <c r="K3195" s="4"/>
      <c r="M3195" s="6"/>
      <c r="N3195" s="1"/>
      <c r="O3195" s="1"/>
      <c r="P3195" s="1"/>
      <c r="Q3195" s="3"/>
      <c r="R3195" s="4"/>
      <c r="S3195" s="3"/>
      <c r="T3195" s="3"/>
      <c r="U3195" s="1"/>
      <c r="V3195" s="1"/>
      <c r="W3195" s="4"/>
      <c r="X3195" s="3"/>
      <c r="Y3195" s="4"/>
      <c r="Z3195" s="3"/>
      <c r="AA3195" s="314" t="s">
        <v>0</v>
      </c>
      <c r="AB3195" s="314"/>
    </row>
    <row r="3196" spans="1:29" x14ac:dyDescent="0.35">
      <c r="A3196" s="315" t="s">
        <v>1</v>
      </c>
      <c r="B3196" s="315"/>
      <c r="C3196" s="315"/>
      <c r="D3196" s="315"/>
      <c r="E3196" s="315"/>
      <c r="F3196" s="315"/>
      <c r="G3196" s="315"/>
      <c r="H3196" s="315"/>
      <c r="I3196" s="315"/>
      <c r="J3196" s="315"/>
      <c r="K3196" s="315"/>
      <c r="L3196" s="315"/>
      <c r="M3196" s="315"/>
      <c r="N3196" s="315"/>
      <c r="O3196" s="315"/>
      <c r="P3196" s="315"/>
      <c r="Q3196" s="315"/>
      <c r="R3196" s="315"/>
      <c r="S3196" s="315"/>
      <c r="T3196" s="315"/>
      <c r="U3196" s="315"/>
      <c r="V3196" s="315"/>
      <c r="W3196" s="315"/>
      <c r="X3196" s="315"/>
      <c r="Y3196" s="315"/>
      <c r="Z3196" s="315"/>
      <c r="AA3196" s="315"/>
      <c r="AB3196" s="315"/>
    </row>
    <row r="3197" spans="1:29" x14ac:dyDescent="0.35">
      <c r="A3197" s="315" t="str">
        <f>A3179</f>
        <v>เทศบาลตำบลนาบอน</v>
      </c>
      <c r="B3197" s="315"/>
      <c r="C3197" s="315"/>
      <c r="D3197" s="315"/>
      <c r="E3197" s="315"/>
      <c r="F3197" s="315"/>
      <c r="G3197" s="315"/>
      <c r="H3197" s="315"/>
      <c r="I3197" s="315"/>
      <c r="J3197" s="315"/>
      <c r="K3197" s="315"/>
      <c r="L3197" s="315"/>
      <c r="M3197" s="315"/>
      <c r="N3197" s="315"/>
      <c r="O3197" s="315"/>
      <c r="P3197" s="315"/>
      <c r="Q3197" s="315"/>
      <c r="R3197" s="315"/>
      <c r="S3197" s="315"/>
      <c r="T3197" s="315"/>
      <c r="U3197" s="315"/>
      <c r="V3197" s="315"/>
      <c r="W3197" s="315"/>
      <c r="X3197" s="315"/>
      <c r="Y3197" s="315"/>
      <c r="Z3197" s="315"/>
      <c r="AA3197" s="315"/>
      <c r="AB3197" s="315"/>
    </row>
    <row r="3198" spans="1:29" x14ac:dyDescent="0.35">
      <c r="A3198" s="8" t="s">
        <v>281</v>
      </c>
      <c r="B3198" s="8"/>
      <c r="C3198" s="8"/>
      <c r="D3198" s="9"/>
      <c r="E3198" s="9"/>
      <c r="F3198" s="9"/>
      <c r="G3198" s="8"/>
      <c r="H3198" s="8"/>
      <c r="I3198" s="8"/>
      <c r="J3198" s="10"/>
      <c r="K3198" s="11"/>
      <c r="L3198" s="12"/>
      <c r="M3198" s="13"/>
      <c r="N3198" s="8"/>
      <c r="O3198" s="8"/>
      <c r="P3198" s="8"/>
      <c r="Q3198" s="10"/>
      <c r="R3198" s="11"/>
      <c r="S3198" s="10"/>
      <c r="T3198" s="10"/>
      <c r="U3198" s="8"/>
      <c r="V3198" s="8"/>
      <c r="W3198" s="11"/>
      <c r="X3198" s="10"/>
      <c r="Y3198" s="11"/>
      <c r="Z3198" s="10"/>
      <c r="AA3198" s="11"/>
      <c r="AB3198" s="14"/>
    </row>
    <row r="3199" spans="1:29" x14ac:dyDescent="0.35">
      <c r="A3199" s="288" t="s">
        <v>4</v>
      </c>
      <c r="B3199" s="316"/>
      <c r="C3199" s="316"/>
      <c r="D3199" s="316"/>
      <c r="E3199" s="316"/>
      <c r="F3199" s="316"/>
      <c r="G3199" s="316"/>
      <c r="H3199" s="316"/>
      <c r="I3199" s="316"/>
      <c r="J3199" s="316"/>
      <c r="K3199" s="316"/>
      <c r="L3199" s="289"/>
      <c r="M3199" s="288" t="s">
        <v>5</v>
      </c>
      <c r="N3199" s="316"/>
      <c r="O3199" s="316"/>
      <c r="P3199" s="316"/>
      <c r="Q3199" s="316"/>
      <c r="R3199" s="316"/>
      <c r="S3199" s="316"/>
      <c r="T3199" s="316"/>
      <c r="U3199" s="316"/>
      <c r="V3199" s="316"/>
      <c r="W3199" s="289"/>
      <c r="X3199" s="290" t="s">
        <v>6</v>
      </c>
      <c r="Y3199" s="290" t="s">
        <v>7</v>
      </c>
      <c r="Z3199" s="290" t="s">
        <v>8</v>
      </c>
      <c r="AA3199" s="290" t="s">
        <v>9</v>
      </c>
      <c r="AB3199" s="317" t="s">
        <v>10</v>
      </c>
    </row>
    <row r="3200" spans="1:29" x14ac:dyDescent="0.35">
      <c r="A3200" s="299" t="s">
        <v>11</v>
      </c>
      <c r="B3200" s="293" t="s">
        <v>12</v>
      </c>
      <c r="C3200" s="293" t="s">
        <v>13</v>
      </c>
      <c r="D3200" s="311" t="s">
        <v>14</v>
      </c>
      <c r="E3200" s="311" t="s">
        <v>15</v>
      </c>
      <c r="F3200" s="312" t="s">
        <v>16</v>
      </c>
      <c r="G3200" s="302" t="s">
        <v>17</v>
      </c>
      <c r="H3200" s="303"/>
      <c r="I3200" s="304"/>
      <c r="J3200" s="290" t="s">
        <v>18</v>
      </c>
      <c r="K3200" s="290" t="s">
        <v>19</v>
      </c>
      <c r="L3200" s="308" t="s">
        <v>20</v>
      </c>
      <c r="M3200" s="299" t="s">
        <v>11</v>
      </c>
      <c r="N3200" s="293" t="s">
        <v>21</v>
      </c>
      <c r="O3200" s="293" t="s">
        <v>22</v>
      </c>
      <c r="P3200" s="293" t="s">
        <v>16</v>
      </c>
      <c r="Q3200" s="290" t="s">
        <v>23</v>
      </c>
      <c r="R3200" s="290" t="s">
        <v>24</v>
      </c>
      <c r="S3200" s="290" t="s">
        <v>25</v>
      </c>
      <c r="T3200" s="290" t="s">
        <v>26</v>
      </c>
      <c r="U3200" s="288" t="s">
        <v>27</v>
      </c>
      <c r="V3200" s="289"/>
      <c r="W3200" s="290" t="s">
        <v>28</v>
      </c>
      <c r="X3200" s="291"/>
      <c r="Y3200" s="291"/>
      <c r="Z3200" s="291"/>
      <c r="AA3200" s="291"/>
      <c r="AB3200" s="318"/>
    </row>
    <row r="3201" spans="1:29" x14ac:dyDescent="0.35">
      <c r="A3201" s="300"/>
      <c r="B3201" s="294"/>
      <c r="C3201" s="294"/>
      <c r="D3201" s="312"/>
      <c r="E3201" s="312"/>
      <c r="F3201" s="312"/>
      <c r="G3201" s="305"/>
      <c r="H3201" s="306"/>
      <c r="I3201" s="307"/>
      <c r="J3201" s="291"/>
      <c r="K3201" s="291"/>
      <c r="L3201" s="309"/>
      <c r="M3201" s="300"/>
      <c r="N3201" s="294"/>
      <c r="O3201" s="294"/>
      <c r="P3201" s="294"/>
      <c r="Q3201" s="291"/>
      <c r="R3201" s="291"/>
      <c r="S3201" s="291"/>
      <c r="T3201" s="291"/>
      <c r="U3201" s="293" t="s">
        <v>29</v>
      </c>
      <c r="V3201" s="296" t="s">
        <v>30</v>
      </c>
      <c r="W3201" s="291"/>
      <c r="X3201" s="291"/>
      <c r="Y3201" s="291"/>
      <c r="Z3201" s="291"/>
      <c r="AA3201" s="291"/>
      <c r="AB3201" s="318"/>
    </row>
    <row r="3202" spans="1:29" x14ac:dyDescent="0.35">
      <c r="A3202" s="300"/>
      <c r="B3202" s="294"/>
      <c r="C3202" s="294"/>
      <c r="D3202" s="312"/>
      <c r="E3202" s="312"/>
      <c r="F3202" s="312"/>
      <c r="G3202" s="299" t="s">
        <v>31</v>
      </c>
      <c r="H3202" s="299" t="s">
        <v>32</v>
      </c>
      <c r="I3202" s="299" t="s">
        <v>33</v>
      </c>
      <c r="J3202" s="291"/>
      <c r="K3202" s="291"/>
      <c r="L3202" s="309"/>
      <c r="M3202" s="300"/>
      <c r="N3202" s="294"/>
      <c r="O3202" s="294"/>
      <c r="P3202" s="294"/>
      <c r="Q3202" s="291"/>
      <c r="R3202" s="291"/>
      <c r="S3202" s="291"/>
      <c r="T3202" s="291"/>
      <c r="U3202" s="294"/>
      <c r="V3202" s="297"/>
      <c r="W3202" s="291"/>
      <c r="X3202" s="291"/>
      <c r="Y3202" s="291"/>
      <c r="Z3202" s="291"/>
      <c r="AA3202" s="291"/>
      <c r="AB3202" s="318"/>
    </row>
    <row r="3203" spans="1:29" x14ac:dyDescent="0.35">
      <c r="A3203" s="300"/>
      <c r="B3203" s="294"/>
      <c r="C3203" s="294"/>
      <c r="D3203" s="312"/>
      <c r="E3203" s="312"/>
      <c r="F3203" s="312"/>
      <c r="G3203" s="300"/>
      <c r="H3203" s="300"/>
      <c r="I3203" s="300"/>
      <c r="J3203" s="291"/>
      <c r="K3203" s="291"/>
      <c r="L3203" s="309"/>
      <c r="M3203" s="300"/>
      <c r="N3203" s="294"/>
      <c r="O3203" s="294"/>
      <c r="P3203" s="294"/>
      <c r="Q3203" s="291"/>
      <c r="R3203" s="291"/>
      <c r="S3203" s="291"/>
      <c r="T3203" s="291"/>
      <c r="U3203" s="294"/>
      <c r="V3203" s="297"/>
      <c r="W3203" s="291"/>
      <c r="X3203" s="291"/>
      <c r="Y3203" s="291"/>
      <c r="Z3203" s="291"/>
      <c r="AA3203" s="291"/>
      <c r="AB3203" s="318"/>
    </row>
    <row r="3204" spans="1:29" x14ac:dyDescent="0.35">
      <c r="A3204" s="301"/>
      <c r="B3204" s="295"/>
      <c r="C3204" s="295"/>
      <c r="D3204" s="313"/>
      <c r="E3204" s="313"/>
      <c r="F3204" s="313"/>
      <c r="G3204" s="301"/>
      <c r="H3204" s="301"/>
      <c r="I3204" s="301"/>
      <c r="J3204" s="292"/>
      <c r="K3204" s="292"/>
      <c r="L3204" s="310"/>
      <c r="M3204" s="301"/>
      <c r="N3204" s="295"/>
      <c r="O3204" s="295"/>
      <c r="P3204" s="295"/>
      <c r="Q3204" s="292"/>
      <c r="R3204" s="292"/>
      <c r="S3204" s="292"/>
      <c r="T3204" s="292"/>
      <c r="U3204" s="295"/>
      <c r="V3204" s="298"/>
      <c r="W3204" s="292"/>
      <c r="X3204" s="292"/>
      <c r="Y3204" s="292"/>
      <c r="Z3204" s="292"/>
      <c r="AA3204" s="292"/>
      <c r="AB3204" s="319"/>
    </row>
    <row r="3205" spans="1:29" x14ac:dyDescent="0.35">
      <c r="A3205" s="15"/>
      <c r="B3205" s="16"/>
      <c r="C3205" s="16"/>
      <c r="D3205" s="17"/>
      <c r="E3205" s="17"/>
      <c r="F3205" s="18"/>
      <c r="G3205" s="16"/>
      <c r="H3205" s="16"/>
      <c r="I3205" s="16"/>
      <c r="J3205" s="19"/>
      <c r="K3205" s="20"/>
      <c r="L3205" s="19"/>
      <c r="M3205" s="21">
        <v>1</v>
      </c>
      <c r="N3205" s="21" t="s">
        <v>118</v>
      </c>
      <c r="O3205" s="21" t="s">
        <v>282</v>
      </c>
      <c r="P3205" s="21">
        <v>3</v>
      </c>
      <c r="Q3205" s="22">
        <v>100</v>
      </c>
      <c r="R3205" s="23">
        <v>100</v>
      </c>
      <c r="S3205" s="22">
        <v>5500</v>
      </c>
      <c r="T3205" s="22">
        <f>Q3205*S3205</f>
        <v>550000</v>
      </c>
      <c r="U3205" s="21">
        <v>1</v>
      </c>
      <c r="V3205" s="21">
        <v>1</v>
      </c>
      <c r="W3205" s="23">
        <f>T3205-T3205*1/100</f>
        <v>544500</v>
      </c>
      <c r="X3205" s="22">
        <f>L3205+W3205</f>
        <v>544500</v>
      </c>
      <c r="Y3205" s="23">
        <f>X3205*R3205/100</f>
        <v>544500</v>
      </c>
      <c r="Z3205" s="22">
        <v>0</v>
      </c>
      <c r="AA3205" s="24">
        <f>Y3205-Z3205</f>
        <v>544500</v>
      </c>
      <c r="AB3205" s="25">
        <v>0.3</v>
      </c>
      <c r="AC3205" s="5">
        <f>AA3205*AB3205/100</f>
        <v>1633.5</v>
      </c>
    </row>
    <row r="3206" spans="1:29" x14ac:dyDescent="0.35">
      <c r="A3206" s="201"/>
      <c r="B3206" s="202"/>
      <c r="C3206" s="202"/>
      <c r="D3206" s="77"/>
      <c r="E3206" s="77"/>
      <c r="F3206" s="130"/>
      <c r="G3206" s="202"/>
      <c r="H3206" s="202"/>
      <c r="I3206" s="202"/>
      <c r="J3206" s="196"/>
      <c r="K3206" s="197"/>
      <c r="L3206" s="203"/>
      <c r="M3206" s="132"/>
      <c r="N3206" s="132"/>
      <c r="O3206" s="132"/>
      <c r="P3206" s="132"/>
      <c r="Q3206" s="185"/>
      <c r="R3206" s="206"/>
      <c r="S3206" s="185"/>
      <c r="T3206" s="207"/>
      <c r="U3206" s="132"/>
      <c r="V3206" s="132"/>
      <c r="W3206" s="206"/>
      <c r="X3206" s="207"/>
      <c r="Y3206" s="206"/>
      <c r="Z3206" s="207"/>
      <c r="AA3206" s="208"/>
      <c r="AB3206" s="198"/>
      <c r="AC3206" s="188">
        <f>SUM(AC3205)</f>
        <v>1633.5</v>
      </c>
    </row>
    <row r="3207" spans="1:29" x14ac:dyDescent="0.35">
      <c r="A3207" s="1"/>
      <c r="B3207" s="1"/>
      <c r="C3207" s="1"/>
      <c r="D3207" s="2"/>
      <c r="E3207" s="2"/>
      <c r="F3207" s="2"/>
      <c r="G3207" s="1"/>
      <c r="H3207" s="1"/>
      <c r="I3207" s="1"/>
      <c r="J3207" s="3"/>
      <c r="K3207" s="4"/>
      <c r="M3207" s="6"/>
      <c r="N3207" s="1"/>
      <c r="O3207" s="1"/>
      <c r="P3207" s="1"/>
      <c r="Q3207" s="3"/>
      <c r="R3207" s="4"/>
      <c r="S3207" s="3"/>
      <c r="T3207" s="3"/>
      <c r="U3207" s="1"/>
      <c r="V3207" s="1"/>
      <c r="W3207" s="4"/>
      <c r="X3207" s="3"/>
      <c r="Y3207" s="4"/>
      <c r="Z3207" s="3"/>
      <c r="AA3207" s="4"/>
      <c r="AB3207" s="55"/>
    </row>
    <row r="3208" spans="1:29" x14ac:dyDescent="0.35">
      <c r="A3208" s="8"/>
      <c r="B3208" s="8" t="s">
        <v>37</v>
      </c>
      <c r="C3208" s="8"/>
      <c r="D3208" s="9" t="s">
        <v>38</v>
      </c>
      <c r="E3208" s="9"/>
      <c r="F3208" s="9"/>
      <c r="G3208" s="56"/>
      <c r="H3208" s="8" t="s">
        <v>39</v>
      </c>
      <c r="I3208" s="8"/>
      <c r="J3208" s="57"/>
      <c r="K3208" s="10"/>
      <c r="L3208" s="8"/>
      <c r="M3208" s="13"/>
      <c r="N3208" s="1"/>
      <c r="O3208" s="1"/>
      <c r="P3208" s="1"/>
      <c r="Q3208" s="3"/>
      <c r="R3208" s="4"/>
      <c r="S3208" s="3"/>
      <c r="T3208" s="3"/>
      <c r="U3208" s="1"/>
      <c r="V3208" s="1"/>
      <c r="W3208" s="4"/>
      <c r="X3208" s="3"/>
      <c r="Y3208" s="4"/>
      <c r="Z3208" s="3"/>
      <c r="AA3208" s="4"/>
      <c r="AB3208" s="55"/>
    </row>
    <row r="3209" spans="1:29" x14ac:dyDescent="0.35">
      <c r="A3209" s="8"/>
      <c r="B3209" s="8"/>
      <c r="C3209" s="8"/>
      <c r="D3209" s="9"/>
      <c r="E3209" s="9"/>
      <c r="F3209" s="9"/>
      <c r="G3209" s="56"/>
      <c r="H3209" s="8" t="s">
        <v>40</v>
      </c>
      <c r="I3209" s="8"/>
      <c r="J3209" s="57"/>
      <c r="K3209" s="10"/>
      <c r="L3209" s="8"/>
      <c r="M3209" s="13"/>
      <c r="N3209" s="1"/>
      <c r="O3209" s="1"/>
      <c r="P3209" s="1"/>
      <c r="Q3209" s="3"/>
      <c r="R3209" s="4"/>
      <c r="S3209" s="3"/>
      <c r="T3209" s="3"/>
      <c r="U3209" s="1"/>
      <c r="V3209" s="1"/>
      <c r="W3209" s="4"/>
      <c r="X3209" s="3"/>
      <c r="Y3209" s="4"/>
      <c r="Z3209" s="3"/>
      <c r="AA3209" s="4"/>
      <c r="AB3209" s="55"/>
    </row>
    <row r="3210" spans="1:29" x14ac:dyDescent="0.35">
      <c r="A3210" s="8"/>
      <c r="B3210" s="8"/>
      <c r="C3210" s="8"/>
      <c r="D3210" s="9"/>
      <c r="E3210" s="9"/>
      <c r="F3210" s="9"/>
      <c r="G3210" s="56"/>
      <c r="H3210" s="8" t="s">
        <v>41</v>
      </c>
      <c r="I3210" s="8"/>
      <c r="J3210" s="57"/>
      <c r="K3210" s="10"/>
      <c r="L3210" s="8"/>
      <c r="M3210" s="13"/>
      <c r="N3210" s="1"/>
      <c r="O3210" s="1"/>
      <c r="P3210" s="8"/>
      <c r="Q3210" s="3"/>
      <c r="R3210" s="4"/>
      <c r="S3210" s="3"/>
      <c r="T3210" s="3"/>
      <c r="U3210" s="1"/>
      <c r="V3210" s="1"/>
      <c r="W3210" s="4"/>
      <c r="X3210" s="3"/>
      <c r="Y3210" s="11"/>
      <c r="Z3210" s="10"/>
      <c r="AA3210" s="11"/>
      <c r="AB3210" s="14"/>
    </row>
    <row r="3211" spans="1:29" x14ac:dyDescent="0.35">
      <c r="A3211" s="8"/>
      <c r="B3211" s="8"/>
      <c r="C3211" s="8"/>
      <c r="D3211" s="9"/>
      <c r="E3211" s="9"/>
      <c r="F3211" s="9"/>
      <c r="G3211" s="56"/>
      <c r="H3211" s="8" t="s">
        <v>42</v>
      </c>
      <c r="I3211" s="58"/>
      <c r="J3211" s="59"/>
      <c r="K3211" s="12"/>
      <c r="L3211" s="58"/>
      <c r="M3211" s="60"/>
      <c r="N3211" s="1"/>
      <c r="O3211" s="1"/>
      <c r="P3211" s="8"/>
      <c r="Q3211" s="3"/>
      <c r="R3211" s="4"/>
      <c r="S3211" s="3"/>
      <c r="T3211" s="3"/>
      <c r="U3211" s="1"/>
      <c r="V3211" s="1"/>
      <c r="W3211" s="4"/>
      <c r="X3211" s="3"/>
      <c r="Y3211" s="11"/>
      <c r="Z3211" s="10"/>
      <c r="AA3211" s="11"/>
      <c r="AB3211" s="14"/>
    </row>
    <row r="3212" spans="1:29" x14ac:dyDescent="0.35">
      <c r="A3212" s="58"/>
      <c r="B3212" s="58"/>
      <c r="C3212" s="58"/>
      <c r="D3212" s="61"/>
      <c r="E3212" s="61"/>
      <c r="F3212" s="61"/>
      <c r="G3212" s="58"/>
      <c r="H3212" s="58" t="s">
        <v>43</v>
      </c>
      <c r="I3212" s="58"/>
      <c r="J3212" s="59"/>
      <c r="K3212" s="12"/>
      <c r="L3212" s="58"/>
      <c r="M3212" s="60"/>
    </row>
    <row r="3213" spans="1:29" x14ac:dyDescent="0.35">
      <c r="A3213" s="1"/>
      <c r="B3213" s="1"/>
      <c r="C3213" s="1"/>
      <c r="D3213" s="2"/>
      <c r="E3213" s="2"/>
      <c r="F3213" s="2"/>
      <c r="G3213" s="1"/>
      <c r="H3213" s="1"/>
      <c r="I3213" s="1"/>
      <c r="J3213" s="3"/>
      <c r="K3213" s="4"/>
      <c r="M3213" s="6"/>
      <c r="N3213" s="1"/>
      <c r="O3213" s="1"/>
      <c r="P3213" s="1"/>
      <c r="Q3213" s="3"/>
      <c r="R3213" s="4"/>
      <c r="S3213" s="3"/>
      <c r="T3213" s="3"/>
      <c r="U3213" s="1"/>
      <c r="V3213" s="1"/>
      <c r="W3213" s="4"/>
      <c r="X3213" s="3"/>
      <c r="Y3213" s="4"/>
      <c r="Z3213" s="3"/>
      <c r="AA3213" s="314" t="s">
        <v>0</v>
      </c>
      <c r="AB3213" s="314"/>
    </row>
    <row r="3214" spans="1:29" x14ac:dyDescent="0.35">
      <c r="A3214" s="315" t="s">
        <v>1</v>
      </c>
      <c r="B3214" s="315"/>
      <c r="C3214" s="315"/>
      <c r="D3214" s="315"/>
      <c r="E3214" s="315"/>
      <c r="F3214" s="315"/>
      <c r="G3214" s="315"/>
      <c r="H3214" s="315"/>
      <c r="I3214" s="315"/>
      <c r="J3214" s="315"/>
      <c r="K3214" s="315"/>
      <c r="L3214" s="315"/>
      <c r="M3214" s="315"/>
      <c r="N3214" s="315"/>
      <c r="O3214" s="315"/>
      <c r="P3214" s="315"/>
      <c r="Q3214" s="315"/>
      <c r="R3214" s="315"/>
      <c r="S3214" s="315"/>
      <c r="T3214" s="315"/>
      <c r="U3214" s="315"/>
      <c r="V3214" s="315"/>
      <c r="W3214" s="315"/>
      <c r="X3214" s="315"/>
      <c r="Y3214" s="315"/>
      <c r="Z3214" s="315"/>
      <c r="AA3214" s="315"/>
      <c r="AB3214" s="315"/>
    </row>
    <row r="3215" spans="1:29" x14ac:dyDescent="0.35">
      <c r="A3215" s="315" t="str">
        <f>A3197</f>
        <v>เทศบาลตำบลนาบอน</v>
      </c>
      <c r="B3215" s="315"/>
      <c r="C3215" s="315"/>
      <c r="D3215" s="315"/>
      <c r="E3215" s="315"/>
      <c r="F3215" s="315"/>
      <c r="G3215" s="315"/>
      <c r="H3215" s="315"/>
      <c r="I3215" s="315"/>
      <c r="J3215" s="315"/>
      <c r="K3215" s="315"/>
      <c r="L3215" s="315"/>
      <c r="M3215" s="315"/>
      <c r="N3215" s="315"/>
      <c r="O3215" s="315"/>
      <c r="P3215" s="315"/>
      <c r="Q3215" s="315"/>
      <c r="R3215" s="315"/>
      <c r="S3215" s="315"/>
      <c r="T3215" s="315"/>
      <c r="U3215" s="315"/>
      <c r="V3215" s="315"/>
      <c r="W3215" s="315"/>
      <c r="X3215" s="315"/>
      <c r="Y3215" s="315"/>
      <c r="Z3215" s="315"/>
      <c r="AA3215" s="315"/>
      <c r="AB3215" s="315"/>
    </row>
    <row r="3216" spans="1:29" x14ac:dyDescent="0.35">
      <c r="A3216" s="8" t="s">
        <v>283</v>
      </c>
      <c r="B3216" s="8"/>
      <c r="C3216" s="8"/>
      <c r="D3216" s="9"/>
      <c r="E3216" s="9"/>
      <c r="F3216" s="9"/>
      <c r="G3216" s="8"/>
      <c r="H3216" s="8"/>
      <c r="I3216" s="8"/>
      <c r="J3216" s="10"/>
      <c r="K3216" s="11"/>
      <c r="L3216" s="12"/>
      <c r="M3216" s="13"/>
      <c r="N3216" s="8"/>
      <c r="O3216" s="8"/>
      <c r="P3216" s="8"/>
      <c r="Q3216" s="10"/>
      <c r="R3216" s="11"/>
      <c r="S3216" s="10"/>
      <c r="T3216" s="10"/>
      <c r="U3216" s="8"/>
      <c r="V3216" s="8"/>
      <c r="W3216" s="11"/>
      <c r="X3216" s="10"/>
      <c r="Y3216" s="11"/>
      <c r="Z3216" s="10"/>
      <c r="AA3216" s="11"/>
      <c r="AB3216" s="14"/>
    </row>
    <row r="3217" spans="1:29" x14ac:dyDescent="0.35">
      <c r="A3217" s="288" t="s">
        <v>4</v>
      </c>
      <c r="B3217" s="316"/>
      <c r="C3217" s="316"/>
      <c r="D3217" s="316"/>
      <c r="E3217" s="316"/>
      <c r="F3217" s="316"/>
      <c r="G3217" s="316"/>
      <c r="H3217" s="316"/>
      <c r="I3217" s="316"/>
      <c r="J3217" s="316"/>
      <c r="K3217" s="316"/>
      <c r="L3217" s="289"/>
      <c r="M3217" s="288" t="s">
        <v>5</v>
      </c>
      <c r="N3217" s="316"/>
      <c r="O3217" s="316"/>
      <c r="P3217" s="316"/>
      <c r="Q3217" s="316"/>
      <c r="R3217" s="316"/>
      <c r="S3217" s="316"/>
      <c r="T3217" s="316"/>
      <c r="U3217" s="316"/>
      <c r="V3217" s="316"/>
      <c r="W3217" s="289"/>
      <c r="X3217" s="290" t="s">
        <v>6</v>
      </c>
      <c r="Y3217" s="290" t="s">
        <v>7</v>
      </c>
      <c r="Z3217" s="290" t="s">
        <v>8</v>
      </c>
      <c r="AA3217" s="290" t="s">
        <v>9</v>
      </c>
      <c r="AB3217" s="317" t="s">
        <v>10</v>
      </c>
    </row>
    <row r="3218" spans="1:29" x14ac:dyDescent="0.35">
      <c r="A3218" s="299" t="s">
        <v>11</v>
      </c>
      <c r="B3218" s="293" t="s">
        <v>12</v>
      </c>
      <c r="C3218" s="293" t="s">
        <v>13</v>
      </c>
      <c r="D3218" s="311" t="s">
        <v>14</v>
      </c>
      <c r="E3218" s="311" t="s">
        <v>15</v>
      </c>
      <c r="F3218" s="312" t="s">
        <v>16</v>
      </c>
      <c r="G3218" s="302" t="s">
        <v>17</v>
      </c>
      <c r="H3218" s="303"/>
      <c r="I3218" s="304"/>
      <c r="J3218" s="290" t="s">
        <v>18</v>
      </c>
      <c r="K3218" s="290" t="s">
        <v>19</v>
      </c>
      <c r="L3218" s="308" t="s">
        <v>20</v>
      </c>
      <c r="M3218" s="299" t="s">
        <v>11</v>
      </c>
      <c r="N3218" s="293" t="s">
        <v>21</v>
      </c>
      <c r="O3218" s="293" t="s">
        <v>22</v>
      </c>
      <c r="P3218" s="293" t="s">
        <v>16</v>
      </c>
      <c r="Q3218" s="290" t="s">
        <v>23</v>
      </c>
      <c r="R3218" s="290" t="s">
        <v>24</v>
      </c>
      <c r="S3218" s="290" t="s">
        <v>25</v>
      </c>
      <c r="T3218" s="290" t="s">
        <v>26</v>
      </c>
      <c r="U3218" s="288" t="s">
        <v>27</v>
      </c>
      <c r="V3218" s="289"/>
      <c r="W3218" s="290" t="s">
        <v>28</v>
      </c>
      <c r="X3218" s="291"/>
      <c r="Y3218" s="291"/>
      <c r="Z3218" s="291"/>
      <c r="AA3218" s="291"/>
      <c r="AB3218" s="318"/>
    </row>
    <row r="3219" spans="1:29" x14ac:dyDescent="0.35">
      <c r="A3219" s="300"/>
      <c r="B3219" s="294"/>
      <c r="C3219" s="294"/>
      <c r="D3219" s="312"/>
      <c r="E3219" s="312"/>
      <c r="F3219" s="312"/>
      <c r="G3219" s="305"/>
      <c r="H3219" s="306"/>
      <c r="I3219" s="307"/>
      <c r="J3219" s="291"/>
      <c r="K3219" s="291"/>
      <c r="L3219" s="309"/>
      <c r="M3219" s="300"/>
      <c r="N3219" s="294"/>
      <c r="O3219" s="294"/>
      <c r="P3219" s="294"/>
      <c r="Q3219" s="291"/>
      <c r="R3219" s="291"/>
      <c r="S3219" s="291"/>
      <c r="T3219" s="291"/>
      <c r="U3219" s="293" t="s">
        <v>29</v>
      </c>
      <c r="V3219" s="296" t="s">
        <v>30</v>
      </c>
      <c r="W3219" s="291"/>
      <c r="X3219" s="291"/>
      <c r="Y3219" s="291"/>
      <c r="Z3219" s="291"/>
      <c r="AA3219" s="291"/>
      <c r="AB3219" s="318"/>
    </row>
    <row r="3220" spans="1:29" x14ac:dyDescent="0.35">
      <c r="A3220" s="300"/>
      <c r="B3220" s="294"/>
      <c r="C3220" s="294"/>
      <c r="D3220" s="312"/>
      <c r="E3220" s="312"/>
      <c r="F3220" s="312"/>
      <c r="G3220" s="299" t="s">
        <v>31</v>
      </c>
      <c r="H3220" s="299" t="s">
        <v>32</v>
      </c>
      <c r="I3220" s="299" t="s">
        <v>33</v>
      </c>
      <c r="J3220" s="291"/>
      <c r="K3220" s="291"/>
      <c r="L3220" s="309"/>
      <c r="M3220" s="300"/>
      <c r="N3220" s="294"/>
      <c r="O3220" s="294"/>
      <c r="P3220" s="294"/>
      <c r="Q3220" s="291"/>
      <c r="R3220" s="291"/>
      <c r="S3220" s="291"/>
      <c r="T3220" s="291"/>
      <c r="U3220" s="294"/>
      <c r="V3220" s="297"/>
      <c r="W3220" s="291"/>
      <c r="X3220" s="291"/>
      <c r="Y3220" s="291"/>
      <c r="Z3220" s="291"/>
      <c r="AA3220" s="291"/>
      <c r="AB3220" s="318"/>
    </row>
    <row r="3221" spans="1:29" x14ac:dyDescent="0.35">
      <c r="A3221" s="300"/>
      <c r="B3221" s="294"/>
      <c r="C3221" s="294"/>
      <c r="D3221" s="312"/>
      <c r="E3221" s="312"/>
      <c r="F3221" s="312"/>
      <c r="G3221" s="300"/>
      <c r="H3221" s="300"/>
      <c r="I3221" s="300"/>
      <c r="J3221" s="291"/>
      <c r="K3221" s="291"/>
      <c r="L3221" s="309"/>
      <c r="M3221" s="300"/>
      <c r="N3221" s="294"/>
      <c r="O3221" s="294"/>
      <c r="P3221" s="294"/>
      <c r="Q3221" s="291"/>
      <c r="R3221" s="291"/>
      <c r="S3221" s="291"/>
      <c r="T3221" s="291"/>
      <c r="U3221" s="294"/>
      <c r="V3221" s="297"/>
      <c r="W3221" s="291"/>
      <c r="X3221" s="291"/>
      <c r="Y3221" s="291"/>
      <c r="Z3221" s="291"/>
      <c r="AA3221" s="291"/>
      <c r="AB3221" s="318"/>
    </row>
    <row r="3222" spans="1:29" x14ac:dyDescent="0.35">
      <c r="A3222" s="301"/>
      <c r="B3222" s="295"/>
      <c r="C3222" s="295"/>
      <c r="D3222" s="313"/>
      <c r="E3222" s="313"/>
      <c r="F3222" s="313"/>
      <c r="G3222" s="301"/>
      <c r="H3222" s="301"/>
      <c r="I3222" s="301"/>
      <c r="J3222" s="292"/>
      <c r="K3222" s="292"/>
      <c r="L3222" s="310"/>
      <c r="M3222" s="301"/>
      <c r="N3222" s="295"/>
      <c r="O3222" s="295"/>
      <c r="P3222" s="295"/>
      <c r="Q3222" s="292"/>
      <c r="R3222" s="292"/>
      <c r="S3222" s="292"/>
      <c r="T3222" s="292"/>
      <c r="U3222" s="295"/>
      <c r="V3222" s="298"/>
      <c r="W3222" s="292"/>
      <c r="X3222" s="292"/>
      <c r="Y3222" s="292"/>
      <c r="Z3222" s="292"/>
      <c r="AA3222" s="292"/>
      <c r="AB3222" s="319"/>
    </row>
    <row r="3223" spans="1:29" x14ac:dyDescent="0.35">
      <c r="A3223" s="15">
        <v>1</v>
      </c>
      <c r="B3223" s="16" t="s">
        <v>95</v>
      </c>
      <c r="C3223" s="16">
        <v>6736</v>
      </c>
      <c r="D3223" s="17">
        <v>17034</v>
      </c>
      <c r="E3223" s="17" t="s">
        <v>59</v>
      </c>
      <c r="F3223" s="18" t="s">
        <v>47</v>
      </c>
      <c r="G3223" s="16">
        <v>0</v>
      </c>
      <c r="H3223" s="16">
        <v>0</v>
      </c>
      <c r="I3223" s="16">
        <v>50</v>
      </c>
      <c r="J3223" s="19">
        <f>G3223*400+H3223*100+I3223</f>
        <v>50</v>
      </c>
      <c r="K3223" s="20">
        <v>3050</v>
      </c>
      <c r="L3223" s="19">
        <f>J3223*K3223</f>
        <v>152500</v>
      </c>
      <c r="M3223" s="21"/>
      <c r="N3223" s="21"/>
      <c r="O3223" s="21"/>
      <c r="P3223" s="21"/>
      <c r="Q3223" s="22"/>
      <c r="R3223" s="23"/>
      <c r="S3223" s="22"/>
      <c r="T3223" s="22"/>
      <c r="U3223" s="21"/>
      <c r="V3223" s="21"/>
      <c r="W3223" s="23"/>
      <c r="X3223" s="22">
        <f>L3223</f>
        <v>152500</v>
      </c>
      <c r="Y3223" s="23">
        <f>X3223*100/100</f>
        <v>152500</v>
      </c>
      <c r="Z3223" s="22">
        <v>0</v>
      </c>
      <c r="AA3223" s="24">
        <f>Y3223-Z3223</f>
        <v>152500</v>
      </c>
      <c r="AB3223" s="25">
        <v>0.3</v>
      </c>
      <c r="AC3223" s="5">
        <f>AA3223*AB3223/100</f>
        <v>457.5</v>
      </c>
    </row>
    <row r="3224" spans="1:29" x14ac:dyDescent="0.35">
      <c r="A3224" s="201"/>
      <c r="B3224" s="202"/>
      <c r="C3224" s="202"/>
      <c r="D3224" s="77"/>
      <c r="E3224" s="77"/>
      <c r="F3224" s="130"/>
      <c r="G3224" s="202"/>
      <c r="H3224" s="202"/>
      <c r="I3224" s="202"/>
      <c r="J3224" s="196"/>
      <c r="K3224" s="197"/>
      <c r="L3224" s="203"/>
      <c r="M3224" s="132"/>
      <c r="N3224" s="132"/>
      <c r="O3224" s="132"/>
      <c r="P3224" s="132"/>
      <c r="Q3224" s="185"/>
      <c r="R3224" s="206"/>
      <c r="S3224" s="185"/>
      <c r="T3224" s="207"/>
      <c r="U3224" s="132"/>
      <c r="V3224" s="132"/>
      <c r="W3224" s="206"/>
      <c r="X3224" s="207"/>
      <c r="Y3224" s="206"/>
      <c r="Z3224" s="207"/>
      <c r="AA3224" s="208"/>
      <c r="AB3224" s="198"/>
      <c r="AC3224" s="188">
        <f>SUM(AC3223)</f>
        <v>457.5</v>
      </c>
    </row>
    <row r="3225" spans="1:29" x14ac:dyDescent="0.35">
      <c r="A3225" s="1"/>
      <c r="B3225" s="1"/>
      <c r="C3225" s="1"/>
      <c r="D3225" s="2"/>
      <c r="E3225" s="2"/>
      <c r="F3225" s="2"/>
      <c r="G3225" s="1"/>
      <c r="H3225" s="1"/>
      <c r="I3225" s="1"/>
      <c r="J3225" s="3"/>
      <c r="K3225" s="4"/>
      <c r="M3225" s="6"/>
      <c r="N3225" s="1"/>
      <c r="O3225" s="1"/>
      <c r="P3225" s="1"/>
      <c r="Q3225" s="3"/>
      <c r="R3225" s="4"/>
      <c r="S3225" s="3"/>
      <c r="T3225" s="3"/>
      <c r="U3225" s="1"/>
      <c r="V3225" s="1"/>
      <c r="W3225" s="4"/>
      <c r="X3225" s="3"/>
      <c r="Y3225" s="4"/>
      <c r="Z3225" s="3"/>
      <c r="AA3225" s="4"/>
      <c r="AB3225" s="55"/>
    </row>
    <row r="3226" spans="1:29" x14ac:dyDescent="0.35">
      <c r="A3226" s="8"/>
      <c r="B3226" s="8" t="s">
        <v>37</v>
      </c>
      <c r="C3226" s="8"/>
      <c r="D3226" s="9" t="s">
        <v>38</v>
      </c>
      <c r="E3226" s="9"/>
      <c r="F3226" s="9"/>
      <c r="G3226" s="56"/>
      <c r="H3226" s="8" t="s">
        <v>39</v>
      </c>
      <c r="I3226" s="8"/>
      <c r="J3226" s="57"/>
      <c r="K3226" s="10"/>
      <c r="L3226" s="8"/>
      <c r="M3226" s="13"/>
      <c r="N3226" s="1"/>
      <c r="O3226" s="1"/>
      <c r="P3226" s="1"/>
      <c r="Q3226" s="3"/>
      <c r="R3226" s="4"/>
      <c r="S3226" s="3"/>
      <c r="T3226" s="3"/>
      <c r="U3226" s="1"/>
      <c r="V3226" s="1"/>
      <c r="W3226" s="4"/>
      <c r="X3226" s="3"/>
      <c r="Y3226" s="4"/>
      <c r="Z3226" s="3"/>
      <c r="AA3226" s="4"/>
      <c r="AB3226" s="55"/>
    </row>
    <row r="3227" spans="1:29" x14ac:dyDescent="0.35">
      <c r="A3227" s="8"/>
      <c r="B3227" s="8"/>
      <c r="C3227" s="8"/>
      <c r="D3227" s="9"/>
      <c r="E3227" s="9"/>
      <c r="F3227" s="9"/>
      <c r="G3227" s="56"/>
      <c r="H3227" s="8" t="s">
        <v>40</v>
      </c>
      <c r="I3227" s="8"/>
      <c r="J3227" s="57"/>
      <c r="K3227" s="10"/>
      <c r="L3227" s="8"/>
      <c r="M3227" s="13"/>
      <c r="N3227" s="1"/>
      <c r="O3227" s="1"/>
      <c r="P3227" s="1"/>
      <c r="Q3227" s="3"/>
      <c r="R3227" s="4"/>
      <c r="S3227" s="3"/>
      <c r="T3227" s="3"/>
      <c r="U3227" s="1"/>
      <c r="V3227" s="1"/>
      <c r="W3227" s="4"/>
      <c r="X3227" s="3"/>
      <c r="Y3227" s="4"/>
      <c r="Z3227" s="3"/>
      <c r="AA3227" s="4"/>
      <c r="AB3227" s="55"/>
    </row>
    <row r="3228" spans="1:29" x14ac:dyDescent="0.35">
      <c r="A3228" s="8"/>
      <c r="B3228" s="8"/>
      <c r="C3228" s="8"/>
      <c r="D3228" s="9"/>
      <c r="E3228" s="9"/>
      <c r="F3228" s="9"/>
      <c r="G3228" s="56"/>
      <c r="H3228" s="8" t="s">
        <v>41</v>
      </c>
      <c r="I3228" s="8"/>
      <c r="J3228" s="57"/>
      <c r="K3228" s="10"/>
      <c r="L3228" s="8"/>
      <c r="M3228" s="13"/>
      <c r="N3228" s="1"/>
      <c r="O3228" s="1"/>
      <c r="P3228" s="8"/>
      <c r="Q3228" s="3"/>
      <c r="R3228" s="4"/>
      <c r="S3228" s="3"/>
      <c r="T3228" s="3"/>
      <c r="U3228" s="1"/>
      <c r="V3228" s="1"/>
      <c r="W3228" s="4"/>
      <c r="X3228" s="3"/>
      <c r="Y3228" s="11"/>
      <c r="Z3228" s="10"/>
      <c r="AA3228" s="11"/>
      <c r="AB3228" s="14"/>
    </row>
    <row r="3229" spans="1:29" x14ac:dyDescent="0.35">
      <c r="A3229" s="8"/>
      <c r="B3229" s="8"/>
      <c r="C3229" s="8"/>
      <c r="D3229" s="9"/>
      <c r="E3229" s="9"/>
      <c r="F3229" s="9"/>
      <c r="G3229" s="56"/>
      <c r="H3229" s="8" t="s">
        <v>42</v>
      </c>
      <c r="I3229" s="58"/>
      <c r="J3229" s="59"/>
      <c r="K3229" s="12"/>
      <c r="L3229" s="58"/>
      <c r="M3229" s="60"/>
      <c r="N3229" s="1"/>
      <c r="O3229" s="1"/>
      <c r="P3229" s="8"/>
      <c r="Q3229" s="3"/>
      <c r="R3229" s="4"/>
      <c r="S3229" s="3"/>
      <c r="T3229" s="3"/>
      <c r="U3229" s="1"/>
      <c r="V3229" s="1"/>
      <c r="W3229" s="4"/>
      <c r="X3229" s="3"/>
      <c r="Y3229" s="11"/>
      <c r="Z3229" s="10"/>
      <c r="AA3229" s="11"/>
      <c r="AB3229" s="14"/>
    </row>
    <row r="3230" spans="1:29" x14ac:dyDescent="0.35">
      <c r="A3230" s="58"/>
      <c r="B3230" s="58"/>
      <c r="C3230" s="58"/>
      <c r="D3230" s="61"/>
      <c r="E3230" s="61"/>
      <c r="F3230" s="61"/>
      <c r="G3230" s="58"/>
      <c r="H3230" s="58" t="s">
        <v>43</v>
      </c>
      <c r="I3230" s="58"/>
      <c r="J3230" s="59"/>
      <c r="K3230" s="12"/>
      <c r="L3230" s="58"/>
      <c r="M3230" s="60"/>
    </row>
    <row r="3231" spans="1:29" x14ac:dyDescent="0.35">
      <c r="A3231" s="1"/>
      <c r="B3231" s="1"/>
      <c r="C3231" s="1"/>
      <c r="D3231" s="2"/>
      <c r="E3231" s="2"/>
      <c r="F3231" s="2"/>
      <c r="G3231" s="1"/>
      <c r="H3231" s="1"/>
      <c r="I3231" s="1"/>
      <c r="J3231" s="3"/>
      <c r="K3231" s="4"/>
      <c r="M3231" s="6"/>
      <c r="N3231" s="1"/>
      <c r="O3231" s="1"/>
      <c r="P3231" s="1"/>
      <c r="Q3231" s="3"/>
      <c r="R3231" s="4"/>
      <c r="S3231" s="3"/>
      <c r="T3231" s="3"/>
      <c r="U3231" s="1"/>
      <c r="V3231" s="1"/>
      <c r="W3231" s="4"/>
      <c r="X3231" s="3"/>
      <c r="Y3231" s="4"/>
      <c r="Z3231" s="3"/>
      <c r="AA3231" s="314" t="s">
        <v>0</v>
      </c>
      <c r="AB3231" s="314"/>
    </row>
    <row r="3232" spans="1:29" x14ac:dyDescent="0.35">
      <c r="A3232" s="315" t="s">
        <v>1</v>
      </c>
      <c r="B3232" s="315"/>
      <c r="C3232" s="315"/>
      <c r="D3232" s="315"/>
      <c r="E3232" s="315"/>
      <c r="F3232" s="315"/>
      <c r="G3232" s="315"/>
      <c r="H3232" s="315"/>
      <c r="I3232" s="315"/>
      <c r="J3232" s="315"/>
      <c r="K3232" s="315"/>
      <c r="L3232" s="315"/>
      <c r="M3232" s="315"/>
      <c r="N3232" s="315"/>
      <c r="O3232" s="315"/>
      <c r="P3232" s="315"/>
      <c r="Q3232" s="315"/>
      <c r="R3232" s="315"/>
      <c r="S3232" s="315"/>
      <c r="T3232" s="315"/>
      <c r="U3232" s="315"/>
      <c r="V3232" s="315"/>
      <c r="W3232" s="315"/>
      <c r="X3232" s="315"/>
      <c r="Y3232" s="315"/>
      <c r="Z3232" s="315"/>
      <c r="AA3232" s="315"/>
      <c r="AB3232" s="315"/>
    </row>
    <row r="3233" spans="1:29" x14ac:dyDescent="0.35">
      <c r="A3233" s="315" t="str">
        <f>A3215</f>
        <v>เทศบาลตำบลนาบอน</v>
      </c>
      <c r="B3233" s="315"/>
      <c r="C3233" s="315"/>
      <c r="D3233" s="315"/>
      <c r="E3233" s="315"/>
      <c r="F3233" s="315"/>
      <c r="G3233" s="315"/>
      <c r="H3233" s="315"/>
      <c r="I3233" s="315"/>
      <c r="J3233" s="315"/>
      <c r="K3233" s="315"/>
      <c r="L3233" s="315"/>
      <c r="M3233" s="315"/>
      <c r="N3233" s="315"/>
      <c r="O3233" s="315"/>
      <c r="P3233" s="315"/>
      <c r="Q3233" s="315"/>
      <c r="R3233" s="315"/>
      <c r="S3233" s="315"/>
      <c r="T3233" s="315"/>
      <c r="U3233" s="315"/>
      <c r="V3233" s="315"/>
      <c r="W3233" s="315"/>
      <c r="X3233" s="315"/>
      <c r="Y3233" s="315"/>
      <c r="Z3233" s="315"/>
      <c r="AA3233" s="315"/>
      <c r="AB3233" s="315"/>
    </row>
    <row r="3234" spans="1:29" x14ac:dyDescent="0.35">
      <c r="A3234" s="247" t="s">
        <v>284</v>
      </c>
      <c r="B3234" s="8"/>
      <c r="C3234" s="8"/>
      <c r="D3234" s="9"/>
      <c r="E3234" s="9"/>
      <c r="F3234" s="9"/>
      <c r="G3234" s="8"/>
      <c r="H3234" s="8"/>
      <c r="I3234" s="8"/>
      <c r="J3234" s="10"/>
      <c r="K3234" s="11"/>
      <c r="L3234" s="12"/>
      <c r="M3234" s="13"/>
      <c r="N3234" s="8"/>
      <c r="O3234" s="8"/>
      <c r="P3234" s="8"/>
      <c r="Q3234" s="10"/>
      <c r="R3234" s="11"/>
      <c r="S3234" s="10"/>
      <c r="T3234" s="10"/>
      <c r="U3234" s="8"/>
      <c r="V3234" s="8"/>
      <c r="W3234" s="11"/>
      <c r="X3234" s="10"/>
      <c r="Y3234" s="11"/>
      <c r="Z3234" s="10"/>
      <c r="AA3234" s="11"/>
      <c r="AB3234" s="14"/>
    </row>
    <row r="3235" spans="1:29" x14ac:dyDescent="0.35">
      <c r="A3235" s="288" t="s">
        <v>4</v>
      </c>
      <c r="B3235" s="316"/>
      <c r="C3235" s="316"/>
      <c r="D3235" s="316"/>
      <c r="E3235" s="316"/>
      <c r="F3235" s="316"/>
      <c r="G3235" s="316"/>
      <c r="H3235" s="316"/>
      <c r="I3235" s="316"/>
      <c r="J3235" s="316"/>
      <c r="K3235" s="316"/>
      <c r="L3235" s="289"/>
      <c r="M3235" s="288" t="s">
        <v>5</v>
      </c>
      <c r="N3235" s="316"/>
      <c r="O3235" s="316"/>
      <c r="P3235" s="316"/>
      <c r="Q3235" s="316"/>
      <c r="R3235" s="316"/>
      <c r="S3235" s="316"/>
      <c r="T3235" s="316"/>
      <c r="U3235" s="316"/>
      <c r="V3235" s="316"/>
      <c r="W3235" s="289"/>
      <c r="X3235" s="290" t="s">
        <v>6</v>
      </c>
      <c r="Y3235" s="290" t="s">
        <v>7</v>
      </c>
      <c r="Z3235" s="290" t="s">
        <v>8</v>
      </c>
      <c r="AA3235" s="290" t="s">
        <v>9</v>
      </c>
      <c r="AB3235" s="317" t="s">
        <v>10</v>
      </c>
    </row>
    <row r="3236" spans="1:29" x14ac:dyDescent="0.35">
      <c r="A3236" s="299" t="s">
        <v>11</v>
      </c>
      <c r="B3236" s="293" t="s">
        <v>12</v>
      </c>
      <c r="C3236" s="293" t="s">
        <v>13</v>
      </c>
      <c r="D3236" s="311" t="s">
        <v>14</v>
      </c>
      <c r="E3236" s="311" t="s">
        <v>15</v>
      </c>
      <c r="F3236" s="312" t="s">
        <v>16</v>
      </c>
      <c r="G3236" s="302" t="s">
        <v>17</v>
      </c>
      <c r="H3236" s="303"/>
      <c r="I3236" s="304"/>
      <c r="J3236" s="290" t="s">
        <v>18</v>
      </c>
      <c r="K3236" s="290" t="s">
        <v>19</v>
      </c>
      <c r="L3236" s="308" t="s">
        <v>20</v>
      </c>
      <c r="M3236" s="299" t="s">
        <v>11</v>
      </c>
      <c r="N3236" s="293" t="s">
        <v>21</v>
      </c>
      <c r="O3236" s="293" t="s">
        <v>22</v>
      </c>
      <c r="P3236" s="293" t="s">
        <v>16</v>
      </c>
      <c r="Q3236" s="290" t="s">
        <v>23</v>
      </c>
      <c r="R3236" s="290" t="s">
        <v>24</v>
      </c>
      <c r="S3236" s="290" t="s">
        <v>25</v>
      </c>
      <c r="T3236" s="290" t="s">
        <v>26</v>
      </c>
      <c r="U3236" s="288" t="s">
        <v>27</v>
      </c>
      <c r="V3236" s="289"/>
      <c r="W3236" s="290" t="s">
        <v>28</v>
      </c>
      <c r="X3236" s="291"/>
      <c r="Y3236" s="291"/>
      <c r="Z3236" s="291"/>
      <c r="AA3236" s="291"/>
      <c r="AB3236" s="318"/>
    </row>
    <row r="3237" spans="1:29" x14ac:dyDescent="0.35">
      <c r="A3237" s="300"/>
      <c r="B3237" s="294"/>
      <c r="C3237" s="294"/>
      <c r="D3237" s="312"/>
      <c r="E3237" s="312"/>
      <c r="F3237" s="312"/>
      <c r="G3237" s="305"/>
      <c r="H3237" s="306"/>
      <c r="I3237" s="307"/>
      <c r="J3237" s="291"/>
      <c r="K3237" s="291"/>
      <c r="L3237" s="309"/>
      <c r="M3237" s="300"/>
      <c r="N3237" s="294"/>
      <c r="O3237" s="294"/>
      <c r="P3237" s="294"/>
      <c r="Q3237" s="291"/>
      <c r="R3237" s="291"/>
      <c r="S3237" s="291"/>
      <c r="T3237" s="291"/>
      <c r="U3237" s="293" t="s">
        <v>29</v>
      </c>
      <c r="V3237" s="296" t="s">
        <v>30</v>
      </c>
      <c r="W3237" s="291"/>
      <c r="X3237" s="291"/>
      <c r="Y3237" s="291"/>
      <c r="Z3237" s="291"/>
      <c r="AA3237" s="291"/>
      <c r="AB3237" s="318"/>
    </row>
    <row r="3238" spans="1:29" x14ac:dyDescent="0.35">
      <c r="A3238" s="300"/>
      <c r="B3238" s="294"/>
      <c r="C3238" s="294"/>
      <c r="D3238" s="312"/>
      <c r="E3238" s="312"/>
      <c r="F3238" s="312"/>
      <c r="G3238" s="299" t="s">
        <v>31</v>
      </c>
      <c r="H3238" s="299" t="s">
        <v>32</v>
      </c>
      <c r="I3238" s="299" t="s">
        <v>33</v>
      </c>
      <c r="J3238" s="291"/>
      <c r="K3238" s="291"/>
      <c r="L3238" s="309"/>
      <c r="M3238" s="300"/>
      <c r="N3238" s="294"/>
      <c r="O3238" s="294"/>
      <c r="P3238" s="294"/>
      <c r="Q3238" s="291"/>
      <c r="R3238" s="291"/>
      <c r="S3238" s="291"/>
      <c r="T3238" s="291"/>
      <c r="U3238" s="294"/>
      <c r="V3238" s="297"/>
      <c r="W3238" s="291"/>
      <c r="X3238" s="291"/>
      <c r="Y3238" s="291"/>
      <c r="Z3238" s="291"/>
      <c r="AA3238" s="291"/>
      <c r="AB3238" s="318"/>
    </row>
    <row r="3239" spans="1:29" x14ac:dyDescent="0.35">
      <c r="A3239" s="300"/>
      <c r="B3239" s="294"/>
      <c r="C3239" s="294"/>
      <c r="D3239" s="312"/>
      <c r="E3239" s="312"/>
      <c r="F3239" s="312"/>
      <c r="G3239" s="300"/>
      <c r="H3239" s="300"/>
      <c r="I3239" s="300"/>
      <c r="J3239" s="291"/>
      <c r="K3239" s="291"/>
      <c r="L3239" s="309"/>
      <c r="M3239" s="300"/>
      <c r="N3239" s="294"/>
      <c r="O3239" s="294"/>
      <c r="P3239" s="294"/>
      <c r="Q3239" s="291"/>
      <c r="R3239" s="291"/>
      <c r="S3239" s="291"/>
      <c r="T3239" s="291"/>
      <c r="U3239" s="294"/>
      <c r="V3239" s="297"/>
      <c r="W3239" s="291"/>
      <c r="X3239" s="291"/>
      <c r="Y3239" s="291"/>
      <c r="Z3239" s="291"/>
      <c r="AA3239" s="291"/>
      <c r="AB3239" s="318"/>
    </row>
    <row r="3240" spans="1:29" x14ac:dyDescent="0.35">
      <c r="A3240" s="301"/>
      <c r="B3240" s="295"/>
      <c r="C3240" s="295"/>
      <c r="D3240" s="313"/>
      <c r="E3240" s="313"/>
      <c r="F3240" s="313"/>
      <c r="G3240" s="301"/>
      <c r="H3240" s="301"/>
      <c r="I3240" s="301"/>
      <c r="J3240" s="292"/>
      <c r="K3240" s="292"/>
      <c r="L3240" s="310"/>
      <c r="M3240" s="301"/>
      <c r="N3240" s="295"/>
      <c r="O3240" s="295"/>
      <c r="P3240" s="295"/>
      <c r="Q3240" s="292"/>
      <c r="R3240" s="292"/>
      <c r="S3240" s="292"/>
      <c r="T3240" s="292"/>
      <c r="U3240" s="295"/>
      <c r="V3240" s="298"/>
      <c r="W3240" s="292"/>
      <c r="X3240" s="292"/>
      <c r="Y3240" s="292"/>
      <c r="Z3240" s="292"/>
      <c r="AA3240" s="292"/>
      <c r="AB3240" s="319"/>
    </row>
    <row r="3241" spans="1:29" x14ac:dyDescent="0.35">
      <c r="A3241" s="15">
        <v>1</v>
      </c>
      <c r="B3241" s="16" t="str">
        <f>[1]ภดส3!B12329</f>
        <v>โฉนด</v>
      </c>
      <c r="C3241" s="16">
        <f>[1]ภดส3!E12329</f>
        <v>4514</v>
      </c>
      <c r="D3241" s="17">
        <f>[1]ภดส3!C12329</f>
        <v>9488</v>
      </c>
      <c r="E3241" s="17" t="str">
        <f>[1]ภดส3!F12329</f>
        <v>ม.11 ต.นาบอน</v>
      </c>
      <c r="F3241" s="18" t="s">
        <v>34</v>
      </c>
      <c r="G3241" s="16">
        <f>[1]ภดส3!G12329</f>
        <v>0</v>
      </c>
      <c r="H3241" s="16">
        <f>[1]ภดส3!H12329</f>
        <v>0</v>
      </c>
      <c r="I3241" s="16">
        <f>[1]ภดส3!I12329</f>
        <v>49</v>
      </c>
      <c r="J3241" s="19">
        <f>[1]ภดส3!J12329</f>
        <v>49</v>
      </c>
      <c r="K3241" s="20">
        <v>2650</v>
      </c>
      <c r="L3241" s="19">
        <f>J3241*K3241</f>
        <v>129850</v>
      </c>
      <c r="M3241" s="21">
        <v>1</v>
      </c>
      <c r="N3241" s="21" t="s">
        <v>48</v>
      </c>
      <c r="O3241" s="21" t="s">
        <v>178</v>
      </c>
      <c r="P3241" s="21">
        <v>2</v>
      </c>
      <c r="Q3241" s="22">
        <v>200</v>
      </c>
      <c r="R3241" s="23">
        <v>100</v>
      </c>
      <c r="S3241" s="22">
        <v>7450</v>
      </c>
      <c r="T3241" s="22">
        <f>Q3241*S3241</f>
        <v>1490000</v>
      </c>
      <c r="U3241" s="21">
        <v>70</v>
      </c>
      <c r="V3241" s="21">
        <v>76</v>
      </c>
      <c r="W3241" s="23">
        <f>T3241-T3241*76/100</f>
        <v>357600</v>
      </c>
      <c r="X3241" s="22">
        <f>L3241+W3241</f>
        <v>487450</v>
      </c>
      <c r="Y3241" s="23">
        <f>X3241*R3241/100</f>
        <v>487450</v>
      </c>
      <c r="Z3241" s="22">
        <v>0</v>
      </c>
      <c r="AA3241" s="24">
        <f>Y3241-Z3241</f>
        <v>487450</v>
      </c>
      <c r="AB3241" s="25">
        <v>0.02</v>
      </c>
      <c r="AC3241" s="5">
        <f>AA3241*AB3241/100</f>
        <v>97.49</v>
      </c>
    </row>
    <row r="3242" spans="1:29" x14ac:dyDescent="0.35">
      <c r="A3242" s="201"/>
      <c r="B3242" s="202"/>
      <c r="C3242" s="202"/>
      <c r="D3242" s="77"/>
      <c r="E3242" s="77"/>
      <c r="F3242" s="130"/>
      <c r="G3242" s="202"/>
      <c r="H3242" s="202"/>
      <c r="I3242" s="202"/>
      <c r="J3242" s="196"/>
      <c r="K3242" s="197"/>
      <c r="L3242" s="203"/>
      <c r="M3242" s="132"/>
      <c r="N3242" s="132"/>
      <c r="O3242" s="132"/>
      <c r="P3242" s="132"/>
      <c r="Q3242" s="185"/>
      <c r="R3242" s="206"/>
      <c r="S3242" s="185"/>
      <c r="T3242" s="207"/>
      <c r="U3242" s="132"/>
      <c r="V3242" s="132"/>
      <c r="W3242" s="206"/>
      <c r="X3242" s="207"/>
      <c r="Y3242" s="206"/>
      <c r="Z3242" s="207"/>
      <c r="AA3242" s="208"/>
      <c r="AB3242" s="198"/>
      <c r="AC3242" s="188">
        <f>SUM(AC3241)</f>
        <v>97.49</v>
      </c>
    </row>
    <row r="3243" spans="1:29" x14ac:dyDescent="0.35">
      <c r="A3243" s="1"/>
      <c r="B3243" s="1"/>
      <c r="C3243" s="1"/>
      <c r="D3243" s="2"/>
      <c r="E3243" s="2"/>
      <c r="F3243" s="2"/>
      <c r="G3243" s="1"/>
      <c r="H3243" s="1"/>
      <c r="I3243" s="1"/>
      <c r="J3243" s="3"/>
      <c r="K3243" s="4"/>
      <c r="M3243" s="6"/>
      <c r="N3243" s="1"/>
      <c r="O3243" s="1"/>
      <c r="P3243" s="1"/>
      <c r="Q3243" s="3"/>
      <c r="R3243" s="4"/>
      <c r="S3243" s="3"/>
      <c r="T3243" s="3"/>
      <c r="U3243" s="1"/>
      <c r="V3243" s="1"/>
      <c r="W3243" s="4"/>
      <c r="X3243" s="3"/>
      <c r="Y3243" s="4"/>
      <c r="Z3243" s="3"/>
      <c r="AA3243" s="4"/>
      <c r="AB3243" s="55"/>
    </row>
    <row r="3244" spans="1:29" x14ac:dyDescent="0.35">
      <c r="A3244" s="8"/>
      <c r="B3244" s="8" t="s">
        <v>37</v>
      </c>
      <c r="C3244" s="8"/>
      <c r="D3244" s="9" t="s">
        <v>38</v>
      </c>
      <c r="E3244" s="9"/>
      <c r="F3244" s="9"/>
      <c r="G3244" s="56"/>
      <c r="H3244" s="8" t="s">
        <v>39</v>
      </c>
      <c r="I3244" s="8"/>
      <c r="J3244" s="57"/>
      <c r="K3244" s="10"/>
      <c r="L3244" s="8"/>
      <c r="M3244" s="13"/>
      <c r="N3244" s="1"/>
      <c r="O3244" s="1"/>
      <c r="P3244" s="1"/>
      <c r="Q3244" s="3"/>
      <c r="R3244" s="4"/>
      <c r="S3244" s="3"/>
      <c r="T3244" s="3"/>
      <c r="U3244" s="1"/>
      <c r="V3244" s="1"/>
      <c r="W3244" s="4"/>
      <c r="X3244" s="3"/>
      <c r="Y3244" s="4"/>
      <c r="Z3244" s="3"/>
      <c r="AA3244" s="4"/>
      <c r="AB3244" s="55"/>
    </row>
    <row r="3245" spans="1:29" x14ac:dyDescent="0.35">
      <c r="A3245" s="8"/>
      <c r="B3245" s="8"/>
      <c r="C3245" s="8"/>
      <c r="D3245" s="9"/>
      <c r="E3245" s="9"/>
      <c r="F3245" s="9"/>
      <c r="G3245" s="56"/>
      <c r="H3245" s="8" t="s">
        <v>40</v>
      </c>
      <c r="I3245" s="8"/>
      <c r="J3245" s="57"/>
      <c r="K3245" s="10"/>
      <c r="L3245" s="8"/>
      <c r="M3245" s="13"/>
      <c r="N3245" s="1"/>
      <c r="O3245" s="1"/>
      <c r="P3245" s="1"/>
      <c r="Q3245" s="3"/>
      <c r="R3245" s="4"/>
      <c r="S3245" s="3"/>
      <c r="T3245" s="3"/>
      <c r="U3245" s="1"/>
      <c r="V3245" s="1"/>
      <c r="W3245" s="4"/>
      <c r="X3245" s="3"/>
      <c r="Y3245" s="4"/>
      <c r="Z3245" s="3"/>
      <c r="AA3245" s="4"/>
      <c r="AB3245" s="55"/>
    </row>
    <row r="3246" spans="1:29" x14ac:dyDescent="0.35">
      <c r="A3246" s="8"/>
      <c r="B3246" s="8"/>
      <c r="C3246" s="8"/>
      <c r="D3246" s="9"/>
      <c r="E3246" s="9"/>
      <c r="F3246" s="9"/>
      <c r="G3246" s="56"/>
      <c r="H3246" s="8" t="s">
        <v>41</v>
      </c>
      <c r="I3246" s="8"/>
      <c r="J3246" s="57"/>
      <c r="K3246" s="10"/>
      <c r="L3246" s="8"/>
      <c r="M3246" s="13"/>
      <c r="N3246" s="1"/>
      <c r="O3246" s="1"/>
      <c r="P3246" s="8"/>
      <c r="Q3246" s="3"/>
      <c r="R3246" s="4"/>
      <c r="S3246" s="3"/>
      <c r="T3246" s="3"/>
      <c r="U3246" s="1"/>
      <c r="V3246" s="1"/>
      <c r="W3246" s="4"/>
      <c r="X3246" s="3"/>
      <c r="Y3246" s="11"/>
      <c r="Z3246" s="10"/>
      <c r="AA3246" s="11"/>
      <c r="AB3246" s="14"/>
    </row>
    <row r="3247" spans="1:29" x14ac:dyDescent="0.35">
      <c r="A3247" s="8"/>
      <c r="B3247" s="8"/>
      <c r="C3247" s="8"/>
      <c r="D3247" s="9"/>
      <c r="E3247" s="9"/>
      <c r="F3247" s="9"/>
      <c r="G3247" s="56"/>
      <c r="H3247" s="8" t="s">
        <v>42</v>
      </c>
      <c r="I3247" s="58"/>
      <c r="J3247" s="59"/>
      <c r="K3247" s="12"/>
      <c r="L3247" s="58"/>
      <c r="M3247" s="60"/>
      <c r="N3247" s="1"/>
      <c r="O3247" s="1"/>
      <c r="P3247" s="8"/>
      <c r="Q3247" s="3"/>
      <c r="R3247" s="4"/>
      <c r="S3247" s="3"/>
      <c r="T3247" s="3"/>
      <c r="U3247" s="1"/>
      <c r="V3247" s="1"/>
      <c r="W3247" s="4"/>
      <c r="X3247" s="3"/>
      <c r="Y3247" s="11"/>
      <c r="Z3247" s="10"/>
      <c r="AA3247" s="11"/>
      <c r="AB3247" s="14"/>
    </row>
    <row r="3248" spans="1:29" x14ac:dyDescent="0.35">
      <c r="A3248" s="58"/>
      <c r="B3248" s="58"/>
      <c r="C3248" s="58"/>
      <c r="D3248" s="61"/>
      <c r="E3248" s="61"/>
      <c r="F3248" s="61"/>
      <c r="G3248" s="58"/>
      <c r="H3248" s="58" t="s">
        <v>43</v>
      </c>
      <c r="I3248" s="58"/>
      <c r="J3248" s="59"/>
      <c r="K3248" s="12"/>
      <c r="L3248" s="58"/>
      <c r="M3248" s="60"/>
    </row>
    <row r="3249" spans="1:29" x14ac:dyDescent="0.35">
      <c r="A3249" s="1"/>
      <c r="B3249" s="1"/>
      <c r="C3249" s="1"/>
      <c r="D3249" s="2"/>
      <c r="E3249" s="2"/>
      <c r="F3249" s="2"/>
      <c r="G3249" s="1"/>
      <c r="H3249" s="1"/>
      <c r="I3249" s="1"/>
      <c r="J3249" s="3"/>
      <c r="K3249" s="4"/>
      <c r="M3249" s="6"/>
      <c r="N3249" s="1"/>
      <c r="O3249" s="1"/>
      <c r="P3249" s="1"/>
      <c r="Q3249" s="3"/>
      <c r="R3249" s="4"/>
      <c r="S3249" s="3"/>
      <c r="T3249" s="3"/>
      <c r="U3249" s="1"/>
      <c r="V3249" s="1"/>
      <c r="W3249" s="4"/>
      <c r="X3249" s="3"/>
      <c r="Y3249" s="4"/>
      <c r="Z3249" s="3"/>
      <c r="AA3249" s="314" t="s">
        <v>0</v>
      </c>
      <c r="AB3249" s="314"/>
    </row>
    <row r="3250" spans="1:29" x14ac:dyDescent="0.35">
      <c r="A3250" s="315" t="s">
        <v>1</v>
      </c>
      <c r="B3250" s="315"/>
      <c r="C3250" s="315"/>
      <c r="D3250" s="315"/>
      <c r="E3250" s="315"/>
      <c r="F3250" s="315"/>
      <c r="G3250" s="315"/>
      <c r="H3250" s="315"/>
      <c r="I3250" s="315"/>
      <c r="J3250" s="315"/>
      <c r="K3250" s="315"/>
      <c r="L3250" s="315"/>
      <c r="M3250" s="315"/>
      <c r="N3250" s="315"/>
      <c r="O3250" s="315"/>
      <c r="P3250" s="315"/>
      <c r="Q3250" s="315"/>
      <c r="R3250" s="315"/>
      <c r="S3250" s="315"/>
      <c r="T3250" s="315"/>
      <c r="U3250" s="315"/>
      <c r="V3250" s="315"/>
      <c r="W3250" s="315"/>
      <c r="X3250" s="315"/>
      <c r="Y3250" s="315"/>
      <c r="Z3250" s="315"/>
      <c r="AA3250" s="315"/>
      <c r="AB3250" s="315"/>
    </row>
    <row r="3251" spans="1:29" x14ac:dyDescent="0.35">
      <c r="A3251" s="315" t="str">
        <f>A3233</f>
        <v>เทศบาลตำบลนาบอน</v>
      </c>
      <c r="B3251" s="315"/>
      <c r="C3251" s="315"/>
      <c r="D3251" s="315"/>
      <c r="E3251" s="315"/>
      <c r="F3251" s="315"/>
      <c r="G3251" s="315"/>
      <c r="H3251" s="315"/>
      <c r="I3251" s="315"/>
      <c r="J3251" s="315"/>
      <c r="K3251" s="315"/>
      <c r="L3251" s="315"/>
      <c r="M3251" s="315"/>
      <c r="N3251" s="315"/>
      <c r="O3251" s="315"/>
      <c r="P3251" s="315"/>
      <c r="Q3251" s="315"/>
      <c r="R3251" s="315"/>
      <c r="S3251" s="315"/>
      <c r="T3251" s="315"/>
      <c r="U3251" s="315"/>
      <c r="V3251" s="315"/>
      <c r="W3251" s="315"/>
      <c r="X3251" s="315"/>
      <c r="Y3251" s="315"/>
      <c r="Z3251" s="315"/>
      <c r="AA3251" s="315"/>
      <c r="AB3251" s="315"/>
    </row>
    <row r="3252" spans="1:29" x14ac:dyDescent="0.35">
      <c r="A3252" s="8" t="s">
        <v>285</v>
      </c>
      <c r="B3252" s="8"/>
      <c r="C3252" s="8"/>
      <c r="D3252" s="9"/>
      <c r="E3252" s="9"/>
      <c r="F3252" s="9"/>
      <c r="G3252" s="8"/>
      <c r="H3252" s="8"/>
      <c r="I3252" s="8"/>
      <c r="J3252" s="10"/>
      <c r="K3252" s="11"/>
      <c r="L3252" s="12"/>
      <c r="M3252" s="13"/>
      <c r="N3252" s="8"/>
      <c r="O3252" s="8"/>
      <c r="P3252" s="8"/>
      <c r="Q3252" s="10"/>
      <c r="R3252" s="11"/>
      <c r="S3252" s="10"/>
      <c r="T3252" s="10"/>
      <c r="U3252" s="8"/>
      <c r="V3252" s="8"/>
      <c r="W3252" s="11"/>
      <c r="X3252" s="10"/>
      <c r="Y3252" s="11"/>
      <c r="Z3252" s="10"/>
      <c r="AA3252" s="11"/>
      <c r="AB3252" s="14"/>
    </row>
    <row r="3253" spans="1:29" x14ac:dyDescent="0.35">
      <c r="A3253" s="288" t="s">
        <v>4</v>
      </c>
      <c r="B3253" s="316"/>
      <c r="C3253" s="316"/>
      <c r="D3253" s="316"/>
      <c r="E3253" s="316"/>
      <c r="F3253" s="316"/>
      <c r="G3253" s="316"/>
      <c r="H3253" s="316"/>
      <c r="I3253" s="316"/>
      <c r="J3253" s="316"/>
      <c r="K3253" s="316"/>
      <c r="L3253" s="289"/>
      <c r="M3253" s="288" t="s">
        <v>5</v>
      </c>
      <c r="N3253" s="316"/>
      <c r="O3253" s="316"/>
      <c r="P3253" s="316"/>
      <c r="Q3253" s="316"/>
      <c r="R3253" s="316"/>
      <c r="S3253" s="316"/>
      <c r="T3253" s="316"/>
      <c r="U3253" s="316"/>
      <c r="V3253" s="316"/>
      <c r="W3253" s="289"/>
      <c r="X3253" s="290" t="s">
        <v>6</v>
      </c>
      <c r="Y3253" s="290" t="s">
        <v>7</v>
      </c>
      <c r="Z3253" s="290" t="s">
        <v>8</v>
      </c>
      <c r="AA3253" s="290" t="s">
        <v>9</v>
      </c>
      <c r="AB3253" s="317" t="s">
        <v>10</v>
      </c>
    </row>
    <row r="3254" spans="1:29" x14ac:dyDescent="0.35">
      <c r="A3254" s="299" t="s">
        <v>11</v>
      </c>
      <c r="B3254" s="293" t="s">
        <v>12</v>
      </c>
      <c r="C3254" s="293" t="s">
        <v>13</v>
      </c>
      <c r="D3254" s="311" t="s">
        <v>14</v>
      </c>
      <c r="E3254" s="311" t="s">
        <v>15</v>
      </c>
      <c r="F3254" s="312" t="s">
        <v>16</v>
      </c>
      <c r="G3254" s="302" t="s">
        <v>17</v>
      </c>
      <c r="H3254" s="303"/>
      <c r="I3254" s="304"/>
      <c r="J3254" s="290" t="s">
        <v>18</v>
      </c>
      <c r="K3254" s="290" t="s">
        <v>19</v>
      </c>
      <c r="L3254" s="308" t="s">
        <v>20</v>
      </c>
      <c r="M3254" s="299" t="s">
        <v>11</v>
      </c>
      <c r="N3254" s="293" t="s">
        <v>21</v>
      </c>
      <c r="O3254" s="293" t="s">
        <v>22</v>
      </c>
      <c r="P3254" s="293" t="s">
        <v>16</v>
      </c>
      <c r="Q3254" s="290" t="s">
        <v>23</v>
      </c>
      <c r="R3254" s="290" t="s">
        <v>24</v>
      </c>
      <c r="S3254" s="290" t="s">
        <v>25</v>
      </c>
      <c r="T3254" s="290" t="s">
        <v>26</v>
      </c>
      <c r="U3254" s="288" t="s">
        <v>27</v>
      </c>
      <c r="V3254" s="289"/>
      <c r="W3254" s="290" t="s">
        <v>28</v>
      </c>
      <c r="X3254" s="291"/>
      <c r="Y3254" s="291"/>
      <c r="Z3254" s="291"/>
      <c r="AA3254" s="291"/>
      <c r="AB3254" s="318"/>
    </row>
    <row r="3255" spans="1:29" x14ac:dyDescent="0.35">
      <c r="A3255" s="300"/>
      <c r="B3255" s="294"/>
      <c r="C3255" s="294"/>
      <c r="D3255" s="312"/>
      <c r="E3255" s="312"/>
      <c r="F3255" s="312"/>
      <c r="G3255" s="305"/>
      <c r="H3255" s="306"/>
      <c r="I3255" s="307"/>
      <c r="J3255" s="291"/>
      <c r="K3255" s="291"/>
      <c r="L3255" s="309"/>
      <c r="M3255" s="300"/>
      <c r="N3255" s="294"/>
      <c r="O3255" s="294"/>
      <c r="P3255" s="294"/>
      <c r="Q3255" s="291"/>
      <c r="R3255" s="291"/>
      <c r="S3255" s="291"/>
      <c r="T3255" s="291"/>
      <c r="U3255" s="293" t="s">
        <v>29</v>
      </c>
      <c r="V3255" s="296" t="s">
        <v>30</v>
      </c>
      <c r="W3255" s="291"/>
      <c r="X3255" s="291"/>
      <c r="Y3255" s="291"/>
      <c r="Z3255" s="291"/>
      <c r="AA3255" s="291"/>
      <c r="AB3255" s="318"/>
    </row>
    <row r="3256" spans="1:29" x14ac:dyDescent="0.35">
      <c r="A3256" s="300"/>
      <c r="B3256" s="294"/>
      <c r="C3256" s="294"/>
      <c r="D3256" s="312"/>
      <c r="E3256" s="312"/>
      <c r="F3256" s="312"/>
      <c r="G3256" s="299" t="s">
        <v>31</v>
      </c>
      <c r="H3256" s="299" t="s">
        <v>32</v>
      </c>
      <c r="I3256" s="299" t="s">
        <v>33</v>
      </c>
      <c r="J3256" s="291"/>
      <c r="K3256" s="291"/>
      <c r="L3256" s="309"/>
      <c r="M3256" s="300"/>
      <c r="N3256" s="294"/>
      <c r="O3256" s="294"/>
      <c r="P3256" s="294"/>
      <c r="Q3256" s="291"/>
      <c r="R3256" s="291"/>
      <c r="S3256" s="291"/>
      <c r="T3256" s="291"/>
      <c r="U3256" s="294"/>
      <c r="V3256" s="297"/>
      <c r="W3256" s="291"/>
      <c r="X3256" s="291"/>
      <c r="Y3256" s="291"/>
      <c r="Z3256" s="291"/>
      <c r="AA3256" s="291"/>
      <c r="AB3256" s="318"/>
    </row>
    <row r="3257" spans="1:29" x14ac:dyDescent="0.35">
      <c r="A3257" s="300"/>
      <c r="B3257" s="294"/>
      <c r="C3257" s="294"/>
      <c r="D3257" s="312"/>
      <c r="E3257" s="312"/>
      <c r="F3257" s="312"/>
      <c r="G3257" s="300"/>
      <c r="H3257" s="300"/>
      <c r="I3257" s="300"/>
      <c r="J3257" s="291"/>
      <c r="K3257" s="291"/>
      <c r="L3257" s="309"/>
      <c r="M3257" s="300"/>
      <c r="N3257" s="294"/>
      <c r="O3257" s="294"/>
      <c r="P3257" s="294"/>
      <c r="Q3257" s="291"/>
      <c r="R3257" s="291"/>
      <c r="S3257" s="291"/>
      <c r="T3257" s="291"/>
      <c r="U3257" s="294"/>
      <c r="V3257" s="297"/>
      <c r="W3257" s="291"/>
      <c r="X3257" s="291"/>
      <c r="Y3257" s="291"/>
      <c r="Z3257" s="291"/>
      <c r="AA3257" s="291"/>
      <c r="AB3257" s="318"/>
    </row>
    <row r="3258" spans="1:29" x14ac:dyDescent="0.35">
      <c r="A3258" s="301"/>
      <c r="B3258" s="295"/>
      <c r="C3258" s="295"/>
      <c r="D3258" s="313"/>
      <c r="E3258" s="313"/>
      <c r="F3258" s="313"/>
      <c r="G3258" s="301"/>
      <c r="H3258" s="301"/>
      <c r="I3258" s="301"/>
      <c r="J3258" s="292"/>
      <c r="K3258" s="292"/>
      <c r="L3258" s="310"/>
      <c r="M3258" s="301"/>
      <c r="N3258" s="295"/>
      <c r="O3258" s="295"/>
      <c r="P3258" s="295"/>
      <c r="Q3258" s="292"/>
      <c r="R3258" s="292"/>
      <c r="S3258" s="292"/>
      <c r="T3258" s="292"/>
      <c r="U3258" s="295"/>
      <c r="V3258" s="298"/>
      <c r="W3258" s="292"/>
      <c r="X3258" s="292"/>
      <c r="Y3258" s="292"/>
      <c r="Z3258" s="292"/>
      <c r="AA3258" s="292"/>
      <c r="AB3258" s="319"/>
    </row>
    <row r="3259" spans="1:29" x14ac:dyDescent="0.35">
      <c r="A3259" s="15">
        <v>1</v>
      </c>
      <c r="B3259" s="16" t="str">
        <f>[1]ภดส3!B12059</f>
        <v>โฉนด</v>
      </c>
      <c r="C3259" s="16">
        <f>[1]ภดส3!E12059</f>
        <v>4915</v>
      </c>
      <c r="D3259" s="17">
        <f>[1]ภดส3!C12059</f>
        <v>10632</v>
      </c>
      <c r="E3259" s="17" t="str">
        <f>[1]ภดส3!F12059</f>
        <v>ม.11 ต.นาบอน</v>
      </c>
      <c r="F3259" s="18" t="s">
        <v>47</v>
      </c>
      <c r="G3259" s="16">
        <f>[1]ภดส3!G12059</f>
        <v>0</v>
      </c>
      <c r="H3259" s="16">
        <f>[1]ภดส3!H12059</f>
        <v>0</v>
      </c>
      <c r="I3259" s="16">
        <f>[1]ภดส3!I12059</f>
        <v>25</v>
      </c>
      <c r="J3259" s="19">
        <f>[1]ภดส3!J12059</f>
        <v>25</v>
      </c>
      <c r="K3259" s="20">
        <v>3050</v>
      </c>
      <c r="L3259" s="19">
        <f>J3259*K3259</f>
        <v>76250</v>
      </c>
      <c r="M3259" s="21">
        <v>1</v>
      </c>
      <c r="N3259" s="21" t="s">
        <v>286</v>
      </c>
      <c r="O3259" s="21" t="s">
        <v>49</v>
      </c>
      <c r="P3259" s="21">
        <v>3</v>
      </c>
      <c r="Q3259" s="161">
        <v>100</v>
      </c>
      <c r="R3259" s="23">
        <v>100</v>
      </c>
      <c r="S3259" s="161">
        <v>5150</v>
      </c>
      <c r="T3259" s="22">
        <f>Q3259*S3259</f>
        <v>515000</v>
      </c>
      <c r="U3259" s="21">
        <v>8</v>
      </c>
      <c r="V3259" s="21">
        <v>8</v>
      </c>
      <c r="W3259" s="23">
        <f>T3259-T3259*8/100</f>
        <v>473800</v>
      </c>
      <c r="X3259" s="22">
        <f>L3259+W3259</f>
        <v>550050</v>
      </c>
      <c r="Y3259" s="23">
        <f>X3259*R3259/100</f>
        <v>550050</v>
      </c>
      <c r="Z3259" s="22">
        <v>0</v>
      </c>
      <c r="AA3259" s="24">
        <f>Y3259-Z3259</f>
        <v>550050</v>
      </c>
      <c r="AB3259" s="25">
        <v>0.3</v>
      </c>
      <c r="AC3259" s="5">
        <f>AA3259*AB3259/100</f>
        <v>1650.15</v>
      </c>
    </row>
    <row r="3260" spans="1:29" x14ac:dyDescent="0.35">
      <c r="A3260" s="15">
        <v>2</v>
      </c>
      <c r="B3260" s="16" t="str">
        <f>[1]ภดส3!B12060</f>
        <v>โฉนด</v>
      </c>
      <c r="C3260" s="16">
        <f>[1]ภดส3!E12060</f>
        <v>4916</v>
      </c>
      <c r="D3260" s="17">
        <f>[1]ภดส3!C12060</f>
        <v>10633</v>
      </c>
      <c r="E3260" s="17" t="str">
        <f>[1]ภดส3!F12060</f>
        <v>ม.11 ต.นาบอน</v>
      </c>
      <c r="F3260" s="28" t="s">
        <v>47</v>
      </c>
      <c r="G3260" s="16">
        <f>[1]ภดส3!G12060</f>
        <v>0</v>
      </c>
      <c r="H3260" s="16">
        <f>[1]ภดส3!H12060</f>
        <v>0</v>
      </c>
      <c r="I3260" s="16">
        <f>[1]ภดส3!I12060</f>
        <v>25</v>
      </c>
      <c r="J3260" s="45">
        <f>[1]ภดส3!J12060</f>
        <v>25</v>
      </c>
      <c r="K3260" s="29">
        <v>3050</v>
      </c>
      <c r="L3260" s="19">
        <f>J3260*K3260</f>
        <v>76250</v>
      </c>
      <c r="M3260" s="30"/>
      <c r="N3260" s="30"/>
      <c r="O3260" s="30"/>
      <c r="P3260" s="31">
        <v>3</v>
      </c>
      <c r="Q3260" s="189">
        <v>100</v>
      </c>
      <c r="R3260" s="23">
        <v>100</v>
      </c>
      <c r="S3260" s="189">
        <v>5150</v>
      </c>
      <c r="T3260" s="22">
        <f>Q3260*S3260</f>
        <v>515000</v>
      </c>
      <c r="U3260" s="31">
        <v>8</v>
      </c>
      <c r="V3260" s="31">
        <v>8</v>
      </c>
      <c r="W3260" s="23">
        <f>T3260-T3260*8/100</f>
        <v>473800</v>
      </c>
      <c r="X3260" s="22">
        <f>L3260+W3260</f>
        <v>550050</v>
      </c>
      <c r="Y3260" s="23">
        <f>X3260*R3260/100</f>
        <v>550050</v>
      </c>
      <c r="Z3260" s="22">
        <v>0</v>
      </c>
      <c r="AA3260" s="24">
        <f>Y3260-Z3260</f>
        <v>550050</v>
      </c>
      <c r="AB3260" s="25">
        <v>0.3</v>
      </c>
      <c r="AC3260" s="5">
        <f t="shared" ref="AC3260:AC3262" si="189">AA3260*AB3260/100</f>
        <v>1650.15</v>
      </c>
    </row>
    <row r="3261" spans="1:29" x14ac:dyDescent="0.35">
      <c r="A3261" s="15">
        <v>3</v>
      </c>
      <c r="B3261" s="16" t="str">
        <f>[1]ภดส3!B12061</f>
        <v>โฉนด</v>
      </c>
      <c r="C3261" s="16">
        <f>[1]ภดส3!E12061</f>
        <v>4917</v>
      </c>
      <c r="D3261" s="17">
        <f>[1]ภดส3!C12061</f>
        <v>10634</v>
      </c>
      <c r="E3261" s="17" t="str">
        <f>[1]ภดส3!F12061</f>
        <v>ม.11 ต.นาบอน</v>
      </c>
      <c r="F3261" s="28" t="s">
        <v>47</v>
      </c>
      <c r="G3261" s="16">
        <f>[1]ภดส3!G12061</f>
        <v>0</v>
      </c>
      <c r="H3261" s="16">
        <f>[1]ภดส3!H12061</f>
        <v>0</v>
      </c>
      <c r="I3261" s="16">
        <f>[1]ภดส3!I12061</f>
        <v>25</v>
      </c>
      <c r="J3261" s="45">
        <f>[1]ภดส3!J12061</f>
        <v>25</v>
      </c>
      <c r="K3261" s="29">
        <v>3050</v>
      </c>
      <c r="L3261" s="19">
        <f t="shared" ref="L3261:L3262" si="190">J3261*K3261</f>
        <v>76250</v>
      </c>
      <c r="M3261" s="30"/>
      <c r="N3261" s="33"/>
      <c r="O3261" s="33"/>
      <c r="P3261" s="67">
        <v>3</v>
      </c>
      <c r="Q3261" s="190">
        <v>100</v>
      </c>
      <c r="R3261" s="23">
        <v>100</v>
      </c>
      <c r="S3261" s="189">
        <v>5150</v>
      </c>
      <c r="T3261" s="22">
        <f t="shared" ref="T3261:T3262" si="191">Q3261*S3261</f>
        <v>515000</v>
      </c>
      <c r="U3261" s="31">
        <v>8</v>
      </c>
      <c r="V3261" s="31">
        <v>8</v>
      </c>
      <c r="W3261" s="23">
        <f t="shared" ref="W3261:W3262" si="192">T3261-T3261*8/100</f>
        <v>473800</v>
      </c>
      <c r="X3261" s="22">
        <f t="shared" ref="X3261:X3262" si="193">L3261+W3261</f>
        <v>550050</v>
      </c>
      <c r="Y3261" s="23">
        <f t="shared" ref="Y3261:Y3262" si="194">X3261*R3261/100</f>
        <v>550050</v>
      </c>
      <c r="Z3261" s="22">
        <v>0</v>
      </c>
      <c r="AA3261" s="24">
        <f t="shared" ref="AA3261:AA3262" si="195">Y3261-Z3261</f>
        <v>550050</v>
      </c>
      <c r="AB3261" s="25">
        <v>0.3</v>
      </c>
      <c r="AC3261" s="5">
        <f t="shared" si="189"/>
        <v>1650.15</v>
      </c>
    </row>
    <row r="3262" spans="1:29" x14ac:dyDescent="0.35">
      <c r="A3262" s="68">
        <v>4</v>
      </c>
      <c r="B3262" s="16" t="str">
        <f>[1]ภดส3!B12062</f>
        <v>โฉนด</v>
      </c>
      <c r="C3262" s="16">
        <f>[1]ภดส3!E12062</f>
        <v>4918</v>
      </c>
      <c r="D3262" s="17">
        <f>[1]ภดส3!C12062</f>
        <v>10635</v>
      </c>
      <c r="E3262" s="17" t="str">
        <f>[1]ภดส3!F12062</f>
        <v>ม.11 ต.นาบอน</v>
      </c>
      <c r="F3262" s="28" t="s">
        <v>47</v>
      </c>
      <c r="G3262" s="16">
        <f>[1]ภดส3!G12062</f>
        <v>0</v>
      </c>
      <c r="H3262" s="16">
        <f>[1]ภดส3!H12062</f>
        <v>0</v>
      </c>
      <c r="I3262" s="16">
        <f>[1]ภดส3!I12062</f>
        <v>25</v>
      </c>
      <c r="J3262" s="45">
        <f>[1]ภดส3!J12062</f>
        <v>25</v>
      </c>
      <c r="K3262" s="140">
        <v>3050</v>
      </c>
      <c r="L3262" s="19">
        <f t="shared" si="190"/>
        <v>76250</v>
      </c>
      <c r="M3262" s="30"/>
      <c r="N3262" s="33"/>
      <c r="O3262" s="40"/>
      <c r="P3262" s="31">
        <v>3</v>
      </c>
      <c r="Q3262" s="189">
        <v>100</v>
      </c>
      <c r="R3262" s="23">
        <v>100</v>
      </c>
      <c r="S3262" s="189">
        <v>5150</v>
      </c>
      <c r="T3262" s="22">
        <f t="shared" si="191"/>
        <v>515000</v>
      </c>
      <c r="U3262" s="31">
        <v>8</v>
      </c>
      <c r="V3262" s="31">
        <v>8</v>
      </c>
      <c r="W3262" s="23">
        <f t="shared" si="192"/>
        <v>473800</v>
      </c>
      <c r="X3262" s="22">
        <f t="shared" si="193"/>
        <v>550050</v>
      </c>
      <c r="Y3262" s="23">
        <f t="shared" si="194"/>
        <v>550050</v>
      </c>
      <c r="Z3262" s="75">
        <v>0</v>
      </c>
      <c r="AA3262" s="24">
        <f t="shared" si="195"/>
        <v>550050</v>
      </c>
      <c r="AB3262" s="25">
        <v>0.3</v>
      </c>
      <c r="AC3262" s="5">
        <f t="shared" si="189"/>
        <v>1650.15</v>
      </c>
    </row>
    <row r="3263" spans="1:29" x14ac:dyDescent="0.35">
      <c r="A3263" s="47"/>
      <c r="B3263" s="47"/>
      <c r="C3263" s="47"/>
      <c r="D3263" s="48"/>
      <c r="E3263" s="48"/>
      <c r="F3263" s="48"/>
      <c r="G3263" s="47"/>
      <c r="H3263" s="47"/>
      <c r="I3263" s="47"/>
      <c r="J3263" s="49"/>
      <c r="K3263" s="50"/>
      <c r="L3263" s="51"/>
      <c r="M3263" s="52"/>
      <c r="N3263" s="52"/>
      <c r="O3263" s="52"/>
      <c r="P3263" s="52"/>
      <c r="Q3263" s="49"/>
      <c r="R3263" s="50"/>
      <c r="S3263" s="49"/>
      <c r="T3263" s="49"/>
      <c r="U3263" s="52"/>
      <c r="V3263" s="52"/>
      <c r="W3263" s="50"/>
      <c r="X3263" s="49"/>
      <c r="Y3263" s="50"/>
      <c r="Z3263" s="49"/>
      <c r="AA3263" s="50"/>
      <c r="AB3263" s="53"/>
      <c r="AC3263" s="5">
        <f>SUM(AC3259:AC3262)</f>
        <v>6600.6</v>
      </c>
    </row>
    <row r="3264" spans="1:29" x14ac:dyDescent="0.35">
      <c r="A3264" s="1"/>
      <c r="B3264" s="1"/>
      <c r="C3264" s="1"/>
      <c r="D3264" s="2"/>
      <c r="E3264" s="2"/>
      <c r="F3264" s="2"/>
      <c r="G3264" s="1"/>
      <c r="H3264" s="1"/>
      <c r="I3264" s="1"/>
      <c r="J3264" s="3"/>
      <c r="K3264" s="4"/>
      <c r="M3264" s="6"/>
      <c r="N3264" s="1"/>
      <c r="O3264" s="1"/>
      <c r="P3264" s="1"/>
      <c r="Q3264" s="3"/>
      <c r="R3264" s="4"/>
      <c r="S3264" s="3"/>
      <c r="T3264" s="3"/>
      <c r="U3264" s="1"/>
      <c r="V3264" s="1"/>
      <c r="W3264" s="4"/>
      <c r="X3264" s="3"/>
      <c r="Y3264" s="4"/>
      <c r="Z3264" s="3"/>
      <c r="AA3264" s="4"/>
      <c r="AB3264" s="55"/>
    </row>
    <row r="3265" spans="1:29" x14ac:dyDescent="0.35">
      <c r="A3265" s="8"/>
      <c r="B3265" s="8" t="s">
        <v>37</v>
      </c>
      <c r="C3265" s="8"/>
      <c r="D3265" s="9" t="s">
        <v>38</v>
      </c>
      <c r="E3265" s="9"/>
      <c r="F3265" s="9"/>
      <c r="G3265" s="56"/>
      <c r="H3265" s="8" t="s">
        <v>39</v>
      </c>
      <c r="I3265" s="8"/>
      <c r="J3265" s="57"/>
      <c r="K3265" s="10"/>
      <c r="L3265" s="8"/>
      <c r="M3265" s="13"/>
      <c r="N3265" s="1"/>
      <c r="O3265" s="1"/>
      <c r="P3265" s="1"/>
      <c r="Q3265" s="3"/>
      <c r="R3265" s="4"/>
      <c r="S3265" s="3"/>
      <c r="T3265" s="3"/>
      <c r="U3265" s="1"/>
      <c r="V3265" s="1"/>
      <c r="W3265" s="4"/>
      <c r="X3265" s="3"/>
      <c r="Y3265" s="4"/>
      <c r="Z3265" s="3"/>
      <c r="AA3265" s="4"/>
      <c r="AB3265" s="55"/>
    </row>
    <row r="3266" spans="1:29" x14ac:dyDescent="0.35">
      <c r="A3266" s="8"/>
      <c r="B3266" s="8"/>
      <c r="C3266" s="8"/>
      <c r="D3266" s="9"/>
      <c r="E3266" s="9"/>
      <c r="F3266" s="9"/>
      <c r="G3266" s="56"/>
      <c r="H3266" s="8" t="s">
        <v>40</v>
      </c>
      <c r="I3266" s="8"/>
      <c r="J3266" s="57"/>
      <c r="K3266" s="10"/>
      <c r="L3266" s="8"/>
      <c r="M3266" s="13"/>
      <c r="N3266" s="1"/>
      <c r="O3266" s="1"/>
      <c r="P3266" s="1"/>
      <c r="Q3266" s="3"/>
      <c r="R3266" s="4"/>
      <c r="S3266" s="3"/>
      <c r="T3266" s="3"/>
      <c r="U3266" s="1"/>
      <c r="V3266" s="1"/>
      <c r="W3266" s="4"/>
      <c r="X3266" s="3"/>
      <c r="Y3266" s="4"/>
      <c r="Z3266" s="3"/>
      <c r="AA3266" s="4"/>
      <c r="AB3266" s="55"/>
    </row>
    <row r="3267" spans="1:29" x14ac:dyDescent="0.35">
      <c r="A3267" s="8"/>
      <c r="B3267" s="8"/>
      <c r="C3267" s="8"/>
      <c r="D3267" s="9"/>
      <c r="E3267" s="9"/>
      <c r="F3267" s="9"/>
      <c r="G3267" s="56"/>
      <c r="H3267" s="8" t="s">
        <v>41</v>
      </c>
      <c r="I3267" s="8"/>
      <c r="J3267" s="57"/>
      <c r="K3267" s="10"/>
      <c r="L3267" s="8"/>
      <c r="M3267" s="13"/>
      <c r="N3267" s="1"/>
      <c r="O3267" s="1"/>
      <c r="P3267" s="8"/>
      <c r="Q3267" s="3"/>
      <c r="R3267" s="4"/>
      <c r="S3267" s="3"/>
      <c r="T3267" s="3"/>
      <c r="U3267" s="1"/>
      <c r="V3267" s="1"/>
      <c r="W3267" s="4"/>
      <c r="X3267" s="3"/>
      <c r="Y3267" s="11"/>
      <c r="Z3267" s="10"/>
      <c r="AA3267" s="11"/>
      <c r="AB3267" s="14"/>
    </row>
    <row r="3268" spans="1:29" x14ac:dyDescent="0.35">
      <c r="A3268" s="8"/>
      <c r="B3268" s="8"/>
      <c r="C3268" s="8"/>
      <c r="D3268" s="9"/>
      <c r="E3268" s="9"/>
      <c r="F3268" s="9"/>
      <c r="G3268" s="56"/>
      <c r="H3268" s="8" t="s">
        <v>42</v>
      </c>
      <c r="I3268" s="58"/>
      <c r="J3268" s="59"/>
      <c r="K3268" s="12"/>
      <c r="L3268" s="58"/>
      <c r="M3268" s="60"/>
      <c r="N3268" s="1"/>
      <c r="O3268" s="1"/>
      <c r="P3268" s="8"/>
      <c r="Q3268" s="3"/>
      <c r="R3268" s="4"/>
      <c r="S3268" s="3"/>
      <c r="T3268" s="3"/>
      <c r="U3268" s="1"/>
      <c r="V3268" s="1"/>
      <c r="W3268" s="4"/>
      <c r="X3268" s="3"/>
      <c r="Y3268" s="11"/>
      <c r="Z3268" s="10"/>
      <c r="AA3268" s="11"/>
      <c r="AB3268" s="14"/>
    </row>
    <row r="3269" spans="1:29" x14ac:dyDescent="0.35">
      <c r="A3269" s="58"/>
      <c r="B3269" s="58"/>
      <c r="C3269" s="58"/>
      <c r="D3269" s="61"/>
      <c r="E3269" s="61"/>
      <c r="F3269" s="61"/>
      <c r="G3269" s="58"/>
      <c r="H3269" s="58" t="s">
        <v>43</v>
      </c>
      <c r="I3269" s="58"/>
      <c r="J3269" s="59"/>
      <c r="K3269" s="12"/>
      <c r="L3269" s="58"/>
      <c r="M3269" s="60"/>
    </row>
    <row r="3270" spans="1:29" x14ac:dyDescent="0.35">
      <c r="A3270" s="1"/>
      <c r="B3270" s="1"/>
      <c r="C3270" s="1"/>
      <c r="D3270" s="2"/>
      <c r="E3270" s="2"/>
      <c r="F3270" s="2"/>
      <c r="G3270" s="1"/>
      <c r="H3270" s="1"/>
      <c r="I3270" s="1"/>
      <c r="J3270" s="3"/>
      <c r="K3270" s="4"/>
      <c r="M3270" s="6"/>
      <c r="N3270" s="1"/>
      <c r="O3270" s="1"/>
      <c r="P3270" s="1"/>
      <c r="Q3270" s="3"/>
      <c r="R3270" s="4"/>
      <c r="S3270" s="3"/>
      <c r="T3270" s="3"/>
      <c r="U3270" s="1"/>
      <c r="V3270" s="1"/>
      <c r="W3270" s="4"/>
      <c r="X3270" s="3"/>
      <c r="Y3270" s="4"/>
      <c r="Z3270" s="3"/>
      <c r="AA3270" s="314" t="s">
        <v>0</v>
      </c>
      <c r="AB3270" s="314"/>
    </row>
    <row r="3271" spans="1:29" x14ac:dyDescent="0.35">
      <c r="A3271" s="315" t="s">
        <v>1</v>
      </c>
      <c r="B3271" s="315"/>
      <c r="C3271" s="315"/>
      <c r="D3271" s="315"/>
      <c r="E3271" s="315"/>
      <c r="F3271" s="315"/>
      <c r="G3271" s="315"/>
      <c r="H3271" s="315"/>
      <c r="I3271" s="315"/>
      <c r="J3271" s="315"/>
      <c r="K3271" s="315"/>
      <c r="L3271" s="315"/>
      <c r="M3271" s="315"/>
      <c r="N3271" s="315"/>
      <c r="O3271" s="315"/>
      <c r="P3271" s="315"/>
      <c r="Q3271" s="315"/>
      <c r="R3271" s="315"/>
      <c r="S3271" s="315"/>
      <c r="T3271" s="315"/>
      <c r="U3271" s="315"/>
      <c r="V3271" s="315"/>
      <c r="W3271" s="315"/>
      <c r="X3271" s="315"/>
      <c r="Y3271" s="315"/>
      <c r="Z3271" s="315"/>
      <c r="AA3271" s="315"/>
      <c r="AB3271" s="315"/>
    </row>
    <row r="3272" spans="1:29" x14ac:dyDescent="0.35">
      <c r="A3272" s="315" t="str">
        <f>A3251</f>
        <v>เทศบาลตำบลนาบอน</v>
      </c>
      <c r="B3272" s="315"/>
      <c r="C3272" s="315"/>
      <c r="D3272" s="315"/>
      <c r="E3272" s="315"/>
      <c r="F3272" s="315"/>
      <c r="G3272" s="315"/>
      <c r="H3272" s="315"/>
      <c r="I3272" s="315"/>
      <c r="J3272" s="315"/>
      <c r="K3272" s="315"/>
      <c r="L3272" s="315"/>
      <c r="M3272" s="315"/>
      <c r="N3272" s="315"/>
      <c r="O3272" s="315"/>
      <c r="P3272" s="315"/>
      <c r="Q3272" s="315"/>
      <c r="R3272" s="315"/>
      <c r="S3272" s="315"/>
      <c r="T3272" s="315"/>
      <c r="U3272" s="315"/>
      <c r="V3272" s="315"/>
      <c r="W3272" s="315"/>
      <c r="X3272" s="315"/>
      <c r="Y3272" s="315"/>
      <c r="Z3272" s="315"/>
      <c r="AA3272" s="315"/>
      <c r="AB3272" s="315"/>
    </row>
    <row r="3273" spans="1:29" x14ac:dyDescent="0.35">
      <c r="A3273" s="8" t="s">
        <v>287</v>
      </c>
      <c r="B3273" s="8"/>
      <c r="C3273" s="8"/>
      <c r="D3273" s="9"/>
      <c r="E3273" s="9"/>
      <c r="F3273" s="9"/>
      <c r="G3273" s="8"/>
      <c r="H3273" s="8"/>
      <c r="I3273" s="8"/>
      <c r="J3273" s="10"/>
      <c r="K3273" s="11"/>
      <c r="L3273" s="12"/>
      <c r="M3273" s="13"/>
      <c r="N3273" s="8"/>
      <c r="O3273" s="8"/>
      <c r="P3273" s="8"/>
      <c r="Q3273" s="10"/>
      <c r="R3273" s="11"/>
      <c r="S3273" s="10"/>
      <c r="T3273" s="10"/>
      <c r="U3273" s="8"/>
      <c r="V3273" s="8"/>
      <c r="W3273" s="11"/>
      <c r="X3273" s="10"/>
      <c r="Y3273" s="11"/>
      <c r="Z3273" s="10"/>
      <c r="AA3273" s="11"/>
      <c r="AB3273" s="14"/>
    </row>
    <row r="3274" spans="1:29" x14ac:dyDescent="0.35">
      <c r="A3274" s="288" t="s">
        <v>4</v>
      </c>
      <c r="B3274" s="316"/>
      <c r="C3274" s="316"/>
      <c r="D3274" s="316"/>
      <c r="E3274" s="316"/>
      <c r="F3274" s="316"/>
      <c r="G3274" s="316"/>
      <c r="H3274" s="316"/>
      <c r="I3274" s="316"/>
      <c r="J3274" s="316"/>
      <c r="K3274" s="316"/>
      <c r="L3274" s="289"/>
      <c r="M3274" s="288" t="s">
        <v>5</v>
      </c>
      <c r="N3274" s="316"/>
      <c r="O3274" s="316"/>
      <c r="P3274" s="316"/>
      <c r="Q3274" s="316"/>
      <c r="R3274" s="316"/>
      <c r="S3274" s="316"/>
      <c r="T3274" s="316"/>
      <c r="U3274" s="316"/>
      <c r="V3274" s="316"/>
      <c r="W3274" s="289"/>
      <c r="X3274" s="290" t="s">
        <v>6</v>
      </c>
      <c r="Y3274" s="290" t="s">
        <v>7</v>
      </c>
      <c r="Z3274" s="290" t="s">
        <v>8</v>
      </c>
      <c r="AA3274" s="290" t="s">
        <v>9</v>
      </c>
      <c r="AB3274" s="317" t="s">
        <v>10</v>
      </c>
    </row>
    <row r="3275" spans="1:29" x14ac:dyDescent="0.35">
      <c r="A3275" s="299" t="s">
        <v>11</v>
      </c>
      <c r="B3275" s="293" t="s">
        <v>12</v>
      </c>
      <c r="C3275" s="293" t="s">
        <v>13</v>
      </c>
      <c r="D3275" s="311" t="s">
        <v>14</v>
      </c>
      <c r="E3275" s="311" t="s">
        <v>15</v>
      </c>
      <c r="F3275" s="312" t="s">
        <v>16</v>
      </c>
      <c r="G3275" s="302" t="s">
        <v>17</v>
      </c>
      <c r="H3275" s="303"/>
      <c r="I3275" s="304"/>
      <c r="J3275" s="290" t="s">
        <v>18</v>
      </c>
      <c r="K3275" s="290" t="s">
        <v>19</v>
      </c>
      <c r="L3275" s="308" t="s">
        <v>20</v>
      </c>
      <c r="M3275" s="299" t="s">
        <v>11</v>
      </c>
      <c r="N3275" s="293" t="s">
        <v>21</v>
      </c>
      <c r="O3275" s="293" t="s">
        <v>22</v>
      </c>
      <c r="P3275" s="293" t="s">
        <v>16</v>
      </c>
      <c r="Q3275" s="290" t="s">
        <v>23</v>
      </c>
      <c r="R3275" s="290" t="s">
        <v>24</v>
      </c>
      <c r="S3275" s="290" t="s">
        <v>25</v>
      </c>
      <c r="T3275" s="290" t="s">
        <v>26</v>
      </c>
      <c r="U3275" s="288" t="s">
        <v>27</v>
      </c>
      <c r="V3275" s="289"/>
      <c r="W3275" s="290" t="s">
        <v>28</v>
      </c>
      <c r="X3275" s="291"/>
      <c r="Y3275" s="291"/>
      <c r="Z3275" s="291"/>
      <c r="AA3275" s="291"/>
      <c r="AB3275" s="318"/>
    </row>
    <row r="3276" spans="1:29" x14ac:dyDescent="0.35">
      <c r="A3276" s="300"/>
      <c r="B3276" s="294"/>
      <c r="C3276" s="294"/>
      <c r="D3276" s="312"/>
      <c r="E3276" s="312"/>
      <c r="F3276" s="312"/>
      <c r="G3276" s="305"/>
      <c r="H3276" s="306"/>
      <c r="I3276" s="307"/>
      <c r="J3276" s="291"/>
      <c r="K3276" s="291"/>
      <c r="L3276" s="309"/>
      <c r="M3276" s="300"/>
      <c r="N3276" s="294"/>
      <c r="O3276" s="294"/>
      <c r="P3276" s="294"/>
      <c r="Q3276" s="291"/>
      <c r="R3276" s="291"/>
      <c r="S3276" s="291"/>
      <c r="T3276" s="291"/>
      <c r="U3276" s="293" t="s">
        <v>29</v>
      </c>
      <c r="V3276" s="296" t="s">
        <v>30</v>
      </c>
      <c r="W3276" s="291"/>
      <c r="X3276" s="291"/>
      <c r="Y3276" s="291"/>
      <c r="Z3276" s="291"/>
      <c r="AA3276" s="291"/>
      <c r="AB3276" s="318"/>
    </row>
    <row r="3277" spans="1:29" x14ac:dyDescent="0.35">
      <c r="A3277" s="300"/>
      <c r="B3277" s="294"/>
      <c r="C3277" s="294"/>
      <c r="D3277" s="312"/>
      <c r="E3277" s="312"/>
      <c r="F3277" s="312"/>
      <c r="G3277" s="299" t="s">
        <v>31</v>
      </c>
      <c r="H3277" s="299" t="s">
        <v>32</v>
      </c>
      <c r="I3277" s="299" t="s">
        <v>33</v>
      </c>
      <c r="J3277" s="291"/>
      <c r="K3277" s="291"/>
      <c r="L3277" s="309"/>
      <c r="M3277" s="300"/>
      <c r="N3277" s="294"/>
      <c r="O3277" s="294"/>
      <c r="P3277" s="294"/>
      <c r="Q3277" s="291"/>
      <c r="R3277" s="291"/>
      <c r="S3277" s="291"/>
      <c r="T3277" s="291"/>
      <c r="U3277" s="294"/>
      <c r="V3277" s="297"/>
      <c r="W3277" s="291"/>
      <c r="X3277" s="291"/>
      <c r="Y3277" s="291"/>
      <c r="Z3277" s="291"/>
      <c r="AA3277" s="291"/>
      <c r="AB3277" s="318"/>
    </row>
    <row r="3278" spans="1:29" x14ac:dyDescent="0.35">
      <c r="A3278" s="300"/>
      <c r="B3278" s="294"/>
      <c r="C3278" s="294"/>
      <c r="D3278" s="312"/>
      <c r="E3278" s="312"/>
      <c r="F3278" s="312"/>
      <c r="G3278" s="300"/>
      <c r="H3278" s="300"/>
      <c r="I3278" s="300"/>
      <c r="J3278" s="291"/>
      <c r="K3278" s="291"/>
      <c r="L3278" s="309"/>
      <c r="M3278" s="300"/>
      <c r="N3278" s="294"/>
      <c r="O3278" s="294"/>
      <c r="P3278" s="294"/>
      <c r="Q3278" s="291"/>
      <c r="R3278" s="291"/>
      <c r="S3278" s="291"/>
      <c r="T3278" s="291"/>
      <c r="U3278" s="294"/>
      <c r="V3278" s="297"/>
      <c r="W3278" s="291"/>
      <c r="X3278" s="291"/>
      <c r="Y3278" s="291"/>
      <c r="Z3278" s="291"/>
      <c r="AA3278" s="291"/>
      <c r="AB3278" s="318"/>
    </row>
    <row r="3279" spans="1:29" x14ac:dyDescent="0.35">
      <c r="A3279" s="301"/>
      <c r="B3279" s="295"/>
      <c r="C3279" s="295"/>
      <c r="D3279" s="313"/>
      <c r="E3279" s="313"/>
      <c r="F3279" s="313"/>
      <c r="G3279" s="301"/>
      <c r="H3279" s="301"/>
      <c r="I3279" s="301"/>
      <c r="J3279" s="292"/>
      <c r="K3279" s="292"/>
      <c r="L3279" s="310"/>
      <c r="M3279" s="301"/>
      <c r="N3279" s="295"/>
      <c r="O3279" s="295"/>
      <c r="P3279" s="295"/>
      <c r="Q3279" s="292"/>
      <c r="R3279" s="292"/>
      <c r="S3279" s="292"/>
      <c r="T3279" s="292"/>
      <c r="U3279" s="295"/>
      <c r="V3279" s="298"/>
      <c r="W3279" s="292"/>
      <c r="X3279" s="292"/>
      <c r="Y3279" s="292"/>
      <c r="Z3279" s="292"/>
      <c r="AA3279" s="292"/>
      <c r="AB3279" s="319"/>
    </row>
    <row r="3280" spans="1:29" x14ac:dyDescent="0.35">
      <c r="A3280" s="15">
        <v>1</v>
      </c>
      <c r="B3280" s="16" t="str">
        <f>[1]ภดส3!B12626</f>
        <v>โฉนด</v>
      </c>
      <c r="C3280" s="16">
        <f>[1]ภดส3!E12626</f>
        <v>4972</v>
      </c>
      <c r="D3280" s="17">
        <f>[1]ภดส3!C12626</f>
        <v>10796</v>
      </c>
      <c r="E3280" s="17" t="str">
        <f>[1]ภดส3!F12626</f>
        <v>ม.11 ต.นาบอน</v>
      </c>
      <c r="F3280" s="18" t="s">
        <v>34</v>
      </c>
      <c r="G3280" s="16">
        <f>[1]ภดส3!G12626</f>
        <v>0</v>
      </c>
      <c r="H3280" s="16">
        <f>[1]ภดส3!H12626</f>
        <v>0</v>
      </c>
      <c r="I3280" s="16">
        <f>[1]ภดส3!I12626</f>
        <v>25</v>
      </c>
      <c r="J3280" s="19">
        <f>[1]ภดส3!J12626</f>
        <v>25</v>
      </c>
      <c r="K3280" s="20">
        <v>3050</v>
      </c>
      <c r="L3280" s="19">
        <f>J3280*K3275:K3280</f>
        <v>76250</v>
      </c>
      <c r="M3280" s="21">
        <v>1</v>
      </c>
      <c r="N3280" s="21" t="s">
        <v>141</v>
      </c>
      <c r="O3280" s="21" t="s">
        <v>49</v>
      </c>
      <c r="P3280" s="21">
        <v>2</v>
      </c>
      <c r="Q3280" s="161">
        <v>200</v>
      </c>
      <c r="R3280" s="23">
        <v>100</v>
      </c>
      <c r="S3280" s="161">
        <v>6750</v>
      </c>
      <c r="T3280" s="22">
        <f>Q3280*S3280</f>
        <v>1350000</v>
      </c>
      <c r="U3280" s="21">
        <v>10</v>
      </c>
      <c r="V3280" s="21">
        <v>10</v>
      </c>
      <c r="W3280" s="23">
        <f>T3280-T3280*10/100</f>
        <v>1215000</v>
      </c>
      <c r="X3280" s="22">
        <f>L3280+W3280</f>
        <v>1291250</v>
      </c>
      <c r="Y3280" s="23">
        <f>X3280*R3280/100</f>
        <v>1291250</v>
      </c>
      <c r="Z3280" s="22">
        <v>0</v>
      </c>
      <c r="AA3280" s="24">
        <f>Y3280-Z3280</f>
        <v>1291250</v>
      </c>
      <c r="AB3280" s="25">
        <v>0.02</v>
      </c>
      <c r="AC3280" s="5">
        <f>AA3280*AB3280/100</f>
        <v>258.25</v>
      </c>
    </row>
    <row r="3281" spans="1:29" x14ac:dyDescent="0.35">
      <c r="A3281" s="15">
        <v>2</v>
      </c>
      <c r="B3281" s="16" t="str">
        <f>[1]ภดส3!B12627</f>
        <v>โฉนด</v>
      </c>
      <c r="C3281" s="16">
        <f>[1]ภดส3!E12627</f>
        <v>4973</v>
      </c>
      <c r="D3281" s="17">
        <f>[1]ภดส3!C12627</f>
        <v>10797</v>
      </c>
      <c r="E3281" s="17" t="str">
        <f>[1]ภดส3!F12627</f>
        <v>ม.11 ต.นาบอน</v>
      </c>
      <c r="F3281" s="28" t="s">
        <v>34</v>
      </c>
      <c r="G3281" s="16">
        <f>[1]ภดส3!G12627</f>
        <v>0</v>
      </c>
      <c r="H3281" s="16">
        <f>[1]ภดส3!H12627</f>
        <v>0</v>
      </c>
      <c r="I3281" s="16">
        <f>[1]ภดส3!I12627</f>
        <v>25</v>
      </c>
      <c r="J3281" s="45">
        <f>[1]ภดส3!J12627</f>
        <v>25</v>
      </c>
      <c r="K3281" s="29">
        <v>3050</v>
      </c>
      <c r="L3281" s="19">
        <f>J3281*K3281</f>
        <v>76250</v>
      </c>
      <c r="M3281" s="30"/>
      <c r="N3281" s="30" t="s">
        <v>141</v>
      </c>
      <c r="O3281" s="31" t="s">
        <v>49</v>
      </c>
      <c r="P3281" s="31">
        <v>2</v>
      </c>
      <c r="Q3281" s="189">
        <v>200</v>
      </c>
      <c r="R3281" s="23">
        <v>100</v>
      </c>
      <c r="S3281" s="189">
        <v>6750</v>
      </c>
      <c r="T3281" s="22">
        <f>Q3281*S3281</f>
        <v>1350000</v>
      </c>
      <c r="U3281" s="31">
        <v>10</v>
      </c>
      <c r="V3281" s="31">
        <v>10</v>
      </c>
      <c r="W3281" s="23">
        <f>T3281-T3281*10/100</f>
        <v>1215000</v>
      </c>
      <c r="X3281" s="22">
        <f>L3281+W3281</f>
        <v>1291250</v>
      </c>
      <c r="Y3281" s="23">
        <f>X3281*R3281/100</f>
        <v>1291250</v>
      </c>
      <c r="Z3281" s="22">
        <v>0</v>
      </c>
      <c r="AA3281" s="24">
        <f>Y3281-Z3281</f>
        <v>1291250</v>
      </c>
      <c r="AB3281" s="25">
        <v>0.02</v>
      </c>
      <c r="AC3281" s="5">
        <f t="shared" ref="AC3281:AC3283" si="196">AA3281*AB3281/100</f>
        <v>258.25</v>
      </c>
    </row>
    <row r="3282" spans="1:29" x14ac:dyDescent="0.35">
      <c r="A3282" s="15">
        <v>3</v>
      </c>
      <c r="B3282" s="16" t="str">
        <f>[1]ภดส3!B12628</f>
        <v>โฉนด</v>
      </c>
      <c r="C3282" s="16">
        <f>[1]ภดส3!E12628</f>
        <v>4974</v>
      </c>
      <c r="D3282" s="17">
        <f>[1]ภดส3!C12628</f>
        <v>10798</v>
      </c>
      <c r="E3282" s="17" t="str">
        <f>[1]ภดส3!F12628</f>
        <v>ม.11 ต.นาบอน</v>
      </c>
      <c r="F3282" s="28" t="s">
        <v>34</v>
      </c>
      <c r="G3282" s="16">
        <f>[1]ภดส3!G12628</f>
        <v>0</v>
      </c>
      <c r="H3282" s="16">
        <f>[1]ภดส3!H12628</f>
        <v>0</v>
      </c>
      <c r="I3282" s="16">
        <f>[1]ภดส3!I12628</f>
        <v>25</v>
      </c>
      <c r="J3282" s="45">
        <f>[1]ภดส3!J12628</f>
        <v>25</v>
      </c>
      <c r="K3282" s="29">
        <v>3050</v>
      </c>
      <c r="L3282" s="19">
        <f t="shared" ref="L3282:L3283" si="197">J3282*K3282</f>
        <v>76250</v>
      </c>
      <c r="M3282" s="30"/>
      <c r="N3282" s="30" t="s">
        <v>141</v>
      </c>
      <c r="O3282" s="31" t="s">
        <v>49</v>
      </c>
      <c r="P3282" s="67">
        <v>2</v>
      </c>
      <c r="Q3282" s="190">
        <v>200</v>
      </c>
      <c r="R3282" s="23">
        <v>100</v>
      </c>
      <c r="S3282" s="190">
        <v>6750</v>
      </c>
      <c r="T3282" s="22">
        <f t="shared" ref="T3282:T3283" si="198">Q3282*S3282</f>
        <v>1350000</v>
      </c>
      <c r="U3282" s="31">
        <v>10</v>
      </c>
      <c r="V3282" s="31">
        <v>10</v>
      </c>
      <c r="W3282" s="23">
        <f>T3282-T3282*10/100</f>
        <v>1215000</v>
      </c>
      <c r="X3282" s="22">
        <f t="shared" ref="X3282:X3283" si="199">L3282+W3282</f>
        <v>1291250</v>
      </c>
      <c r="Y3282" s="23">
        <f t="shared" ref="Y3282:Y3283" si="200">X3282*R3282/100</f>
        <v>1291250</v>
      </c>
      <c r="Z3282" s="22">
        <v>0</v>
      </c>
      <c r="AA3282" s="24">
        <f>Y3282-Z3282</f>
        <v>1291250</v>
      </c>
      <c r="AB3282" s="25">
        <v>0.02</v>
      </c>
      <c r="AC3282" s="5">
        <f t="shared" si="196"/>
        <v>258.25</v>
      </c>
    </row>
    <row r="3283" spans="1:29" x14ac:dyDescent="0.35">
      <c r="A3283" s="68">
        <v>4</v>
      </c>
      <c r="B3283" s="16" t="str">
        <f>[1]ภดส3!B12629</f>
        <v>โฉนด</v>
      </c>
      <c r="C3283" s="16">
        <f>[1]ภดส3!E12629</f>
        <v>3121</v>
      </c>
      <c r="D3283" s="17">
        <f>[1]ภดส3!C12629</f>
        <v>6565</v>
      </c>
      <c r="E3283" s="17" t="str">
        <f>[1]ภดส3!F12629</f>
        <v>ม.11 ต.นาบอน</v>
      </c>
      <c r="F3283" s="28" t="s">
        <v>34</v>
      </c>
      <c r="G3283" s="16">
        <f>[1]ภดส3!G12629</f>
        <v>0</v>
      </c>
      <c r="H3283" s="16">
        <f>[1]ภดส3!H12629</f>
        <v>0</v>
      </c>
      <c r="I3283" s="16">
        <f>[1]ภดส3!I12629</f>
        <v>33</v>
      </c>
      <c r="J3283" s="45">
        <f>[1]ภดส3!J12629</f>
        <v>33</v>
      </c>
      <c r="K3283" s="24">
        <v>2650</v>
      </c>
      <c r="L3283" s="19">
        <f t="shared" si="197"/>
        <v>87450</v>
      </c>
      <c r="M3283" s="31">
        <v>2</v>
      </c>
      <c r="N3283" s="33" t="s">
        <v>48</v>
      </c>
      <c r="O3283" s="91" t="s">
        <v>178</v>
      </c>
      <c r="P3283" s="31">
        <v>2</v>
      </c>
      <c r="Q3283" s="189">
        <v>260</v>
      </c>
      <c r="R3283" s="23">
        <v>100</v>
      </c>
      <c r="S3283" s="234">
        <v>7450</v>
      </c>
      <c r="T3283" s="22">
        <f t="shared" si="198"/>
        <v>1937000</v>
      </c>
      <c r="U3283" s="126">
        <v>35</v>
      </c>
      <c r="V3283" s="126">
        <v>60</v>
      </c>
      <c r="W3283" s="44">
        <f>T3283-T3283*60/100</f>
        <v>774800</v>
      </c>
      <c r="X3283" s="22">
        <f t="shared" si="199"/>
        <v>862250</v>
      </c>
      <c r="Y3283" s="23">
        <f t="shared" si="200"/>
        <v>862250</v>
      </c>
      <c r="Z3283" s="39">
        <v>50000000</v>
      </c>
      <c r="AA3283" s="44">
        <v>0</v>
      </c>
      <c r="AB3283" s="25">
        <v>0.02</v>
      </c>
      <c r="AC3283" s="5">
        <f t="shared" si="196"/>
        <v>0</v>
      </c>
    </row>
    <row r="3284" spans="1:29" x14ac:dyDescent="0.35">
      <c r="A3284" s="47"/>
      <c r="B3284" s="47"/>
      <c r="C3284" s="47"/>
      <c r="D3284" s="48"/>
      <c r="E3284" s="48"/>
      <c r="F3284" s="48"/>
      <c r="G3284" s="47"/>
      <c r="H3284" s="47"/>
      <c r="I3284" s="47"/>
      <c r="J3284" s="49"/>
      <c r="K3284" s="50"/>
      <c r="L3284" s="51"/>
      <c r="M3284" s="52"/>
      <c r="N3284" s="52"/>
      <c r="O3284" s="52"/>
      <c r="P3284" s="52"/>
      <c r="Q3284" s="49"/>
      <c r="R3284" s="50"/>
      <c r="S3284" s="49"/>
      <c r="T3284" s="49"/>
      <c r="U3284" s="52"/>
      <c r="V3284" s="52"/>
      <c r="W3284" s="50"/>
      <c r="X3284" s="49"/>
      <c r="Y3284" s="50"/>
      <c r="Z3284" s="49"/>
      <c r="AA3284" s="50"/>
      <c r="AB3284" s="53"/>
      <c r="AC3284" s="5">
        <f>SUM(AC3280:AC3283)</f>
        <v>774.75</v>
      </c>
    </row>
    <row r="3285" spans="1:29" x14ac:dyDescent="0.35">
      <c r="A3285" s="1"/>
      <c r="B3285" s="1"/>
      <c r="C3285" s="1"/>
      <c r="D3285" s="2"/>
      <c r="E3285" s="2"/>
      <c r="F3285" s="2"/>
      <c r="G3285" s="1"/>
      <c r="H3285" s="1"/>
      <c r="I3285" s="1"/>
      <c r="J3285" s="3"/>
      <c r="K3285" s="4"/>
      <c r="M3285" s="6"/>
      <c r="N3285" s="1"/>
      <c r="O3285" s="1"/>
      <c r="P3285" s="1"/>
      <c r="Q3285" s="3"/>
      <c r="R3285" s="4"/>
      <c r="S3285" s="3"/>
      <c r="T3285" s="3"/>
      <c r="U3285" s="1"/>
      <c r="V3285" s="1"/>
      <c r="W3285" s="4"/>
      <c r="X3285" s="3"/>
      <c r="Y3285" s="4"/>
      <c r="Z3285" s="3"/>
      <c r="AA3285" s="4"/>
      <c r="AB3285" s="55"/>
    </row>
    <row r="3286" spans="1:29" x14ac:dyDescent="0.35">
      <c r="A3286" s="8"/>
      <c r="B3286" s="8" t="s">
        <v>37</v>
      </c>
      <c r="C3286" s="8"/>
      <c r="D3286" s="9" t="s">
        <v>38</v>
      </c>
      <c r="E3286" s="9"/>
      <c r="F3286" s="9"/>
      <c r="G3286" s="56"/>
      <c r="H3286" s="8" t="s">
        <v>39</v>
      </c>
      <c r="I3286" s="8"/>
      <c r="J3286" s="57"/>
      <c r="K3286" s="10"/>
      <c r="L3286" s="8"/>
      <c r="M3286" s="13"/>
      <c r="N3286" s="1"/>
      <c r="O3286" s="1"/>
      <c r="P3286" s="1"/>
      <c r="Q3286" s="3"/>
      <c r="R3286" s="4"/>
      <c r="S3286" s="3"/>
      <c r="T3286" s="3"/>
      <c r="U3286" s="1"/>
      <c r="V3286" s="1"/>
      <c r="W3286" s="4"/>
      <c r="X3286" s="3"/>
      <c r="Y3286" s="4"/>
      <c r="Z3286" s="3"/>
      <c r="AA3286" s="4"/>
      <c r="AB3286" s="55"/>
    </row>
    <row r="3287" spans="1:29" x14ac:dyDescent="0.35">
      <c r="A3287" s="8"/>
      <c r="B3287" s="8"/>
      <c r="C3287" s="8"/>
      <c r="D3287" s="9"/>
      <c r="E3287" s="9"/>
      <c r="F3287" s="9"/>
      <c r="G3287" s="56"/>
      <c r="H3287" s="8" t="s">
        <v>40</v>
      </c>
      <c r="I3287" s="8"/>
      <c r="J3287" s="57"/>
      <c r="K3287" s="10"/>
      <c r="L3287" s="8"/>
      <c r="M3287" s="13"/>
      <c r="N3287" s="1"/>
      <c r="O3287" s="1"/>
      <c r="P3287" s="1"/>
      <c r="Q3287" s="3"/>
      <c r="R3287" s="4"/>
      <c r="S3287" s="3"/>
      <c r="T3287" s="3"/>
      <c r="U3287" s="1"/>
      <c r="V3287" s="1"/>
      <c r="W3287" s="4"/>
      <c r="X3287" s="3"/>
      <c r="Y3287" s="4"/>
      <c r="Z3287" s="3"/>
      <c r="AA3287" s="4"/>
      <c r="AB3287" s="55"/>
    </row>
    <row r="3288" spans="1:29" x14ac:dyDescent="0.35">
      <c r="A3288" s="8"/>
      <c r="B3288" s="8"/>
      <c r="C3288" s="8"/>
      <c r="D3288" s="9"/>
      <c r="E3288" s="9"/>
      <c r="F3288" s="9"/>
      <c r="G3288" s="56"/>
      <c r="H3288" s="8" t="s">
        <v>41</v>
      </c>
      <c r="I3288" s="8"/>
      <c r="J3288" s="57"/>
      <c r="K3288" s="10"/>
      <c r="L3288" s="8"/>
      <c r="M3288" s="13"/>
      <c r="N3288" s="1"/>
      <c r="O3288" s="1"/>
      <c r="P3288" s="8"/>
      <c r="Q3288" s="3"/>
      <c r="R3288" s="4"/>
      <c r="S3288" s="3"/>
      <c r="T3288" s="3"/>
      <c r="U3288" s="1"/>
      <c r="V3288" s="1"/>
      <c r="W3288" s="4"/>
      <c r="X3288" s="3"/>
      <c r="Y3288" s="11"/>
      <c r="Z3288" s="10"/>
      <c r="AA3288" s="11"/>
      <c r="AB3288" s="14"/>
    </row>
    <row r="3289" spans="1:29" x14ac:dyDescent="0.35">
      <c r="A3289" s="8"/>
      <c r="B3289" s="8"/>
      <c r="C3289" s="8"/>
      <c r="D3289" s="9"/>
      <c r="E3289" s="9"/>
      <c r="F3289" s="9"/>
      <c r="G3289" s="56"/>
      <c r="H3289" s="8" t="s">
        <v>42</v>
      </c>
      <c r="I3289" s="58"/>
      <c r="J3289" s="59"/>
      <c r="K3289" s="12"/>
      <c r="L3289" s="58"/>
      <c r="M3289" s="60"/>
      <c r="N3289" s="1"/>
      <c r="O3289" s="1"/>
      <c r="P3289" s="8"/>
      <c r="Q3289" s="3"/>
      <c r="R3289" s="4"/>
      <c r="S3289" s="3"/>
      <c r="T3289" s="3"/>
      <c r="U3289" s="1"/>
      <c r="V3289" s="1"/>
      <c r="W3289" s="4"/>
      <c r="X3289" s="3"/>
      <c r="Y3289" s="11"/>
      <c r="Z3289" s="10"/>
      <c r="AA3289" s="11"/>
      <c r="AB3289" s="14"/>
    </row>
    <row r="3290" spans="1:29" x14ac:dyDescent="0.35">
      <c r="A3290" s="58"/>
      <c r="B3290" s="58"/>
      <c r="C3290" s="58"/>
      <c r="D3290" s="61"/>
      <c r="E3290" s="61"/>
      <c r="F3290" s="61"/>
      <c r="G3290" s="58"/>
      <c r="H3290" s="58" t="s">
        <v>43</v>
      </c>
      <c r="I3290" s="58"/>
      <c r="J3290" s="59"/>
      <c r="K3290" s="12"/>
      <c r="L3290" s="58"/>
      <c r="M3290" s="60"/>
    </row>
    <row r="3291" spans="1:29" x14ac:dyDescent="0.35">
      <c r="A3291" s="1"/>
      <c r="B3291" s="1"/>
      <c r="C3291" s="1"/>
      <c r="D3291" s="2"/>
      <c r="E3291" s="2"/>
      <c r="F3291" s="2"/>
      <c r="G3291" s="1"/>
      <c r="H3291" s="1"/>
      <c r="I3291" s="1"/>
      <c r="J3291" s="3"/>
      <c r="K3291" s="4"/>
      <c r="M3291" s="6"/>
      <c r="N3291" s="1"/>
      <c r="O3291" s="1"/>
      <c r="P3291" s="1"/>
      <c r="Q3291" s="3"/>
      <c r="R3291" s="4"/>
      <c r="S3291" s="3"/>
      <c r="T3291" s="3"/>
      <c r="U3291" s="1"/>
      <c r="V3291" s="1"/>
      <c r="W3291" s="4"/>
      <c r="X3291" s="3"/>
      <c r="Y3291" s="4"/>
      <c r="Z3291" s="3"/>
      <c r="AA3291" s="314" t="s">
        <v>0</v>
      </c>
      <c r="AB3291" s="314"/>
    </row>
    <row r="3292" spans="1:29" x14ac:dyDescent="0.35">
      <c r="A3292" s="315" t="s">
        <v>1</v>
      </c>
      <c r="B3292" s="315"/>
      <c r="C3292" s="315"/>
      <c r="D3292" s="315"/>
      <c r="E3292" s="315"/>
      <c r="F3292" s="315"/>
      <c r="G3292" s="315"/>
      <c r="H3292" s="315"/>
      <c r="I3292" s="315"/>
      <c r="J3292" s="315"/>
      <c r="K3292" s="315"/>
      <c r="L3292" s="315"/>
      <c r="M3292" s="315"/>
      <c r="N3292" s="315"/>
      <c r="O3292" s="315"/>
      <c r="P3292" s="315"/>
      <c r="Q3292" s="315"/>
      <c r="R3292" s="315"/>
      <c r="S3292" s="315"/>
      <c r="T3292" s="315"/>
      <c r="U3292" s="315"/>
      <c r="V3292" s="315"/>
      <c r="W3292" s="315"/>
      <c r="X3292" s="315"/>
      <c r="Y3292" s="315"/>
      <c r="Z3292" s="315"/>
      <c r="AA3292" s="315"/>
      <c r="AB3292" s="315"/>
    </row>
    <row r="3293" spans="1:29" x14ac:dyDescent="0.35">
      <c r="A3293" s="315" t="str">
        <f>A3272</f>
        <v>เทศบาลตำบลนาบอน</v>
      </c>
      <c r="B3293" s="315"/>
      <c r="C3293" s="315"/>
      <c r="D3293" s="315"/>
      <c r="E3293" s="315"/>
      <c r="F3293" s="315"/>
      <c r="G3293" s="315"/>
      <c r="H3293" s="315"/>
      <c r="I3293" s="315"/>
      <c r="J3293" s="315"/>
      <c r="K3293" s="315"/>
      <c r="L3293" s="315"/>
      <c r="M3293" s="315"/>
      <c r="N3293" s="315"/>
      <c r="O3293" s="315"/>
      <c r="P3293" s="315"/>
      <c r="Q3293" s="315"/>
      <c r="R3293" s="315"/>
      <c r="S3293" s="315"/>
      <c r="T3293" s="315"/>
      <c r="U3293" s="315"/>
      <c r="V3293" s="315"/>
      <c r="W3293" s="315"/>
      <c r="X3293" s="315"/>
      <c r="Y3293" s="315"/>
      <c r="Z3293" s="315"/>
      <c r="AA3293" s="315"/>
      <c r="AB3293" s="315"/>
    </row>
    <row r="3294" spans="1:29" x14ac:dyDescent="0.35">
      <c r="A3294" s="8" t="s">
        <v>193</v>
      </c>
      <c r="B3294" s="8"/>
      <c r="C3294" s="8"/>
      <c r="D3294" s="9"/>
      <c r="E3294" s="9"/>
      <c r="F3294" s="9"/>
      <c r="G3294" s="8"/>
      <c r="H3294" s="8"/>
      <c r="I3294" s="8"/>
      <c r="J3294" s="10"/>
      <c r="K3294" s="11"/>
      <c r="L3294" s="12"/>
      <c r="M3294" s="13"/>
      <c r="N3294" s="8"/>
      <c r="O3294" s="8"/>
      <c r="P3294" s="8"/>
      <c r="Q3294" s="10"/>
      <c r="R3294" s="11"/>
      <c r="S3294" s="10"/>
      <c r="T3294" s="10"/>
      <c r="U3294" s="8"/>
      <c r="V3294" s="8"/>
      <c r="W3294" s="11"/>
      <c r="X3294" s="10"/>
      <c r="Y3294" s="11"/>
      <c r="Z3294" s="10"/>
      <c r="AA3294" s="11"/>
      <c r="AB3294" s="14"/>
    </row>
    <row r="3295" spans="1:29" x14ac:dyDescent="0.35">
      <c r="A3295" s="288" t="s">
        <v>4</v>
      </c>
      <c r="B3295" s="316"/>
      <c r="C3295" s="316"/>
      <c r="D3295" s="316"/>
      <c r="E3295" s="316"/>
      <c r="F3295" s="316"/>
      <c r="G3295" s="316"/>
      <c r="H3295" s="316"/>
      <c r="I3295" s="316"/>
      <c r="J3295" s="316"/>
      <c r="K3295" s="316"/>
      <c r="L3295" s="289"/>
      <c r="M3295" s="288" t="s">
        <v>5</v>
      </c>
      <c r="N3295" s="316"/>
      <c r="O3295" s="316"/>
      <c r="P3295" s="316"/>
      <c r="Q3295" s="316"/>
      <c r="R3295" s="316"/>
      <c r="S3295" s="316"/>
      <c r="T3295" s="316"/>
      <c r="U3295" s="316"/>
      <c r="V3295" s="316"/>
      <c r="W3295" s="289"/>
      <c r="X3295" s="290" t="s">
        <v>6</v>
      </c>
      <c r="Y3295" s="290" t="s">
        <v>7</v>
      </c>
      <c r="Z3295" s="290" t="s">
        <v>8</v>
      </c>
      <c r="AA3295" s="290" t="s">
        <v>9</v>
      </c>
      <c r="AB3295" s="317" t="s">
        <v>10</v>
      </c>
    </row>
    <row r="3296" spans="1:29" x14ac:dyDescent="0.35">
      <c r="A3296" s="299" t="s">
        <v>11</v>
      </c>
      <c r="B3296" s="293" t="s">
        <v>12</v>
      </c>
      <c r="C3296" s="293" t="s">
        <v>13</v>
      </c>
      <c r="D3296" s="311" t="s">
        <v>14</v>
      </c>
      <c r="E3296" s="311" t="s">
        <v>15</v>
      </c>
      <c r="F3296" s="312" t="s">
        <v>16</v>
      </c>
      <c r="G3296" s="302" t="s">
        <v>17</v>
      </c>
      <c r="H3296" s="303"/>
      <c r="I3296" s="304"/>
      <c r="J3296" s="290" t="s">
        <v>18</v>
      </c>
      <c r="K3296" s="290" t="s">
        <v>19</v>
      </c>
      <c r="L3296" s="308" t="s">
        <v>20</v>
      </c>
      <c r="M3296" s="299" t="s">
        <v>11</v>
      </c>
      <c r="N3296" s="293" t="s">
        <v>21</v>
      </c>
      <c r="O3296" s="293" t="s">
        <v>22</v>
      </c>
      <c r="P3296" s="293" t="s">
        <v>16</v>
      </c>
      <c r="Q3296" s="290" t="s">
        <v>23</v>
      </c>
      <c r="R3296" s="290" t="s">
        <v>24</v>
      </c>
      <c r="S3296" s="290" t="s">
        <v>25</v>
      </c>
      <c r="T3296" s="290" t="s">
        <v>26</v>
      </c>
      <c r="U3296" s="288" t="s">
        <v>27</v>
      </c>
      <c r="V3296" s="289"/>
      <c r="W3296" s="290" t="s">
        <v>28</v>
      </c>
      <c r="X3296" s="291"/>
      <c r="Y3296" s="291"/>
      <c r="Z3296" s="291"/>
      <c r="AA3296" s="291"/>
      <c r="AB3296" s="318"/>
    </row>
    <row r="3297" spans="1:29" x14ac:dyDescent="0.35">
      <c r="A3297" s="300"/>
      <c r="B3297" s="294"/>
      <c r="C3297" s="294"/>
      <c r="D3297" s="312"/>
      <c r="E3297" s="312"/>
      <c r="F3297" s="312"/>
      <c r="G3297" s="305"/>
      <c r="H3297" s="306"/>
      <c r="I3297" s="307"/>
      <c r="J3297" s="291"/>
      <c r="K3297" s="291"/>
      <c r="L3297" s="309"/>
      <c r="M3297" s="300"/>
      <c r="N3297" s="294"/>
      <c r="O3297" s="294"/>
      <c r="P3297" s="294"/>
      <c r="Q3297" s="291"/>
      <c r="R3297" s="291"/>
      <c r="S3297" s="291"/>
      <c r="T3297" s="291"/>
      <c r="U3297" s="293" t="s">
        <v>29</v>
      </c>
      <c r="V3297" s="296" t="s">
        <v>30</v>
      </c>
      <c r="W3297" s="291"/>
      <c r="X3297" s="291"/>
      <c r="Y3297" s="291"/>
      <c r="Z3297" s="291"/>
      <c r="AA3297" s="291"/>
      <c r="AB3297" s="318"/>
    </row>
    <row r="3298" spans="1:29" x14ac:dyDescent="0.35">
      <c r="A3298" s="300"/>
      <c r="B3298" s="294"/>
      <c r="C3298" s="294"/>
      <c r="D3298" s="312"/>
      <c r="E3298" s="312"/>
      <c r="F3298" s="312"/>
      <c r="G3298" s="299" t="s">
        <v>31</v>
      </c>
      <c r="H3298" s="299" t="s">
        <v>32</v>
      </c>
      <c r="I3298" s="299" t="s">
        <v>33</v>
      </c>
      <c r="J3298" s="291"/>
      <c r="K3298" s="291"/>
      <c r="L3298" s="309"/>
      <c r="M3298" s="300"/>
      <c r="N3298" s="294"/>
      <c r="O3298" s="294"/>
      <c r="P3298" s="294"/>
      <c r="Q3298" s="291"/>
      <c r="R3298" s="291"/>
      <c r="S3298" s="291"/>
      <c r="T3298" s="291"/>
      <c r="U3298" s="294"/>
      <c r="V3298" s="297"/>
      <c r="W3298" s="291"/>
      <c r="X3298" s="291"/>
      <c r="Y3298" s="291"/>
      <c r="Z3298" s="291"/>
      <c r="AA3298" s="291"/>
      <c r="AB3298" s="318"/>
    </row>
    <row r="3299" spans="1:29" x14ac:dyDescent="0.35">
      <c r="A3299" s="300"/>
      <c r="B3299" s="294"/>
      <c r="C3299" s="294"/>
      <c r="D3299" s="312"/>
      <c r="E3299" s="312"/>
      <c r="F3299" s="312"/>
      <c r="G3299" s="300"/>
      <c r="H3299" s="300"/>
      <c r="I3299" s="300"/>
      <c r="J3299" s="291"/>
      <c r="K3299" s="291"/>
      <c r="L3299" s="309"/>
      <c r="M3299" s="300"/>
      <c r="N3299" s="294"/>
      <c r="O3299" s="294"/>
      <c r="P3299" s="294"/>
      <c r="Q3299" s="291"/>
      <c r="R3299" s="291"/>
      <c r="S3299" s="291"/>
      <c r="T3299" s="291"/>
      <c r="U3299" s="294"/>
      <c r="V3299" s="297"/>
      <c r="W3299" s="291"/>
      <c r="X3299" s="291"/>
      <c r="Y3299" s="291"/>
      <c r="Z3299" s="291"/>
      <c r="AA3299" s="291"/>
      <c r="AB3299" s="318"/>
    </row>
    <row r="3300" spans="1:29" x14ac:dyDescent="0.35">
      <c r="A3300" s="301"/>
      <c r="B3300" s="295"/>
      <c r="C3300" s="295"/>
      <c r="D3300" s="313"/>
      <c r="E3300" s="313"/>
      <c r="F3300" s="313"/>
      <c r="G3300" s="301"/>
      <c r="H3300" s="301"/>
      <c r="I3300" s="301"/>
      <c r="J3300" s="292"/>
      <c r="K3300" s="292"/>
      <c r="L3300" s="310"/>
      <c r="M3300" s="301"/>
      <c r="N3300" s="295"/>
      <c r="O3300" s="295"/>
      <c r="P3300" s="295"/>
      <c r="Q3300" s="292"/>
      <c r="R3300" s="292"/>
      <c r="S3300" s="292"/>
      <c r="T3300" s="292"/>
      <c r="U3300" s="295"/>
      <c r="V3300" s="298"/>
      <c r="W3300" s="292"/>
      <c r="X3300" s="292"/>
      <c r="Y3300" s="292"/>
      <c r="Z3300" s="292"/>
      <c r="AA3300" s="292"/>
      <c r="AB3300" s="319"/>
    </row>
    <row r="3301" spans="1:29" x14ac:dyDescent="0.35">
      <c r="A3301" s="15">
        <v>1</v>
      </c>
      <c r="B3301" s="16" t="str">
        <f>[1]ภดส3!B3068</f>
        <v>โฉนด</v>
      </c>
      <c r="C3301" s="16">
        <f>[1]ภดส3!E3068</f>
        <v>3576</v>
      </c>
      <c r="D3301" s="17">
        <f>[1]ภดส3!C3068</f>
        <v>7520</v>
      </c>
      <c r="E3301" s="17" t="str">
        <f>[1]ภดส3!F3068</f>
        <v>ม.2 ต.นาบอน</v>
      </c>
      <c r="F3301" s="18" t="s">
        <v>45</v>
      </c>
      <c r="G3301" s="16">
        <f>[1]ภดส3!G3068</f>
        <v>0</v>
      </c>
      <c r="H3301" s="16">
        <f>[1]ภดส3!H3068</f>
        <v>0</v>
      </c>
      <c r="I3301" s="16">
        <f>[1]ภดส3!I3068</f>
        <v>25</v>
      </c>
      <c r="J3301" s="19">
        <f>[1]ภดส3!J3068</f>
        <v>25</v>
      </c>
      <c r="K3301" s="176">
        <v>300</v>
      </c>
      <c r="L3301" s="19">
        <f>J3301*K3301</f>
        <v>7500</v>
      </c>
      <c r="M3301" s="21"/>
      <c r="N3301" s="21"/>
      <c r="O3301" s="21"/>
      <c r="P3301" s="21"/>
      <c r="Q3301" s="22"/>
      <c r="R3301" s="23"/>
      <c r="S3301" s="22"/>
      <c r="T3301" s="22"/>
      <c r="U3301" s="21"/>
      <c r="V3301" s="21"/>
      <c r="W3301" s="23"/>
      <c r="X3301" s="22">
        <f>L3301</f>
        <v>7500</v>
      </c>
      <c r="Y3301" s="23">
        <f>X3301*100/100</f>
        <v>7500</v>
      </c>
      <c r="Z3301" s="22">
        <v>0</v>
      </c>
      <c r="AA3301" s="24">
        <f>Y3301-Z3301</f>
        <v>7500</v>
      </c>
      <c r="AB3301" s="25">
        <v>0.3</v>
      </c>
      <c r="AC3301" s="5">
        <f>AA3301*AB3301/100</f>
        <v>22.5</v>
      </c>
    </row>
    <row r="3302" spans="1:29" x14ac:dyDescent="0.35">
      <c r="A3302" s="15">
        <v>2</v>
      </c>
      <c r="B3302" s="16" t="str">
        <f>[1]ภดส3!B3069</f>
        <v>โฉนด</v>
      </c>
      <c r="C3302" s="16">
        <f>[1]ภดส3!E3069</f>
        <v>3828</v>
      </c>
      <c r="D3302" s="17">
        <f>[1]ภดส3!C3069</f>
        <v>8068</v>
      </c>
      <c r="E3302" s="17" t="str">
        <f>[1]ภดส3!F3069</f>
        <v>ม.2 ต.นาบอน</v>
      </c>
      <c r="F3302" s="28" t="s">
        <v>34</v>
      </c>
      <c r="G3302" s="16">
        <f>[1]ภดส3!G3069</f>
        <v>0</v>
      </c>
      <c r="H3302" s="16">
        <f>[1]ภดส3!H3069</f>
        <v>0</v>
      </c>
      <c r="I3302" s="16">
        <f>[1]ภดส3!I3069</f>
        <v>21</v>
      </c>
      <c r="J3302" s="45">
        <f>[1]ภดส3!J3069</f>
        <v>21</v>
      </c>
      <c r="K3302" s="177">
        <v>300</v>
      </c>
      <c r="L3302" s="19">
        <f>J3302*K3302</f>
        <v>6300</v>
      </c>
      <c r="M3302" s="30">
        <v>1</v>
      </c>
      <c r="N3302" s="30" t="s">
        <v>74</v>
      </c>
      <c r="O3302" s="31" t="s">
        <v>49</v>
      </c>
      <c r="P3302" s="31">
        <v>2</v>
      </c>
      <c r="Q3302" s="32">
        <v>80</v>
      </c>
      <c r="R3302" s="23">
        <v>100</v>
      </c>
      <c r="S3302" s="42">
        <v>7450</v>
      </c>
      <c r="T3302" s="22">
        <f>Q3302*S3302</f>
        <v>596000</v>
      </c>
      <c r="U3302" s="31">
        <v>20</v>
      </c>
      <c r="V3302" s="31">
        <v>30</v>
      </c>
      <c r="W3302" s="23">
        <f>T3302-T3302*30/100</f>
        <v>417200</v>
      </c>
      <c r="X3302" s="22">
        <f>L3302+W3302</f>
        <v>423500</v>
      </c>
      <c r="Y3302" s="23">
        <f>X3302*R3302/100</f>
        <v>423500</v>
      </c>
      <c r="Z3302" s="22">
        <v>50000000</v>
      </c>
      <c r="AA3302" s="24">
        <v>0</v>
      </c>
      <c r="AB3302" s="25">
        <v>0.02</v>
      </c>
      <c r="AC3302" s="5">
        <f t="shared" ref="AC3302:AC3304" si="201">AA3302*AB3302/100</f>
        <v>0</v>
      </c>
    </row>
    <row r="3303" spans="1:29" x14ac:dyDescent="0.35">
      <c r="A3303" s="15">
        <v>3</v>
      </c>
      <c r="B3303" s="16" t="str">
        <f>[1]ภดส3!B3070</f>
        <v>โฉนด</v>
      </c>
      <c r="C3303" s="16">
        <f>[1]ภดส3!E3070</f>
        <v>3575</v>
      </c>
      <c r="D3303" s="17">
        <f>[1]ภดส3!C3070</f>
        <v>7519</v>
      </c>
      <c r="E3303" s="17" t="str">
        <f>[1]ภดส3!F3070</f>
        <v>ม.2 ต.นาบอน</v>
      </c>
      <c r="F3303" s="28" t="s">
        <v>45</v>
      </c>
      <c r="G3303" s="16">
        <f>[1]ภดส3!G3070</f>
        <v>0</v>
      </c>
      <c r="H3303" s="16">
        <f>[1]ภดส3!H3070</f>
        <v>0</v>
      </c>
      <c r="I3303" s="16">
        <f>[1]ภดส3!I3070</f>
        <v>25</v>
      </c>
      <c r="J3303" s="45">
        <f>[1]ภดส3!J3070</f>
        <v>25</v>
      </c>
      <c r="K3303" s="177">
        <v>300</v>
      </c>
      <c r="L3303" s="19">
        <f t="shared" ref="L3303:L3304" si="202">J3303*K3303</f>
        <v>7500</v>
      </c>
      <c r="M3303" s="30"/>
      <c r="N3303" s="33"/>
      <c r="O3303" s="33"/>
      <c r="P3303" s="33"/>
      <c r="Q3303" s="35"/>
      <c r="R3303" s="23"/>
      <c r="S3303" s="35"/>
      <c r="T3303" s="22"/>
      <c r="U3303" s="33"/>
      <c r="V3303" s="33"/>
      <c r="W3303" s="23"/>
      <c r="X3303" s="22">
        <f>L3303</f>
        <v>7500</v>
      </c>
      <c r="Y3303" s="23">
        <f>X3303*100/100</f>
        <v>7500</v>
      </c>
      <c r="Z3303" s="22">
        <v>0</v>
      </c>
      <c r="AA3303" s="24">
        <f>Y3303-Z3303</f>
        <v>7500</v>
      </c>
      <c r="AB3303" s="25">
        <v>0.3</v>
      </c>
      <c r="AC3303" s="5">
        <f t="shared" si="201"/>
        <v>22.5</v>
      </c>
    </row>
    <row r="3304" spans="1:29" x14ac:dyDescent="0.35">
      <c r="A3304" s="68">
        <v>4</v>
      </c>
      <c r="B3304" s="16" t="str">
        <f>[1]ภดส3!B3071</f>
        <v>โฉนด</v>
      </c>
      <c r="C3304" s="16">
        <f>[1]ภดส3!E3071</f>
        <v>3574</v>
      </c>
      <c r="D3304" s="17">
        <f>[1]ภดส3!C3071</f>
        <v>7518</v>
      </c>
      <c r="E3304" s="17" t="str">
        <f>[1]ภดส3!F3071</f>
        <v xml:space="preserve"> ม.2 ต.นาบอน</v>
      </c>
      <c r="F3304" s="28" t="s">
        <v>45</v>
      </c>
      <c r="G3304" s="16">
        <f>[1]ภดส3!G3071</f>
        <v>0</v>
      </c>
      <c r="H3304" s="16">
        <f>[1]ภดส3!H3071</f>
        <v>0</v>
      </c>
      <c r="I3304" s="16">
        <f>[1]ภดส3!I3071</f>
        <v>25</v>
      </c>
      <c r="J3304" s="45">
        <f>[1]ภดส3!J3071</f>
        <v>25</v>
      </c>
      <c r="K3304" s="177">
        <v>300</v>
      </c>
      <c r="L3304" s="19">
        <f t="shared" si="202"/>
        <v>7500</v>
      </c>
      <c r="M3304" s="30"/>
      <c r="N3304" s="33"/>
      <c r="O3304" s="40"/>
      <c r="P3304" s="30"/>
      <c r="Q3304" s="42"/>
      <c r="R3304" s="118"/>
      <c r="S3304" s="39"/>
      <c r="T3304" s="42"/>
      <c r="U3304" s="43"/>
      <c r="V3304" s="43"/>
      <c r="W3304" s="44"/>
      <c r="X3304" s="22">
        <f>L3304</f>
        <v>7500</v>
      </c>
      <c r="Y3304" s="23">
        <f>X3304*100/100</f>
        <v>7500</v>
      </c>
      <c r="Z3304" s="75">
        <v>0</v>
      </c>
      <c r="AA3304" s="24">
        <f>Y3304-Z3304</f>
        <v>7500</v>
      </c>
      <c r="AB3304" s="46">
        <v>0.3</v>
      </c>
      <c r="AC3304" s="5">
        <f t="shared" si="201"/>
        <v>22.5</v>
      </c>
    </row>
    <row r="3305" spans="1:29" x14ac:dyDescent="0.35">
      <c r="A3305" s="47"/>
      <c r="B3305" s="47"/>
      <c r="C3305" s="47"/>
      <c r="D3305" s="48"/>
      <c r="E3305" s="48"/>
      <c r="F3305" s="48"/>
      <c r="G3305" s="47"/>
      <c r="H3305" s="47"/>
      <c r="I3305" s="47"/>
      <c r="J3305" s="49"/>
      <c r="K3305" s="50"/>
      <c r="L3305" s="51"/>
      <c r="M3305" s="52"/>
      <c r="N3305" s="52"/>
      <c r="O3305" s="52"/>
      <c r="P3305" s="52"/>
      <c r="Q3305" s="49"/>
      <c r="R3305" s="50"/>
      <c r="S3305" s="49"/>
      <c r="T3305" s="49"/>
      <c r="U3305" s="52"/>
      <c r="V3305" s="52"/>
      <c r="W3305" s="50"/>
      <c r="X3305" s="49"/>
      <c r="Y3305" s="50"/>
      <c r="Z3305" s="49"/>
      <c r="AA3305" s="50"/>
      <c r="AB3305" s="53"/>
      <c r="AC3305" s="5">
        <f>SUM(AC3301:AC3304)</f>
        <v>67.5</v>
      </c>
    </row>
    <row r="3306" spans="1:29" x14ac:dyDescent="0.35">
      <c r="A3306" s="1"/>
      <c r="B3306" s="1"/>
      <c r="C3306" s="1"/>
      <c r="D3306" s="2"/>
      <c r="E3306" s="2"/>
      <c r="F3306" s="2"/>
      <c r="G3306" s="1"/>
      <c r="H3306" s="1"/>
      <c r="I3306" s="1"/>
      <c r="J3306" s="3"/>
      <c r="K3306" s="4"/>
      <c r="M3306" s="6"/>
      <c r="N3306" s="1"/>
      <c r="O3306" s="1"/>
      <c r="P3306" s="1"/>
      <c r="Q3306" s="3"/>
      <c r="R3306" s="4"/>
      <c r="S3306" s="3"/>
      <c r="T3306" s="3"/>
      <c r="U3306" s="1"/>
      <c r="V3306" s="1"/>
      <c r="W3306" s="4"/>
      <c r="X3306" s="3"/>
      <c r="Y3306" s="4"/>
      <c r="Z3306" s="3"/>
      <c r="AA3306" s="4"/>
      <c r="AB3306" s="55"/>
    </row>
    <row r="3307" spans="1:29" x14ac:dyDescent="0.35">
      <c r="A3307" s="8"/>
      <c r="B3307" s="8" t="s">
        <v>37</v>
      </c>
      <c r="C3307" s="8"/>
      <c r="D3307" s="9" t="s">
        <v>38</v>
      </c>
      <c r="E3307" s="9"/>
      <c r="F3307" s="9"/>
      <c r="G3307" s="56"/>
      <c r="H3307" s="8" t="s">
        <v>39</v>
      </c>
      <c r="I3307" s="8"/>
      <c r="J3307" s="57"/>
      <c r="K3307" s="10"/>
      <c r="L3307" s="8"/>
      <c r="M3307" s="13"/>
      <c r="N3307" s="1"/>
      <c r="O3307" s="1"/>
      <c r="P3307" s="1"/>
      <c r="Q3307" s="3"/>
      <c r="R3307" s="4"/>
      <c r="S3307" s="3"/>
      <c r="T3307" s="3"/>
      <c r="U3307" s="1"/>
      <c r="V3307" s="1"/>
      <c r="W3307" s="4"/>
      <c r="X3307" s="3"/>
      <c r="Y3307" s="4"/>
      <c r="Z3307" s="3"/>
      <c r="AA3307" s="4"/>
      <c r="AB3307" s="55"/>
    </row>
    <row r="3308" spans="1:29" x14ac:dyDescent="0.35">
      <c r="A3308" s="8"/>
      <c r="B3308" s="8"/>
      <c r="C3308" s="8"/>
      <c r="D3308" s="9"/>
      <c r="E3308" s="9"/>
      <c r="F3308" s="9"/>
      <c r="G3308" s="56"/>
      <c r="H3308" s="8" t="s">
        <v>40</v>
      </c>
      <c r="I3308" s="8"/>
      <c r="J3308" s="57"/>
      <c r="K3308" s="10"/>
      <c r="L3308" s="8"/>
      <c r="M3308" s="13"/>
      <c r="N3308" s="1"/>
      <c r="O3308" s="1"/>
      <c r="P3308" s="1"/>
      <c r="Q3308" s="3"/>
      <c r="R3308" s="4"/>
      <c r="S3308" s="3"/>
      <c r="T3308" s="3"/>
      <c r="U3308" s="1"/>
      <c r="V3308" s="1"/>
      <c r="W3308" s="4"/>
      <c r="X3308" s="3"/>
      <c r="Y3308" s="4"/>
      <c r="Z3308" s="3"/>
      <c r="AA3308" s="4"/>
      <c r="AB3308" s="55"/>
    </row>
    <row r="3309" spans="1:29" x14ac:dyDescent="0.35">
      <c r="A3309" s="8"/>
      <c r="B3309" s="8"/>
      <c r="C3309" s="8"/>
      <c r="D3309" s="9"/>
      <c r="E3309" s="9"/>
      <c r="F3309" s="9"/>
      <c r="G3309" s="56"/>
      <c r="H3309" s="8" t="s">
        <v>41</v>
      </c>
      <c r="I3309" s="8"/>
      <c r="J3309" s="57"/>
      <c r="K3309" s="10"/>
      <c r="L3309" s="8"/>
      <c r="M3309" s="13"/>
      <c r="N3309" s="1"/>
      <c r="O3309" s="1"/>
      <c r="P3309" s="8"/>
      <c r="Q3309" s="3"/>
      <c r="R3309" s="4"/>
      <c r="S3309" s="3"/>
      <c r="T3309" s="3"/>
      <c r="U3309" s="1"/>
      <c r="V3309" s="1"/>
      <c r="W3309" s="4"/>
      <c r="X3309" s="3"/>
      <c r="Y3309" s="11"/>
      <c r="Z3309" s="10"/>
      <c r="AA3309" s="11"/>
      <c r="AB3309" s="14"/>
    </row>
    <row r="3310" spans="1:29" x14ac:dyDescent="0.35">
      <c r="A3310" s="8"/>
      <c r="B3310" s="8"/>
      <c r="C3310" s="8"/>
      <c r="D3310" s="9"/>
      <c r="E3310" s="9"/>
      <c r="F3310" s="9"/>
      <c r="G3310" s="56"/>
      <c r="H3310" s="8" t="s">
        <v>42</v>
      </c>
      <c r="I3310" s="58"/>
      <c r="J3310" s="59"/>
      <c r="K3310" s="12"/>
      <c r="L3310" s="58"/>
      <c r="M3310" s="60"/>
      <c r="N3310" s="1"/>
      <c r="O3310" s="1"/>
      <c r="P3310" s="8"/>
      <c r="Q3310" s="3"/>
      <c r="R3310" s="4"/>
      <c r="S3310" s="3"/>
      <c r="T3310" s="3"/>
      <c r="U3310" s="1"/>
      <c r="V3310" s="1"/>
      <c r="W3310" s="4"/>
      <c r="X3310" s="3"/>
      <c r="Y3310" s="11"/>
      <c r="Z3310" s="10"/>
      <c r="AA3310" s="11"/>
      <c r="AB3310" s="14"/>
    </row>
    <row r="3311" spans="1:29" x14ac:dyDescent="0.35">
      <c r="A3311" s="58"/>
      <c r="B3311" s="58"/>
      <c r="C3311" s="58"/>
      <c r="D3311" s="61"/>
      <c r="E3311" s="61"/>
      <c r="F3311" s="61"/>
      <c r="G3311" s="58"/>
      <c r="H3311" s="58" t="s">
        <v>43</v>
      </c>
      <c r="I3311" s="58"/>
      <c r="J3311" s="59"/>
      <c r="K3311" s="12"/>
      <c r="L3311" s="58"/>
      <c r="M3311" s="60"/>
    </row>
    <row r="3312" spans="1:29" x14ac:dyDescent="0.35">
      <c r="A3312" s="1"/>
      <c r="B3312" s="1"/>
      <c r="C3312" s="1"/>
      <c r="D3312" s="2"/>
      <c r="E3312" s="2"/>
      <c r="F3312" s="2"/>
      <c r="G3312" s="1"/>
      <c r="H3312" s="1"/>
      <c r="I3312" s="1"/>
      <c r="J3312" s="3"/>
      <c r="K3312" s="4"/>
      <c r="M3312" s="6"/>
      <c r="N3312" s="1"/>
      <c r="O3312" s="1"/>
      <c r="P3312" s="1"/>
      <c r="Q3312" s="3"/>
      <c r="R3312" s="4"/>
      <c r="S3312" s="3"/>
      <c r="T3312" s="3"/>
      <c r="U3312" s="1"/>
      <c r="V3312" s="1"/>
      <c r="W3312" s="4"/>
      <c r="X3312" s="3"/>
      <c r="Y3312" s="4"/>
      <c r="Z3312" s="3"/>
      <c r="AA3312" s="314" t="s">
        <v>0</v>
      </c>
      <c r="AB3312" s="314"/>
    </row>
    <row r="3313" spans="1:29" x14ac:dyDescent="0.35">
      <c r="A3313" s="315" t="s">
        <v>1</v>
      </c>
      <c r="B3313" s="315"/>
      <c r="C3313" s="315"/>
      <c r="D3313" s="315"/>
      <c r="E3313" s="315"/>
      <c r="F3313" s="315"/>
      <c r="G3313" s="315"/>
      <c r="H3313" s="315"/>
      <c r="I3313" s="315"/>
      <c r="J3313" s="315"/>
      <c r="K3313" s="315"/>
      <c r="L3313" s="315"/>
      <c r="M3313" s="315"/>
      <c r="N3313" s="315"/>
      <c r="O3313" s="315"/>
      <c r="P3313" s="315"/>
      <c r="Q3313" s="315"/>
      <c r="R3313" s="315"/>
      <c r="S3313" s="315"/>
      <c r="T3313" s="315"/>
      <c r="U3313" s="315"/>
      <c r="V3313" s="315"/>
      <c r="W3313" s="315"/>
      <c r="X3313" s="315"/>
      <c r="Y3313" s="315"/>
      <c r="Z3313" s="315"/>
      <c r="AA3313" s="315"/>
      <c r="AB3313" s="315"/>
    </row>
    <row r="3314" spans="1:29" x14ac:dyDescent="0.35">
      <c r="A3314" s="315" t="str">
        <f>A3293</f>
        <v>เทศบาลตำบลนาบอน</v>
      </c>
      <c r="B3314" s="315"/>
      <c r="C3314" s="315"/>
      <c r="D3314" s="315"/>
      <c r="E3314" s="315"/>
      <c r="F3314" s="315"/>
      <c r="G3314" s="315"/>
      <c r="H3314" s="315"/>
      <c r="I3314" s="315"/>
      <c r="J3314" s="315"/>
      <c r="K3314" s="315"/>
      <c r="L3314" s="315"/>
      <c r="M3314" s="315"/>
      <c r="N3314" s="315"/>
      <c r="O3314" s="315"/>
      <c r="P3314" s="315"/>
      <c r="Q3314" s="315"/>
      <c r="R3314" s="315"/>
      <c r="S3314" s="315"/>
      <c r="T3314" s="315"/>
      <c r="U3314" s="315"/>
      <c r="V3314" s="315"/>
      <c r="W3314" s="315"/>
      <c r="X3314" s="315"/>
      <c r="Y3314" s="315"/>
      <c r="Z3314" s="315"/>
      <c r="AA3314" s="315"/>
      <c r="AB3314" s="315"/>
    </row>
    <row r="3315" spans="1:29" x14ac:dyDescent="0.35">
      <c r="A3315" s="8" t="s">
        <v>288</v>
      </c>
      <c r="B3315" s="8"/>
      <c r="C3315" s="8"/>
      <c r="D3315" s="9"/>
      <c r="E3315" s="9"/>
      <c r="F3315" s="9"/>
      <c r="G3315" s="8"/>
      <c r="H3315" s="8"/>
      <c r="I3315" s="8"/>
      <c r="J3315" s="10"/>
      <c r="K3315" s="11"/>
      <c r="L3315" s="12"/>
      <c r="M3315" s="13"/>
      <c r="N3315" s="8"/>
      <c r="O3315" s="8"/>
      <c r="P3315" s="8"/>
      <c r="Q3315" s="10"/>
      <c r="R3315" s="11"/>
      <c r="S3315" s="10"/>
      <c r="T3315" s="10"/>
      <c r="U3315" s="8"/>
      <c r="V3315" s="8"/>
      <c r="W3315" s="11"/>
      <c r="X3315" s="10"/>
      <c r="Y3315" s="11"/>
      <c r="Z3315" s="10"/>
      <c r="AA3315" s="11"/>
      <c r="AB3315" s="14"/>
    </row>
    <row r="3316" spans="1:29" x14ac:dyDescent="0.35">
      <c r="A3316" s="288" t="s">
        <v>4</v>
      </c>
      <c r="B3316" s="316"/>
      <c r="C3316" s="316"/>
      <c r="D3316" s="316"/>
      <c r="E3316" s="316"/>
      <c r="F3316" s="316"/>
      <c r="G3316" s="316"/>
      <c r="H3316" s="316"/>
      <c r="I3316" s="316"/>
      <c r="J3316" s="316"/>
      <c r="K3316" s="316"/>
      <c r="L3316" s="289"/>
      <c r="M3316" s="288" t="s">
        <v>5</v>
      </c>
      <c r="N3316" s="316"/>
      <c r="O3316" s="316"/>
      <c r="P3316" s="316"/>
      <c r="Q3316" s="316"/>
      <c r="R3316" s="316"/>
      <c r="S3316" s="316"/>
      <c r="T3316" s="316"/>
      <c r="U3316" s="316"/>
      <c r="V3316" s="316"/>
      <c r="W3316" s="289"/>
      <c r="X3316" s="290" t="s">
        <v>6</v>
      </c>
      <c r="Y3316" s="290" t="s">
        <v>7</v>
      </c>
      <c r="Z3316" s="290" t="s">
        <v>8</v>
      </c>
      <c r="AA3316" s="290" t="s">
        <v>9</v>
      </c>
      <c r="AB3316" s="317" t="s">
        <v>10</v>
      </c>
    </row>
    <row r="3317" spans="1:29" x14ac:dyDescent="0.35">
      <c r="A3317" s="299" t="s">
        <v>11</v>
      </c>
      <c r="B3317" s="293" t="s">
        <v>12</v>
      </c>
      <c r="C3317" s="293" t="s">
        <v>13</v>
      </c>
      <c r="D3317" s="311" t="s">
        <v>14</v>
      </c>
      <c r="E3317" s="311" t="s">
        <v>15</v>
      </c>
      <c r="F3317" s="312" t="s">
        <v>16</v>
      </c>
      <c r="G3317" s="302" t="s">
        <v>17</v>
      </c>
      <c r="H3317" s="303"/>
      <c r="I3317" s="304"/>
      <c r="J3317" s="290" t="s">
        <v>18</v>
      </c>
      <c r="K3317" s="290" t="s">
        <v>19</v>
      </c>
      <c r="L3317" s="308" t="s">
        <v>20</v>
      </c>
      <c r="M3317" s="299" t="s">
        <v>11</v>
      </c>
      <c r="N3317" s="293" t="s">
        <v>21</v>
      </c>
      <c r="O3317" s="293" t="s">
        <v>22</v>
      </c>
      <c r="P3317" s="293" t="s">
        <v>16</v>
      </c>
      <c r="Q3317" s="290" t="s">
        <v>23</v>
      </c>
      <c r="R3317" s="290" t="s">
        <v>24</v>
      </c>
      <c r="S3317" s="290" t="s">
        <v>25</v>
      </c>
      <c r="T3317" s="290" t="s">
        <v>26</v>
      </c>
      <c r="U3317" s="288" t="s">
        <v>27</v>
      </c>
      <c r="V3317" s="289"/>
      <c r="W3317" s="290" t="s">
        <v>28</v>
      </c>
      <c r="X3317" s="291"/>
      <c r="Y3317" s="291"/>
      <c r="Z3317" s="291"/>
      <c r="AA3317" s="291"/>
      <c r="AB3317" s="318"/>
    </row>
    <row r="3318" spans="1:29" x14ac:dyDescent="0.35">
      <c r="A3318" s="300"/>
      <c r="B3318" s="294"/>
      <c r="C3318" s="294"/>
      <c r="D3318" s="312"/>
      <c r="E3318" s="312"/>
      <c r="F3318" s="312"/>
      <c r="G3318" s="305"/>
      <c r="H3318" s="306"/>
      <c r="I3318" s="307"/>
      <c r="J3318" s="291"/>
      <c r="K3318" s="291"/>
      <c r="L3318" s="309"/>
      <c r="M3318" s="300"/>
      <c r="N3318" s="294"/>
      <c r="O3318" s="294"/>
      <c r="P3318" s="294"/>
      <c r="Q3318" s="291"/>
      <c r="R3318" s="291"/>
      <c r="S3318" s="291"/>
      <c r="T3318" s="291"/>
      <c r="U3318" s="293" t="s">
        <v>29</v>
      </c>
      <c r="V3318" s="296" t="s">
        <v>30</v>
      </c>
      <c r="W3318" s="291"/>
      <c r="X3318" s="291"/>
      <c r="Y3318" s="291"/>
      <c r="Z3318" s="291"/>
      <c r="AA3318" s="291"/>
      <c r="AB3318" s="318"/>
    </row>
    <row r="3319" spans="1:29" x14ac:dyDescent="0.35">
      <c r="A3319" s="300"/>
      <c r="B3319" s="294"/>
      <c r="C3319" s="294"/>
      <c r="D3319" s="312"/>
      <c r="E3319" s="312"/>
      <c r="F3319" s="312"/>
      <c r="G3319" s="299" t="s">
        <v>31</v>
      </c>
      <c r="H3319" s="299" t="s">
        <v>32</v>
      </c>
      <c r="I3319" s="299" t="s">
        <v>33</v>
      </c>
      <c r="J3319" s="291"/>
      <c r="K3319" s="291"/>
      <c r="L3319" s="309"/>
      <c r="M3319" s="300"/>
      <c r="N3319" s="294"/>
      <c r="O3319" s="294"/>
      <c r="P3319" s="294"/>
      <c r="Q3319" s="291"/>
      <c r="R3319" s="291"/>
      <c r="S3319" s="291"/>
      <c r="T3319" s="291"/>
      <c r="U3319" s="294"/>
      <c r="V3319" s="297"/>
      <c r="W3319" s="291"/>
      <c r="X3319" s="291"/>
      <c r="Y3319" s="291"/>
      <c r="Z3319" s="291"/>
      <c r="AA3319" s="291"/>
      <c r="AB3319" s="318"/>
    </row>
    <row r="3320" spans="1:29" x14ac:dyDescent="0.35">
      <c r="A3320" s="300"/>
      <c r="B3320" s="294"/>
      <c r="C3320" s="294"/>
      <c r="D3320" s="312"/>
      <c r="E3320" s="312"/>
      <c r="F3320" s="312"/>
      <c r="G3320" s="300"/>
      <c r="H3320" s="300"/>
      <c r="I3320" s="300"/>
      <c r="J3320" s="291"/>
      <c r="K3320" s="291"/>
      <c r="L3320" s="309"/>
      <c r="M3320" s="300"/>
      <c r="N3320" s="294"/>
      <c r="O3320" s="294"/>
      <c r="P3320" s="294"/>
      <c r="Q3320" s="291"/>
      <c r="R3320" s="291"/>
      <c r="S3320" s="291"/>
      <c r="T3320" s="291"/>
      <c r="U3320" s="294"/>
      <c r="V3320" s="297"/>
      <c r="W3320" s="291"/>
      <c r="X3320" s="291"/>
      <c r="Y3320" s="291"/>
      <c r="Z3320" s="291"/>
      <c r="AA3320" s="291"/>
      <c r="AB3320" s="318"/>
    </row>
    <row r="3321" spans="1:29" x14ac:dyDescent="0.35">
      <c r="A3321" s="301"/>
      <c r="B3321" s="295"/>
      <c r="C3321" s="295"/>
      <c r="D3321" s="313"/>
      <c r="E3321" s="313"/>
      <c r="F3321" s="313"/>
      <c r="G3321" s="301"/>
      <c r="H3321" s="301"/>
      <c r="I3321" s="301"/>
      <c r="J3321" s="292"/>
      <c r="K3321" s="292"/>
      <c r="L3321" s="310"/>
      <c r="M3321" s="301"/>
      <c r="N3321" s="295"/>
      <c r="O3321" s="295"/>
      <c r="P3321" s="295"/>
      <c r="Q3321" s="292"/>
      <c r="R3321" s="292"/>
      <c r="S3321" s="292"/>
      <c r="T3321" s="292"/>
      <c r="U3321" s="295"/>
      <c r="V3321" s="298"/>
      <c r="W3321" s="292"/>
      <c r="X3321" s="292"/>
      <c r="Y3321" s="292"/>
      <c r="Z3321" s="292"/>
      <c r="AA3321" s="292"/>
      <c r="AB3321" s="319"/>
    </row>
    <row r="3322" spans="1:29" x14ac:dyDescent="0.35">
      <c r="A3322" s="15">
        <v>1</v>
      </c>
      <c r="B3322" s="16" t="str">
        <f>[1]ภดส3!B8603</f>
        <v>นส.3ก</v>
      </c>
      <c r="C3322" s="16">
        <f>[1]ภดส3!E8603</f>
        <v>37</v>
      </c>
      <c r="D3322" s="17">
        <f>[1]ภดส3!C8603</f>
        <v>4247</v>
      </c>
      <c r="E3322" s="17" t="str">
        <f>[1]ภดส3!F8603</f>
        <v>ม.2 ต.นาบอน</v>
      </c>
      <c r="F3322" s="18" t="s">
        <v>47</v>
      </c>
      <c r="G3322" s="16">
        <f>[1]ภดส3!G8603</f>
        <v>5</v>
      </c>
      <c r="H3322" s="16">
        <f>[1]ภดส3!H8603</f>
        <v>2</v>
      </c>
      <c r="I3322" s="16">
        <f>[1]ภดส3!I8603</f>
        <v>70</v>
      </c>
      <c r="J3322" s="19">
        <f>[1]ภดส3!J8603</f>
        <v>2270</v>
      </c>
      <c r="K3322" s="20">
        <v>750</v>
      </c>
      <c r="L3322" s="19">
        <f>J3322*K3322</f>
        <v>1702500</v>
      </c>
      <c r="M3322" s="21"/>
      <c r="N3322" s="21"/>
      <c r="O3322" s="21"/>
      <c r="P3322" s="21"/>
      <c r="Q3322" s="22"/>
      <c r="R3322" s="23"/>
      <c r="S3322" s="22"/>
      <c r="T3322" s="22"/>
      <c r="U3322" s="21"/>
      <c r="V3322" s="21"/>
      <c r="W3322" s="23"/>
      <c r="X3322" s="22">
        <f>L3322</f>
        <v>1702500</v>
      </c>
      <c r="Y3322" s="23">
        <f>X3322*100/100</f>
        <v>1702500</v>
      </c>
      <c r="Z3322" s="22">
        <v>0</v>
      </c>
      <c r="AA3322" s="24">
        <f>Y3322-Z3322</f>
        <v>1702500</v>
      </c>
      <c r="AB3322" s="25">
        <v>0.3</v>
      </c>
      <c r="AC3322" s="5">
        <f>AA3322*AB3322/100</f>
        <v>5107.5</v>
      </c>
    </row>
    <row r="3323" spans="1:29" x14ac:dyDescent="0.35">
      <c r="A3323" s="15">
        <v>2</v>
      </c>
      <c r="B3323" s="16" t="str">
        <f>[1]ภดส3!B8604</f>
        <v>นส.3ก</v>
      </c>
      <c r="C3323" s="16">
        <f>[1]ภดส3!E8604</f>
        <v>29</v>
      </c>
      <c r="D3323" s="17">
        <f>[1]ภดส3!C8604</f>
        <v>4279</v>
      </c>
      <c r="E3323" s="17" t="str">
        <f>[1]ภดส3!F8604</f>
        <v>ม.2 ต.นาบอน</v>
      </c>
      <c r="F3323" s="18" t="s">
        <v>47</v>
      </c>
      <c r="G3323" s="16">
        <f>[1]ภดส3!G8604</f>
        <v>0</v>
      </c>
      <c r="H3323" s="16">
        <f>[1]ภดส3!H8604</f>
        <v>0</v>
      </c>
      <c r="I3323" s="16">
        <f>[1]ภดส3!I8604</f>
        <v>70</v>
      </c>
      <c r="J3323" s="19">
        <f>[1]ภดส3!J8604</f>
        <v>70</v>
      </c>
      <c r="K3323" s="20">
        <v>750</v>
      </c>
      <c r="L3323" s="19">
        <f>J3323*K3323</f>
        <v>52500</v>
      </c>
      <c r="M3323" s="21"/>
      <c r="N3323" s="21"/>
      <c r="O3323" s="21"/>
      <c r="P3323" s="21"/>
      <c r="Q3323" s="22"/>
      <c r="R3323" s="23"/>
      <c r="S3323" s="22"/>
      <c r="T3323" s="22"/>
      <c r="U3323" s="21"/>
      <c r="V3323" s="21"/>
      <c r="W3323" s="23"/>
      <c r="X3323" s="22">
        <f>L3323</f>
        <v>52500</v>
      </c>
      <c r="Y3323" s="23">
        <f>X3323*100/100</f>
        <v>52500</v>
      </c>
      <c r="Z3323" s="22">
        <v>0</v>
      </c>
      <c r="AA3323" s="24">
        <f>Y3323-Z3323</f>
        <v>52500</v>
      </c>
      <c r="AB3323" s="25">
        <v>0.3</v>
      </c>
      <c r="AC3323" s="5">
        <f t="shared" ref="AC3323:AC3328" si="203">AA3323*AB3323/100</f>
        <v>157.5</v>
      </c>
    </row>
    <row r="3324" spans="1:29" x14ac:dyDescent="0.35">
      <c r="A3324" s="15">
        <v>3</v>
      </c>
      <c r="B3324" s="16" t="str">
        <f>[1]ภดส3!B8605</f>
        <v>นส.3ก</v>
      </c>
      <c r="C3324" s="16">
        <f>[1]ภดส3!E8605</f>
        <v>5</v>
      </c>
      <c r="D3324" s="17">
        <f>[1]ภดส3!C8605</f>
        <v>2205</v>
      </c>
      <c r="E3324" s="17" t="str">
        <f>[1]ภดส3!F8605</f>
        <v>ม.2 ต.นาบอน</v>
      </c>
      <c r="F3324" s="18" t="s">
        <v>47</v>
      </c>
      <c r="G3324" s="16">
        <f>[1]ภดส3!G8605</f>
        <v>12</v>
      </c>
      <c r="H3324" s="16">
        <f>[1]ภดส3!H8605</f>
        <v>0</v>
      </c>
      <c r="I3324" s="16">
        <f>[1]ภดส3!I8605</f>
        <v>83</v>
      </c>
      <c r="J3324" s="19">
        <f>[1]ภดส3!J8605</f>
        <v>4883</v>
      </c>
      <c r="K3324" s="20">
        <v>750</v>
      </c>
      <c r="L3324" s="19">
        <f t="shared" ref="L3324:L3328" si="204">J3324*K3324</f>
        <v>3662250</v>
      </c>
      <c r="M3324" s="21"/>
      <c r="N3324" s="21"/>
      <c r="O3324" s="21"/>
      <c r="P3324" s="21"/>
      <c r="Q3324" s="22"/>
      <c r="R3324" s="23"/>
      <c r="S3324" s="22"/>
      <c r="T3324" s="22"/>
      <c r="U3324" s="21"/>
      <c r="V3324" s="21"/>
      <c r="W3324" s="23"/>
      <c r="X3324" s="22">
        <f t="shared" ref="X3324:X3328" si="205">L3324</f>
        <v>3662250</v>
      </c>
      <c r="Y3324" s="23">
        <f t="shared" ref="Y3324:Y3328" si="206">X3324*100/100</f>
        <v>3662250</v>
      </c>
      <c r="Z3324" s="22">
        <v>0</v>
      </c>
      <c r="AA3324" s="24">
        <f t="shared" ref="AA3324:AA3328" si="207">Y3324-Z3324</f>
        <v>3662250</v>
      </c>
      <c r="AB3324" s="25">
        <v>0.3</v>
      </c>
      <c r="AC3324" s="5">
        <f t="shared" si="203"/>
        <v>10986.75</v>
      </c>
    </row>
    <row r="3325" spans="1:29" x14ac:dyDescent="0.35">
      <c r="A3325" s="15">
        <v>4</v>
      </c>
      <c r="B3325" s="16" t="str">
        <f>[1]ภดส3!B8606</f>
        <v>นส.3ก</v>
      </c>
      <c r="C3325" s="16">
        <f>[1]ภดส3!E8606</f>
        <v>31</v>
      </c>
      <c r="D3325" s="17">
        <f>[1]ภดส3!C8606</f>
        <v>4280</v>
      </c>
      <c r="E3325" s="17" t="str">
        <f>[1]ภดส3!F8606</f>
        <v>ม.2 ต.นาบอน</v>
      </c>
      <c r="F3325" s="18" t="s">
        <v>47</v>
      </c>
      <c r="G3325" s="16">
        <f>[1]ภดส3!G8606</f>
        <v>0</v>
      </c>
      <c r="H3325" s="16">
        <f>[1]ภดส3!H8606</f>
        <v>0</v>
      </c>
      <c r="I3325" s="16">
        <f>[1]ภดส3!I8606</f>
        <v>65</v>
      </c>
      <c r="J3325" s="19">
        <f>[1]ภดส3!J8606</f>
        <v>65</v>
      </c>
      <c r="K3325" s="20">
        <v>750</v>
      </c>
      <c r="L3325" s="19">
        <f t="shared" si="204"/>
        <v>48750</v>
      </c>
      <c r="M3325" s="21"/>
      <c r="N3325" s="21"/>
      <c r="O3325" s="21"/>
      <c r="P3325" s="21"/>
      <c r="Q3325" s="22"/>
      <c r="R3325" s="23"/>
      <c r="S3325" s="22"/>
      <c r="T3325" s="22"/>
      <c r="U3325" s="21"/>
      <c r="V3325" s="21"/>
      <c r="W3325" s="23"/>
      <c r="X3325" s="22">
        <f t="shared" si="205"/>
        <v>48750</v>
      </c>
      <c r="Y3325" s="23">
        <f t="shared" si="206"/>
        <v>48750</v>
      </c>
      <c r="Z3325" s="22">
        <v>0</v>
      </c>
      <c r="AA3325" s="24">
        <f t="shared" si="207"/>
        <v>48750</v>
      </c>
      <c r="AB3325" s="25">
        <v>0.3</v>
      </c>
      <c r="AC3325" s="5">
        <f t="shared" si="203"/>
        <v>146.25</v>
      </c>
    </row>
    <row r="3326" spans="1:29" x14ac:dyDescent="0.35">
      <c r="A3326" s="15">
        <v>5</v>
      </c>
      <c r="B3326" s="16" t="str">
        <f>[1]ภดส3!B8607</f>
        <v>นส.3ก</v>
      </c>
      <c r="C3326" s="16">
        <f>[1]ภดส3!E8607</f>
        <v>50</v>
      </c>
      <c r="D3326" s="17">
        <f>[1]ภดส3!C8607</f>
        <v>2200</v>
      </c>
      <c r="E3326" s="17" t="str">
        <f>[1]ภดส3!F8607</f>
        <v>ม.2 ต.นาบอน</v>
      </c>
      <c r="F3326" s="18" t="s">
        <v>47</v>
      </c>
      <c r="G3326" s="16">
        <f>[1]ภดส3!G8607</f>
        <v>0</v>
      </c>
      <c r="H3326" s="16">
        <f>[1]ภดส3!H8607</f>
        <v>1</v>
      </c>
      <c r="I3326" s="16">
        <f>[1]ภดส3!I8607</f>
        <v>95</v>
      </c>
      <c r="J3326" s="19">
        <f>[1]ภดส3!J8607</f>
        <v>195</v>
      </c>
      <c r="K3326" s="20">
        <v>750</v>
      </c>
      <c r="L3326" s="19">
        <f t="shared" si="204"/>
        <v>146250</v>
      </c>
      <c r="M3326" s="21"/>
      <c r="N3326" s="21"/>
      <c r="O3326" s="21"/>
      <c r="P3326" s="21"/>
      <c r="Q3326" s="22"/>
      <c r="R3326" s="23"/>
      <c r="S3326" s="22"/>
      <c r="T3326" s="22"/>
      <c r="U3326" s="21"/>
      <c r="V3326" s="21"/>
      <c r="W3326" s="23"/>
      <c r="X3326" s="22">
        <f t="shared" si="205"/>
        <v>146250</v>
      </c>
      <c r="Y3326" s="23">
        <f t="shared" si="206"/>
        <v>146250</v>
      </c>
      <c r="Z3326" s="22">
        <v>0</v>
      </c>
      <c r="AA3326" s="24">
        <f t="shared" si="207"/>
        <v>146250</v>
      </c>
      <c r="AB3326" s="25">
        <v>0.3</v>
      </c>
      <c r="AC3326" s="5">
        <f t="shared" si="203"/>
        <v>438.75</v>
      </c>
    </row>
    <row r="3327" spans="1:29" x14ac:dyDescent="0.35">
      <c r="A3327" s="15">
        <v>6</v>
      </c>
      <c r="B3327" s="16" t="str">
        <f>[1]ภดส3!B8608</f>
        <v>นส.3ก</v>
      </c>
      <c r="C3327" s="16">
        <f>[1]ภดส3!E8608</f>
        <v>49</v>
      </c>
      <c r="D3327" s="17">
        <f>[1]ภดส3!C8608</f>
        <v>2199</v>
      </c>
      <c r="E3327" s="17" t="str">
        <f>[1]ภดส3!F8608</f>
        <v>ม.2 ต.นาบอน</v>
      </c>
      <c r="F3327" s="18" t="s">
        <v>47</v>
      </c>
      <c r="G3327" s="16">
        <f>[1]ภดส3!G8608</f>
        <v>2</v>
      </c>
      <c r="H3327" s="16">
        <f>[1]ภดส3!H8608</f>
        <v>2</v>
      </c>
      <c r="I3327" s="16">
        <f>[1]ภดส3!I8608</f>
        <v>95</v>
      </c>
      <c r="J3327" s="19">
        <f>[1]ภดส3!J8608</f>
        <v>1095</v>
      </c>
      <c r="K3327" s="29">
        <v>750</v>
      </c>
      <c r="L3327" s="19">
        <f t="shared" si="204"/>
        <v>821250</v>
      </c>
      <c r="M3327" s="30"/>
      <c r="N3327" s="30"/>
      <c r="O3327" s="30"/>
      <c r="P3327" s="30"/>
      <c r="Q3327" s="42"/>
      <c r="R3327" s="23"/>
      <c r="S3327" s="42"/>
      <c r="T3327" s="22"/>
      <c r="U3327" s="30"/>
      <c r="V3327" s="30"/>
      <c r="W3327" s="23"/>
      <c r="X3327" s="22">
        <f t="shared" si="205"/>
        <v>821250</v>
      </c>
      <c r="Y3327" s="23">
        <f t="shared" si="206"/>
        <v>821250</v>
      </c>
      <c r="Z3327" s="22">
        <v>0</v>
      </c>
      <c r="AA3327" s="24">
        <f t="shared" si="207"/>
        <v>821250</v>
      </c>
      <c r="AB3327" s="25">
        <v>0.3</v>
      </c>
      <c r="AC3327" s="5">
        <f t="shared" si="203"/>
        <v>2463.75</v>
      </c>
    </row>
    <row r="3328" spans="1:29" x14ac:dyDescent="0.35">
      <c r="A3328" s="15">
        <v>7</v>
      </c>
      <c r="B3328" s="16" t="str">
        <f>[1]ภดส3!B8609</f>
        <v>นส.3ก</v>
      </c>
      <c r="C3328" s="16">
        <f>[1]ภดส3!E8609</f>
        <v>1</v>
      </c>
      <c r="D3328" s="17">
        <f>[1]ภดส3!C8609</f>
        <v>101</v>
      </c>
      <c r="E3328" s="17" t="str">
        <f>[1]ภดส3!F8609</f>
        <v>ม.2 ต.นาบอน</v>
      </c>
      <c r="F3328" s="18" t="s">
        <v>47</v>
      </c>
      <c r="G3328" s="16">
        <f>[1]ภดส3!G8609</f>
        <v>11</v>
      </c>
      <c r="H3328" s="16">
        <f>[1]ภดส3!H8609</f>
        <v>1</v>
      </c>
      <c r="I3328" s="16">
        <f>[1]ภดส3!I8609</f>
        <v>0</v>
      </c>
      <c r="J3328" s="19">
        <f>[1]ภดส3!J8609</f>
        <v>4500</v>
      </c>
      <c r="K3328" s="29">
        <v>150</v>
      </c>
      <c r="L3328" s="19">
        <f t="shared" si="204"/>
        <v>675000</v>
      </c>
      <c r="M3328" s="30"/>
      <c r="N3328" s="33"/>
      <c r="O3328" s="33"/>
      <c r="P3328" s="33"/>
      <c r="Q3328" s="35"/>
      <c r="R3328" s="23"/>
      <c r="S3328" s="35"/>
      <c r="T3328" s="22"/>
      <c r="U3328" s="33"/>
      <c r="V3328" s="33"/>
      <c r="W3328" s="23"/>
      <c r="X3328" s="22">
        <f t="shared" si="205"/>
        <v>675000</v>
      </c>
      <c r="Y3328" s="23">
        <f t="shared" si="206"/>
        <v>675000</v>
      </c>
      <c r="Z3328" s="22">
        <v>0</v>
      </c>
      <c r="AA3328" s="24">
        <f t="shared" si="207"/>
        <v>675000</v>
      </c>
      <c r="AB3328" s="25">
        <v>0.3</v>
      </c>
      <c r="AC3328" s="5">
        <f t="shared" si="203"/>
        <v>2025</v>
      </c>
    </row>
    <row r="3329" spans="1:29" x14ac:dyDescent="0.35">
      <c r="A3329" s="15"/>
      <c r="B3329" s="16"/>
      <c r="C3329" s="16"/>
      <c r="D3329" s="17"/>
      <c r="E3329" s="17" t="s">
        <v>289</v>
      </c>
      <c r="F3329" s="18"/>
      <c r="G3329" s="16">
        <v>32</v>
      </c>
      <c r="H3329" s="16">
        <v>2</v>
      </c>
      <c r="I3329" s="16">
        <v>78</v>
      </c>
      <c r="J3329" s="19">
        <f>SUM(J3322:J3328)</f>
        <v>13078</v>
      </c>
      <c r="K3329" s="69"/>
      <c r="L3329" s="19"/>
      <c r="M3329" s="30"/>
      <c r="N3329" s="33"/>
      <c r="O3329" s="72"/>
      <c r="P3329" s="33"/>
      <c r="Q3329" s="35"/>
      <c r="R3329" s="23"/>
      <c r="S3329" s="35"/>
      <c r="T3329" s="22"/>
      <c r="U3329" s="33"/>
      <c r="V3329" s="33"/>
      <c r="W3329" s="23"/>
      <c r="X3329" s="22"/>
      <c r="Y3329" s="23"/>
      <c r="Z3329" s="22"/>
      <c r="AA3329" s="24"/>
      <c r="AB3329" s="25"/>
    </row>
    <row r="3330" spans="1:29" x14ac:dyDescent="0.35">
      <c r="A3330" s="15"/>
      <c r="B3330" s="16"/>
      <c r="C3330" s="16"/>
      <c r="D3330" s="17"/>
      <c r="E3330" s="17" t="s">
        <v>290</v>
      </c>
      <c r="F3330" s="18"/>
      <c r="G3330" s="16"/>
      <c r="H3330" s="16"/>
      <c r="I3330" s="16"/>
      <c r="J3330" s="19">
        <v>911</v>
      </c>
      <c r="K3330" s="69"/>
      <c r="L3330" s="19"/>
      <c r="M3330" s="31">
        <v>1</v>
      </c>
      <c r="N3330" s="67" t="s">
        <v>167</v>
      </c>
      <c r="O3330" s="71" t="s">
        <v>49</v>
      </c>
      <c r="P3330" s="67">
        <v>3</v>
      </c>
      <c r="Q3330" s="35">
        <v>300</v>
      </c>
      <c r="R3330" s="23">
        <v>100</v>
      </c>
      <c r="S3330" s="35">
        <v>6800</v>
      </c>
      <c r="T3330" s="22">
        <f>Q3330*S3330</f>
        <v>2040000</v>
      </c>
      <c r="U3330" s="67">
        <v>37</v>
      </c>
      <c r="V3330" s="67">
        <v>64</v>
      </c>
      <c r="W3330" s="23">
        <f>T3330-T3330*64/100</f>
        <v>734400</v>
      </c>
      <c r="X3330" s="22">
        <f>W3330</f>
        <v>734400</v>
      </c>
      <c r="Y3330" s="23">
        <f>X3330*R3330/100</f>
        <v>734400</v>
      </c>
      <c r="Z3330" s="22">
        <v>0</v>
      </c>
      <c r="AA3330" s="24">
        <f>Y3330-Z3330</f>
        <v>734400</v>
      </c>
      <c r="AB3330" s="25">
        <v>0.3</v>
      </c>
      <c r="AC3330" s="5">
        <f>AA3330*AB3330/100</f>
        <v>2203.1999999999998</v>
      </c>
    </row>
    <row r="3331" spans="1:29" x14ac:dyDescent="0.35">
      <c r="A3331" s="15"/>
      <c r="B3331" s="16"/>
      <c r="C3331" s="16"/>
      <c r="D3331" s="17"/>
      <c r="E3331" s="17" t="s">
        <v>291</v>
      </c>
      <c r="F3331" s="18"/>
      <c r="G3331" s="16"/>
      <c r="H3331" s="16"/>
      <c r="I3331" s="16"/>
      <c r="J3331" s="19">
        <f>J3329-J3330</f>
        <v>12167</v>
      </c>
      <c r="K3331" s="69"/>
      <c r="L3331" s="19"/>
      <c r="M3331" s="31">
        <v>2</v>
      </c>
      <c r="N3331" s="67" t="s">
        <v>150</v>
      </c>
      <c r="O3331" s="71" t="s">
        <v>49</v>
      </c>
      <c r="P3331" s="67">
        <v>3</v>
      </c>
      <c r="Q3331" s="35">
        <v>9482</v>
      </c>
      <c r="R3331" s="23">
        <v>100</v>
      </c>
      <c r="S3331" s="35">
        <v>5700</v>
      </c>
      <c r="T3331" s="22">
        <f t="shared" ref="T3331:T3334" si="208">Q3331*S3331</f>
        <v>54047400</v>
      </c>
      <c r="U3331" s="67">
        <v>37</v>
      </c>
      <c r="V3331" s="67">
        <v>64</v>
      </c>
      <c r="W3331" s="23">
        <f>T3331-T3331*64/100</f>
        <v>19457064</v>
      </c>
      <c r="X3331" s="22">
        <f t="shared" ref="X3331:X3334" si="209">W3331</f>
        <v>19457064</v>
      </c>
      <c r="Y3331" s="23">
        <f t="shared" ref="Y3331:Y3334" si="210">X3331*R3331/100</f>
        <v>19457064</v>
      </c>
      <c r="Z3331" s="22">
        <v>0</v>
      </c>
      <c r="AA3331" s="24">
        <f t="shared" ref="AA3331:AA3334" si="211">Y3331-Z3331</f>
        <v>19457064</v>
      </c>
      <c r="AB3331" s="25">
        <v>0.3</v>
      </c>
      <c r="AC3331" s="5">
        <f t="shared" ref="AC3331:AC3334" si="212">AA3331*AB3331/100</f>
        <v>58371.192000000003</v>
      </c>
    </row>
    <row r="3332" spans="1:29" x14ac:dyDescent="0.35">
      <c r="A3332" s="15"/>
      <c r="B3332" s="16"/>
      <c r="C3332" s="16"/>
      <c r="D3332" s="17"/>
      <c r="E3332" s="17"/>
      <c r="F3332" s="18"/>
      <c r="G3332" s="16"/>
      <c r="H3332" s="16"/>
      <c r="I3332" s="16"/>
      <c r="J3332" s="19"/>
      <c r="K3332" s="69"/>
      <c r="L3332" s="19"/>
      <c r="M3332" s="31">
        <v>3</v>
      </c>
      <c r="N3332" s="67" t="s">
        <v>108</v>
      </c>
      <c r="O3332" s="71" t="s">
        <v>292</v>
      </c>
      <c r="P3332" s="67">
        <v>2</v>
      </c>
      <c r="Q3332" s="35">
        <v>2035</v>
      </c>
      <c r="R3332" s="23">
        <v>100</v>
      </c>
      <c r="S3332" s="35">
        <v>6600</v>
      </c>
      <c r="T3332" s="22">
        <f t="shared" si="208"/>
        <v>13431000</v>
      </c>
      <c r="U3332" s="67">
        <v>37</v>
      </c>
      <c r="V3332" s="67">
        <v>64</v>
      </c>
      <c r="W3332" s="23">
        <f>T3332-T3332*64/100</f>
        <v>4835160</v>
      </c>
      <c r="X3332" s="22">
        <f t="shared" si="209"/>
        <v>4835160</v>
      </c>
      <c r="Y3332" s="23">
        <f t="shared" si="210"/>
        <v>4835160</v>
      </c>
      <c r="Z3332" s="22">
        <v>0</v>
      </c>
      <c r="AA3332" s="24">
        <f t="shared" si="211"/>
        <v>4835160</v>
      </c>
      <c r="AB3332" s="25">
        <v>0.02</v>
      </c>
      <c r="AC3332" s="5">
        <f t="shared" si="212"/>
        <v>967.03199999999993</v>
      </c>
    </row>
    <row r="3333" spans="1:29" x14ac:dyDescent="0.35">
      <c r="A3333" s="15"/>
      <c r="B3333" s="16"/>
      <c r="C3333" s="16"/>
      <c r="D3333" s="17"/>
      <c r="E3333" s="17"/>
      <c r="F3333" s="18"/>
      <c r="G3333" s="16"/>
      <c r="H3333" s="16"/>
      <c r="I3333" s="16"/>
      <c r="J3333" s="19"/>
      <c r="K3333" s="69"/>
      <c r="L3333" s="19"/>
      <c r="M3333" s="31">
        <v>4</v>
      </c>
      <c r="N3333" s="67" t="s">
        <v>90</v>
      </c>
      <c r="O3333" s="71" t="s">
        <v>49</v>
      </c>
      <c r="P3333" s="67">
        <v>3</v>
      </c>
      <c r="Q3333" s="35">
        <v>320</v>
      </c>
      <c r="R3333" s="23">
        <v>100</v>
      </c>
      <c r="S3333" s="35">
        <v>5700</v>
      </c>
      <c r="T3333" s="22">
        <f t="shared" si="208"/>
        <v>1824000</v>
      </c>
      <c r="U3333" s="67">
        <v>35</v>
      </c>
      <c r="V3333" s="67">
        <v>60</v>
      </c>
      <c r="W3333" s="23">
        <f>T3333-T3333*60/100</f>
        <v>729600</v>
      </c>
      <c r="X3333" s="22">
        <f t="shared" si="209"/>
        <v>729600</v>
      </c>
      <c r="Y3333" s="23">
        <f t="shared" si="210"/>
        <v>729600</v>
      </c>
      <c r="Z3333" s="22">
        <v>0</v>
      </c>
      <c r="AA3333" s="24">
        <f t="shared" si="211"/>
        <v>729600</v>
      </c>
      <c r="AB3333" s="25">
        <v>0.3</v>
      </c>
      <c r="AC3333" s="5">
        <f t="shared" si="212"/>
        <v>2188.8000000000002</v>
      </c>
    </row>
    <row r="3334" spans="1:29" x14ac:dyDescent="0.35">
      <c r="A3334" s="15"/>
      <c r="B3334" s="16"/>
      <c r="C3334" s="16"/>
      <c r="D3334" s="17"/>
      <c r="E3334" s="17"/>
      <c r="F3334" s="18"/>
      <c r="G3334" s="16"/>
      <c r="H3334" s="16"/>
      <c r="I3334" s="16"/>
      <c r="J3334" s="19"/>
      <c r="K3334" s="69"/>
      <c r="L3334" s="19"/>
      <c r="M3334" s="31">
        <v>5</v>
      </c>
      <c r="N3334" s="67" t="s">
        <v>293</v>
      </c>
      <c r="O3334" s="71" t="s">
        <v>49</v>
      </c>
      <c r="P3334" s="67">
        <v>3</v>
      </c>
      <c r="Q3334" s="35">
        <v>30</v>
      </c>
      <c r="R3334" s="23">
        <v>100</v>
      </c>
      <c r="S3334" s="35">
        <v>5750</v>
      </c>
      <c r="T3334" s="22">
        <f t="shared" si="208"/>
        <v>172500</v>
      </c>
      <c r="U3334" s="67">
        <v>35</v>
      </c>
      <c r="V3334" s="67">
        <v>60</v>
      </c>
      <c r="W3334" s="23">
        <f>T3334-T3334*60/100</f>
        <v>69000</v>
      </c>
      <c r="X3334" s="22">
        <f t="shared" si="209"/>
        <v>69000</v>
      </c>
      <c r="Y3334" s="23">
        <f t="shared" si="210"/>
        <v>69000</v>
      </c>
      <c r="Z3334" s="22">
        <v>0</v>
      </c>
      <c r="AA3334" s="24">
        <f t="shared" si="211"/>
        <v>69000</v>
      </c>
      <c r="AB3334" s="25">
        <v>0.3</v>
      </c>
      <c r="AC3334" s="5">
        <f t="shared" si="212"/>
        <v>207</v>
      </c>
    </row>
    <row r="3335" spans="1:29" x14ac:dyDescent="0.35">
      <c r="A3335" s="201"/>
      <c r="B3335" s="202"/>
      <c r="C3335" s="202"/>
      <c r="D3335" s="77"/>
      <c r="E3335" s="77"/>
      <c r="F3335" s="222"/>
      <c r="G3335" s="202"/>
      <c r="H3335" s="202"/>
      <c r="I3335" s="202"/>
      <c r="J3335" s="203"/>
      <c r="K3335" s="221"/>
      <c r="L3335" s="203"/>
      <c r="M3335" s="83"/>
      <c r="N3335" s="204"/>
      <c r="O3335" s="204"/>
      <c r="P3335" s="204"/>
      <c r="Q3335" s="183"/>
      <c r="R3335" s="206"/>
      <c r="S3335" s="183"/>
      <c r="T3335" s="207"/>
      <c r="U3335" s="204"/>
      <c r="V3335" s="204"/>
      <c r="W3335" s="206"/>
      <c r="X3335" s="207"/>
      <c r="Y3335" s="206"/>
      <c r="Z3335" s="207"/>
      <c r="AA3335" s="208"/>
      <c r="AB3335" s="198"/>
      <c r="AC3335" s="188">
        <f>SUM(AC3322:AC3334)</f>
        <v>85262.724000000017</v>
      </c>
    </row>
    <row r="3336" spans="1:29" x14ac:dyDescent="0.35">
      <c r="A3336" s="1"/>
      <c r="B3336" s="1"/>
      <c r="C3336" s="1"/>
      <c r="D3336" s="2"/>
      <c r="E3336" s="2"/>
      <c r="F3336" s="2"/>
      <c r="G3336" s="1"/>
      <c r="H3336" s="1"/>
      <c r="I3336" s="1"/>
      <c r="J3336" s="3"/>
      <c r="K3336" s="4"/>
      <c r="M3336" s="6"/>
      <c r="N3336" s="1"/>
      <c r="O3336" s="1"/>
      <c r="P3336" s="1"/>
      <c r="Q3336" s="3"/>
      <c r="R3336" s="4"/>
      <c r="S3336" s="3"/>
      <c r="T3336" s="3"/>
      <c r="U3336" s="1"/>
      <c r="V3336" s="1"/>
      <c r="W3336" s="4"/>
      <c r="X3336" s="3"/>
      <c r="Y3336" s="4"/>
      <c r="Z3336" s="3"/>
      <c r="AA3336" s="4"/>
      <c r="AB3336" s="55"/>
    </row>
    <row r="3337" spans="1:29" x14ac:dyDescent="0.35">
      <c r="A3337" s="8"/>
      <c r="B3337" s="8" t="s">
        <v>37</v>
      </c>
      <c r="C3337" s="8"/>
      <c r="D3337" s="9" t="s">
        <v>38</v>
      </c>
      <c r="E3337" s="9"/>
      <c r="F3337" s="9"/>
      <c r="G3337" s="56"/>
      <c r="H3337" s="8" t="s">
        <v>39</v>
      </c>
      <c r="I3337" s="8"/>
      <c r="J3337" s="57"/>
      <c r="K3337" s="10"/>
      <c r="L3337" s="8"/>
      <c r="M3337" s="13"/>
      <c r="N3337" s="1"/>
      <c r="O3337" s="1"/>
      <c r="P3337" s="1"/>
      <c r="Q3337" s="3"/>
      <c r="R3337" s="4"/>
      <c r="S3337" s="3"/>
      <c r="T3337" s="3"/>
      <c r="U3337" s="1"/>
      <c r="V3337" s="1"/>
      <c r="W3337" s="4"/>
      <c r="X3337" s="3"/>
      <c r="Y3337" s="4"/>
      <c r="Z3337" s="3"/>
      <c r="AA3337" s="4"/>
      <c r="AB3337" s="55"/>
    </row>
    <row r="3338" spans="1:29" x14ac:dyDescent="0.35">
      <c r="A3338" s="8"/>
      <c r="B3338" s="8"/>
      <c r="C3338" s="8"/>
      <c r="D3338" s="9"/>
      <c r="E3338" s="9"/>
      <c r="F3338" s="9"/>
      <c r="G3338" s="56"/>
      <c r="H3338" s="8" t="s">
        <v>40</v>
      </c>
      <c r="I3338" s="8"/>
      <c r="J3338" s="57"/>
      <c r="K3338" s="10"/>
      <c r="L3338" s="8"/>
      <c r="M3338" s="13"/>
      <c r="N3338" s="1"/>
      <c r="O3338" s="1"/>
      <c r="P3338" s="1"/>
      <c r="Q3338" s="3"/>
      <c r="R3338" s="4"/>
      <c r="S3338" s="3"/>
      <c r="T3338" s="3"/>
      <c r="U3338" s="1"/>
      <c r="V3338" s="1"/>
      <c r="W3338" s="4"/>
      <c r="X3338" s="3"/>
      <c r="Y3338" s="4"/>
      <c r="Z3338" s="3"/>
      <c r="AA3338" s="4"/>
      <c r="AB3338" s="55"/>
    </row>
    <row r="3339" spans="1:29" x14ac:dyDescent="0.35">
      <c r="A3339" s="8"/>
      <c r="B3339" s="8"/>
      <c r="C3339" s="8"/>
      <c r="D3339" s="9"/>
      <c r="E3339" s="9"/>
      <c r="F3339" s="9"/>
      <c r="G3339" s="56"/>
      <c r="H3339" s="8" t="s">
        <v>41</v>
      </c>
      <c r="I3339" s="8"/>
      <c r="J3339" s="57"/>
      <c r="K3339" s="10"/>
      <c r="L3339" s="8"/>
      <c r="M3339" s="13"/>
      <c r="N3339" s="1"/>
      <c r="O3339" s="1"/>
      <c r="P3339" s="8"/>
      <c r="Q3339" s="3"/>
      <c r="R3339" s="4"/>
      <c r="S3339" s="3"/>
      <c r="T3339" s="3"/>
      <c r="U3339" s="1"/>
      <c r="V3339" s="1"/>
      <c r="W3339" s="4"/>
      <c r="X3339" s="3"/>
      <c r="Y3339" s="11"/>
      <c r="Z3339" s="10"/>
      <c r="AA3339" s="11"/>
      <c r="AB3339" s="14"/>
    </row>
    <row r="3340" spans="1:29" x14ac:dyDescent="0.35">
      <c r="A3340" s="8"/>
      <c r="B3340" s="8"/>
      <c r="C3340" s="8"/>
      <c r="D3340" s="9"/>
      <c r="E3340" s="9"/>
      <c r="F3340" s="9"/>
      <c r="G3340" s="56"/>
      <c r="H3340" s="8" t="s">
        <v>42</v>
      </c>
      <c r="I3340" s="58"/>
      <c r="J3340" s="59"/>
      <c r="K3340" s="12"/>
      <c r="L3340" s="58"/>
      <c r="M3340" s="60"/>
      <c r="N3340" s="1"/>
      <c r="O3340" s="1"/>
      <c r="P3340" s="8"/>
      <c r="Q3340" s="3"/>
      <c r="R3340" s="4"/>
      <c r="S3340" s="3"/>
      <c r="T3340" s="3"/>
      <c r="U3340" s="1"/>
      <c r="V3340" s="1"/>
      <c r="W3340" s="4"/>
      <c r="X3340" s="3"/>
      <c r="Y3340" s="11"/>
      <c r="Z3340" s="10"/>
      <c r="AA3340" s="11"/>
      <c r="AB3340" s="14"/>
    </row>
    <row r="3341" spans="1:29" x14ac:dyDescent="0.35">
      <c r="A3341" s="58"/>
      <c r="B3341" s="58"/>
      <c r="C3341" s="58"/>
      <c r="D3341" s="61"/>
      <c r="E3341" s="61"/>
      <c r="F3341" s="61"/>
      <c r="G3341" s="58"/>
      <c r="H3341" s="58" t="s">
        <v>43</v>
      </c>
      <c r="I3341" s="58"/>
      <c r="J3341" s="59"/>
      <c r="K3341" s="12"/>
      <c r="L3341" s="58"/>
      <c r="M3341" s="60"/>
    </row>
    <row r="3342" spans="1:29" x14ac:dyDescent="0.35">
      <c r="A3342" s="1"/>
      <c r="B3342" s="1"/>
      <c r="C3342" s="1"/>
      <c r="D3342" s="2"/>
      <c r="E3342" s="2"/>
      <c r="F3342" s="2"/>
      <c r="G3342" s="1"/>
      <c r="H3342" s="1"/>
      <c r="I3342" s="1"/>
      <c r="J3342" s="3"/>
      <c r="K3342" s="4"/>
      <c r="M3342" s="6"/>
      <c r="N3342" s="1"/>
      <c r="O3342" s="1"/>
      <c r="P3342" s="1"/>
      <c r="Q3342" s="3"/>
      <c r="R3342" s="4"/>
      <c r="S3342" s="3"/>
      <c r="T3342" s="3"/>
      <c r="U3342" s="1"/>
      <c r="V3342" s="1"/>
      <c r="W3342" s="4"/>
      <c r="X3342" s="3"/>
      <c r="Y3342" s="4"/>
      <c r="Z3342" s="3"/>
      <c r="AA3342" s="314" t="s">
        <v>0</v>
      </c>
      <c r="AB3342" s="314"/>
    </row>
    <row r="3343" spans="1:29" x14ac:dyDescent="0.35">
      <c r="A3343" s="315" t="s">
        <v>1</v>
      </c>
      <c r="B3343" s="315"/>
      <c r="C3343" s="315"/>
      <c r="D3343" s="315"/>
      <c r="E3343" s="315"/>
      <c r="F3343" s="315"/>
      <c r="G3343" s="315"/>
      <c r="H3343" s="315"/>
      <c r="I3343" s="315"/>
      <c r="J3343" s="315"/>
      <c r="K3343" s="315"/>
      <c r="L3343" s="315"/>
      <c r="M3343" s="315"/>
      <c r="N3343" s="315"/>
      <c r="O3343" s="315"/>
      <c r="P3343" s="315"/>
      <c r="Q3343" s="315"/>
      <c r="R3343" s="315"/>
      <c r="S3343" s="315"/>
      <c r="T3343" s="315"/>
      <c r="U3343" s="315"/>
      <c r="V3343" s="315"/>
      <c r="W3343" s="315"/>
      <c r="X3343" s="315"/>
      <c r="Y3343" s="315"/>
      <c r="Z3343" s="315"/>
      <c r="AA3343" s="315"/>
      <c r="AB3343" s="315"/>
    </row>
    <row r="3344" spans="1:29" x14ac:dyDescent="0.35">
      <c r="A3344" s="315" t="str">
        <f>A3314</f>
        <v>เทศบาลตำบลนาบอน</v>
      </c>
      <c r="B3344" s="315"/>
      <c r="C3344" s="315"/>
      <c r="D3344" s="315"/>
      <c r="E3344" s="315"/>
      <c r="F3344" s="315"/>
      <c r="G3344" s="315"/>
      <c r="H3344" s="315"/>
      <c r="I3344" s="315"/>
      <c r="J3344" s="315"/>
      <c r="K3344" s="315"/>
      <c r="L3344" s="315"/>
      <c r="M3344" s="315"/>
      <c r="N3344" s="315"/>
      <c r="O3344" s="315"/>
      <c r="P3344" s="315"/>
      <c r="Q3344" s="315"/>
      <c r="R3344" s="315"/>
      <c r="S3344" s="315"/>
      <c r="T3344" s="315"/>
      <c r="U3344" s="315"/>
      <c r="V3344" s="315"/>
      <c r="W3344" s="315"/>
      <c r="X3344" s="315"/>
      <c r="Y3344" s="315"/>
      <c r="Z3344" s="315"/>
      <c r="AA3344" s="315"/>
      <c r="AB3344" s="315"/>
    </row>
    <row r="3345" spans="1:29" x14ac:dyDescent="0.35">
      <c r="A3345" s="8" t="s">
        <v>294</v>
      </c>
      <c r="B3345" s="8"/>
      <c r="C3345" s="8"/>
      <c r="D3345" s="9"/>
      <c r="E3345" s="9"/>
      <c r="F3345" s="9"/>
      <c r="G3345" s="8"/>
      <c r="H3345" s="8"/>
      <c r="I3345" s="8"/>
      <c r="J3345" s="10"/>
      <c r="K3345" s="11"/>
      <c r="L3345" s="12"/>
      <c r="M3345" s="13"/>
      <c r="N3345" s="8"/>
      <c r="O3345" s="8"/>
      <c r="P3345" s="8"/>
      <c r="Q3345" s="10"/>
      <c r="R3345" s="11"/>
      <c r="S3345" s="10"/>
      <c r="T3345" s="10"/>
      <c r="U3345" s="8"/>
      <c r="V3345" s="8"/>
      <c r="W3345" s="11"/>
      <c r="X3345" s="10"/>
      <c r="Y3345" s="11"/>
      <c r="Z3345" s="10"/>
      <c r="AA3345" s="11"/>
      <c r="AB3345" s="14"/>
    </row>
    <row r="3346" spans="1:29" x14ac:dyDescent="0.35">
      <c r="A3346" s="288" t="s">
        <v>4</v>
      </c>
      <c r="B3346" s="316"/>
      <c r="C3346" s="316"/>
      <c r="D3346" s="316"/>
      <c r="E3346" s="316"/>
      <c r="F3346" s="316"/>
      <c r="G3346" s="316"/>
      <c r="H3346" s="316"/>
      <c r="I3346" s="316"/>
      <c r="J3346" s="316"/>
      <c r="K3346" s="316"/>
      <c r="L3346" s="289"/>
      <c r="M3346" s="288" t="s">
        <v>5</v>
      </c>
      <c r="N3346" s="316"/>
      <c r="O3346" s="316"/>
      <c r="P3346" s="316"/>
      <c r="Q3346" s="316"/>
      <c r="R3346" s="316"/>
      <c r="S3346" s="316"/>
      <c r="T3346" s="316"/>
      <c r="U3346" s="316"/>
      <c r="V3346" s="316"/>
      <c r="W3346" s="289"/>
      <c r="X3346" s="290" t="s">
        <v>6</v>
      </c>
      <c r="Y3346" s="290" t="s">
        <v>7</v>
      </c>
      <c r="Z3346" s="290" t="s">
        <v>8</v>
      </c>
      <c r="AA3346" s="290" t="s">
        <v>9</v>
      </c>
      <c r="AB3346" s="317" t="s">
        <v>10</v>
      </c>
    </row>
    <row r="3347" spans="1:29" x14ac:dyDescent="0.35">
      <c r="A3347" s="299" t="s">
        <v>11</v>
      </c>
      <c r="B3347" s="293" t="s">
        <v>12</v>
      </c>
      <c r="C3347" s="293" t="s">
        <v>13</v>
      </c>
      <c r="D3347" s="311" t="s">
        <v>14</v>
      </c>
      <c r="E3347" s="311" t="s">
        <v>15</v>
      </c>
      <c r="F3347" s="312" t="s">
        <v>16</v>
      </c>
      <c r="G3347" s="302" t="s">
        <v>17</v>
      </c>
      <c r="H3347" s="303"/>
      <c r="I3347" s="304"/>
      <c r="J3347" s="290" t="s">
        <v>18</v>
      </c>
      <c r="K3347" s="290" t="s">
        <v>19</v>
      </c>
      <c r="L3347" s="308" t="s">
        <v>20</v>
      </c>
      <c r="M3347" s="299" t="s">
        <v>11</v>
      </c>
      <c r="N3347" s="293" t="s">
        <v>21</v>
      </c>
      <c r="O3347" s="293" t="s">
        <v>22</v>
      </c>
      <c r="P3347" s="293" t="s">
        <v>16</v>
      </c>
      <c r="Q3347" s="290" t="s">
        <v>23</v>
      </c>
      <c r="R3347" s="290" t="s">
        <v>24</v>
      </c>
      <c r="S3347" s="290" t="s">
        <v>25</v>
      </c>
      <c r="T3347" s="290" t="s">
        <v>26</v>
      </c>
      <c r="U3347" s="288" t="s">
        <v>27</v>
      </c>
      <c r="V3347" s="289"/>
      <c r="W3347" s="290" t="s">
        <v>28</v>
      </c>
      <c r="X3347" s="291"/>
      <c r="Y3347" s="291"/>
      <c r="Z3347" s="291"/>
      <c r="AA3347" s="291"/>
      <c r="AB3347" s="318"/>
    </row>
    <row r="3348" spans="1:29" x14ac:dyDescent="0.35">
      <c r="A3348" s="300"/>
      <c r="B3348" s="294"/>
      <c r="C3348" s="294"/>
      <c r="D3348" s="312"/>
      <c r="E3348" s="312"/>
      <c r="F3348" s="312"/>
      <c r="G3348" s="305"/>
      <c r="H3348" s="306"/>
      <c r="I3348" s="307"/>
      <c r="J3348" s="291"/>
      <c r="K3348" s="291"/>
      <c r="L3348" s="309"/>
      <c r="M3348" s="300"/>
      <c r="N3348" s="294"/>
      <c r="O3348" s="294"/>
      <c r="P3348" s="294"/>
      <c r="Q3348" s="291"/>
      <c r="R3348" s="291"/>
      <c r="S3348" s="291"/>
      <c r="T3348" s="291"/>
      <c r="U3348" s="293" t="s">
        <v>29</v>
      </c>
      <c r="V3348" s="296" t="s">
        <v>30</v>
      </c>
      <c r="W3348" s="291"/>
      <c r="X3348" s="291"/>
      <c r="Y3348" s="291"/>
      <c r="Z3348" s="291"/>
      <c r="AA3348" s="291"/>
      <c r="AB3348" s="318"/>
    </row>
    <row r="3349" spans="1:29" x14ac:dyDescent="0.35">
      <c r="A3349" s="300"/>
      <c r="B3349" s="294"/>
      <c r="C3349" s="294"/>
      <c r="D3349" s="312"/>
      <c r="E3349" s="312"/>
      <c r="F3349" s="312"/>
      <c r="G3349" s="299" t="s">
        <v>31</v>
      </c>
      <c r="H3349" s="299" t="s">
        <v>32</v>
      </c>
      <c r="I3349" s="299" t="s">
        <v>33</v>
      </c>
      <c r="J3349" s="291"/>
      <c r="K3349" s="291"/>
      <c r="L3349" s="309"/>
      <c r="M3349" s="300"/>
      <c r="N3349" s="294"/>
      <c r="O3349" s="294"/>
      <c r="P3349" s="294"/>
      <c r="Q3349" s="291"/>
      <c r="R3349" s="291"/>
      <c r="S3349" s="291"/>
      <c r="T3349" s="291"/>
      <c r="U3349" s="294"/>
      <c r="V3349" s="297"/>
      <c r="W3349" s="291"/>
      <c r="X3349" s="291"/>
      <c r="Y3349" s="291"/>
      <c r="Z3349" s="291"/>
      <c r="AA3349" s="291"/>
      <c r="AB3349" s="318"/>
    </row>
    <row r="3350" spans="1:29" x14ac:dyDescent="0.35">
      <c r="A3350" s="300"/>
      <c r="B3350" s="294"/>
      <c r="C3350" s="294"/>
      <c r="D3350" s="312"/>
      <c r="E3350" s="312"/>
      <c r="F3350" s="312"/>
      <c r="G3350" s="300"/>
      <c r="H3350" s="300"/>
      <c r="I3350" s="300"/>
      <c r="J3350" s="291"/>
      <c r="K3350" s="291"/>
      <c r="L3350" s="309"/>
      <c r="M3350" s="300"/>
      <c r="N3350" s="294"/>
      <c r="O3350" s="294"/>
      <c r="P3350" s="294"/>
      <c r="Q3350" s="291"/>
      <c r="R3350" s="291"/>
      <c r="S3350" s="291"/>
      <c r="T3350" s="291"/>
      <c r="U3350" s="294"/>
      <c r="V3350" s="297"/>
      <c r="W3350" s="291"/>
      <c r="X3350" s="291"/>
      <c r="Y3350" s="291"/>
      <c r="Z3350" s="291"/>
      <c r="AA3350" s="291"/>
      <c r="AB3350" s="318"/>
    </row>
    <row r="3351" spans="1:29" x14ac:dyDescent="0.35">
      <c r="A3351" s="301"/>
      <c r="B3351" s="295"/>
      <c r="C3351" s="295"/>
      <c r="D3351" s="313"/>
      <c r="E3351" s="313"/>
      <c r="F3351" s="313"/>
      <c r="G3351" s="301"/>
      <c r="H3351" s="301"/>
      <c r="I3351" s="301"/>
      <c r="J3351" s="292"/>
      <c r="K3351" s="292"/>
      <c r="L3351" s="310"/>
      <c r="M3351" s="301"/>
      <c r="N3351" s="295"/>
      <c r="O3351" s="295"/>
      <c r="P3351" s="295"/>
      <c r="Q3351" s="292"/>
      <c r="R3351" s="292"/>
      <c r="S3351" s="292"/>
      <c r="T3351" s="292"/>
      <c r="U3351" s="295"/>
      <c r="V3351" s="298"/>
      <c r="W3351" s="292"/>
      <c r="X3351" s="292"/>
      <c r="Y3351" s="292"/>
      <c r="Z3351" s="292"/>
      <c r="AA3351" s="292"/>
      <c r="AB3351" s="319"/>
    </row>
    <row r="3352" spans="1:29" x14ac:dyDescent="0.35">
      <c r="A3352" s="15">
        <v>1</v>
      </c>
      <c r="B3352" s="16" t="s">
        <v>168</v>
      </c>
      <c r="C3352" s="16"/>
      <c r="D3352" s="17"/>
      <c r="E3352" s="17" t="s">
        <v>67</v>
      </c>
      <c r="F3352" s="18" t="s">
        <v>47</v>
      </c>
      <c r="G3352" s="16">
        <v>6</v>
      </c>
      <c r="H3352" s="16">
        <v>0</v>
      </c>
      <c r="I3352" s="16">
        <v>0</v>
      </c>
      <c r="J3352" s="19">
        <f>G3352*400+H3352*100+I3352</f>
        <v>2400</v>
      </c>
      <c r="K3352" s="20">
        <v>2650</v>
      </c>
      <c r="L3352" s="19">
        <f>J3352*K3352</f>
        <v>6360000</v>
      </c>
      <c r="M3352" s="21"/>
      <c r="N3352" s="21"/>
      <c r="O3352" s="21"/>
      <c r="P3352" s="21"/>
      <c r="Q3352" s="22"/>
      <c r="R3352" s="23"/>
      <c r="S3352" s="22"/>
      <c r="T3352" s="22"/>
      <c r="U3352" s="21"/>
      <c r="V3352" s="21"/>
      <c r="W3352" s="23"/>
      <c r="X3352" s="22">
        <f>L3352</f>
        <v>6360000</v>
      </c>
      <c r="Y3352" s="23">
        <f>X3352*100/100</f>
        <v>6360000</v>
      </c>
      <c r="Z3352" s="22">
        <v>0</v>
      </c>
      <c r="AA3352" s="24">
        <f>Y3352-Z3352</f>
        <v>6360000</v>
      </c>
      <c r="AB3352" s="25">
        <v>0.3</v>
      </c>
      <c r="AC3352" s="5">
        <f>AA3352*AB3352/100</f>
        <v>19080</v>
      </c>
    </row>
    <row r="3353" spans="1:29" x14ac:dyDescent="0.35">
      <c r="A3353" s="15"/>
      <c r="B3353" s="16"/>
      <c r="C3353" s="16"/>
      <c r="D3353" s="17"/>
      <c r="E3353" s="17"/>
      <c r="F3353" s="18"/>
      <c r="G3353" s="16"/>
      <c r="H3353" s="16"/>
      <c r="I3353" s="16"/>
      <c r="J3353" s="19"/>
      <c r="K3353" s="20"/>
      <c r="L3353" s="19"/>
      <c r="M3353" s="21">
        <v>1</v>
      </c>
      <c r="N3353" s="21" t="str">
        <f>[1]ภดส3!R8630</f>
        <v>2 ชั้น</v>
      </c>
      <c r="O3353" s="21" t="s">
        <v>295</v>
      </c>
      <c r="P3353" s="21">
        <v>2</v>
      </c>
      <c r="Q3353" s="22">
        <f>[1]ภดส3!T8630</f>
        <v>40</v>
      </c>
      <c r="R3353" s="23">
        <v>100</v>
      </c>
      <c r="S3353" s="22">
        <v>6750</v>
      </c>
      <c r="T3353" s="22">
        <f>Q3353*S3353</f>
        <v>270000</v>
      </c>
      <c r="U3353" s="21">
        <v>30</v>
      </c>
      <c r="V3353" s="21">
        <v>50</v>
      </c>
      <c r="W3353" s="23">
        <f>T3353-T3353*50/100</f>
        <v>135000</v>
      </c>
      <c r="X3353" s="22">
        <f>W3353</f>
        <v>135000</v>
      </c>
      <c r="Y3353" s="23">
        <f>X3353*R3353/100</f>
        <v>135000</v>
      </c>
      <c r="Z3353" s="22">
        <v>0</v>
      </c>
      <c r="AA3353" s="24">
        <f>Y3353-Z3353</f>
        <v>135000</v>
      </c>
      <c r="AB3353" s="25">
        <v>0.02</v>
      </c>
      <c r="AC3353" s="5">
        <f>AA3353*AB3353/100</f>
        <v>27</v>
      </c>
    </row>
    <row r="3354" spans="1:29" x14ac:dyDescent="0.35">
      <c r="A3354" s="15"/>
      <c r="B3354" s="16"/>
      <c r="C3354" s="16"/>
      <c r="D3354" s="17"/>
      <c r="E3354" s="17"/>
      <c r="F3354" s="18"/>
      <c r="G3354" s="16"/>
      <c r="H3354" s="16"/>
      <c r="I3354" s="16"/>
      <c r="J3354" s="19"/>
      <c r="K3354" s="20"/>
      <c r="L3354" s="19"/>
      <c r="M3354" s="21">
        <v>2</v>
      </c>
      <c r="N3354" s="21" t="str">
        <f>[1]ภดส3!R8631</f>
        <v>2 ชั้น</v>
      </c>
      <c r="O3354" s="21" t="s">
        <v>295</v>
      </c>
      <c r="P3354" s="21">
        <v>2</v>
      </c>
      <c r="Q3354" s="22">
        <f>[1]ภดส3!T8631</f>
        <v>40</v>
      </c>
      <c r="R3354" s="23">
        <v>100</v>
      </c>
      <c r="S3354" s="22">
        <v>6750</v>
      </c>
      <c r="T3354" s="22">
        <f t="shared" ref="T3354:T3359" si="213">Q3354*S3354</f>
        <v>270000</v>
      </c>
      <c r="U3354" s="21">
        <v>30</v>
      </c>
      <c r="V3354" s="21">
        <v>50</v>
      </c>
      <c r="W3354" s="23">
        <f t="shared" ref="W3354:W3359" si="214">T3354-T3354*50/100</f>
        <v>135000</v>
      </c>
      <c r="X3354" s="22">
        <f t="shared" ref="X3354:X3359" si="215">W3354</f>
        <v>135000</v>
      </c>
      <c r="Y3354" s="23">
        <f t="shared" ref="Y3354:Y3359" si="216">X3354*R3354/100</f>
        <v>135000</v>
      </c>
      <c r="Z3354" s="22">
        <v>0</v>
      </c>
      <c r="AA3354" s="24">
        <f t="shared" ref="AA3354:AA3359" si="217">Y3354-Z3354</f>
        <v>135000</v>
      </c>
      <c r="AB3354" s="25">
        <v>0.02</v>
      </c>
      <c r="AC3354" s="5">
        <f t="shared" ref="AC3354:AC3359" si="218">AA3354*AB3354/100</f>
        <v>27</v>
      </c>
    </row>
    <row r="3355" spans="1:29" x14ac:dyDescent="0.35">
      <c r="A3355" s="15"/>
      <c r="B3355" s="16"/>
      <c r="C3355" s="16"/>
      <c r="D3355" s="17"/>
      <c r="E3355" s="17"/>
      <c r="F3355" s="18"/>
      <c r="G3355" s="16"/>
      <c r="H3355" s="16"/>
      <c r="I3355" s="16"/>
      <c r="J3355" s="19"/>
      <c r="K3355" s="20"/>
      <c r="L3355" s="19"/>
      <c r="M3355" s="21">
        <v>3</v>
      </c>
      <c r="N3355" s="21" t="s">
        <v>118</v>
      </c>
      <c r="O3355" s="21" t="str">
        <f>[1]ภดส3!Q8632</f>
        <v>แท็งน้ำ</v>
      </c>
      <c r="P3355" s="21">
        <v>3</v>
      </c>
      <c r="Q3355" s="22">
        <f>[1]ภดส3!T8632</f>
        <v>340</v>
      </c>
      <c r="R3355" s="23">
        <v>100</v>
      </c>
      <c r="S3355" s="22">
        <v>5500</v>
      </c>
      <c r="T3355" s="22">
        <f t="shared" si="213"/>
        <v>1870000</v>
      </c>
      <c r="U3355" s="21">
        <v>30</v>
      </c>
      <c r="V3355" s="21">
        <v>50</v>
      </c>
      <c r="W3355" s="23">
        <f t="shared" si="214"/>
        <v>935000</v>
      </c>
      <c r="X3355" s="22">
        <f t="shared" si="215"/>
        <v>935000</v>
      </c>
      <c r="Y3355" s="23">
        <f t="shared" si="216"/>
        <v>935000</v>
      </c>
      <c r="Z3355" s="22">
        <v>0</v>
      </c>
      <c r="AA3355" s="24">
        <f t="shared" si="217"/>
        <v>935000</v>
      </c>
      <c r="AB3355" s="25">
        <v>0.3</v>
      </c>
      <c r="AC3355" s="5">
        <f t="shared" si="218"/>
        <v>2805</v>
      </c>
    </row>
    <row r="3356" spans="1:29" x14ac:dyDescent="0.35">
      <c r="A3356" s="15"/>
      <c r="B3356" s="16"/>
      <c r="C3356" s="16"/>
      <c r="D3356" s="17"/>
      <c r="E3356" s="17"/>
      <c r="F3356" s="18"/>
      <c r="G3356" s="16"/>
      <c r="H3356" s="16"/>
      <c r="I3356" s="16"/>
      <c r="J3356" s="19"/>
      <c r="K3356" s="20"/>
      <c r="L3356" s="19"/>
      <c r="M3356" s="21">
        <v>4</v>
      </c>
      <c r="N3356" s="21" t="s">
        <v>118</v>
      </c>
      <c r="O3356" s="21" t="str">
        <f>[1]ภดส3!Q8633</f>
        <v>แท็งน้ำ</v>
      </c>
      <c r="P3356" s="21">
        <v>3</v>
      </c>
      <c r="Q3356" s="22">
        <f>[1]ภดส3!T8633</f>
        <v>72</v>
      </c>
      <c r="R3356" s="23">
        <v>100</v>
      </c>
      <c r="S3356" s="22">
        <v>5500</v>
      </c>
      <c r="T3356" s="22">
        <f t="shared" si="213"/>
        <v>396000</v>
      </c>
      <c r="U3356" s="21">
        <v>30</v>
      </c>
      <c r="V3356" s="21">
        <v>50</v>
      </c>
      <c r="W3356" s="23">
        <f t="shared" si="214"/>
        <v>198000</v>
      </c>
      <c r="X3356" s="22">
        <f t="shared" si="215"/>
        <v>198000</v>
      </c>
      <c r="Y3356" s="23">
        <f t="shared" si="216"/>
        <v>198000</v>
      </c>
      <c r="Z3356" s="22">
        <v>0</v>
      </c>
      <c r="AA3356" s="24">
        <f t="shared" si="217"/>
        <v>198000</v>
      </c>
      <c r="AB3356" s="25">
        <v>0.3</v>
      </c>
      <c r="AC3356" s="5">
        <f t="shared" si="218"/>
        <v>594</v>
      </c>
    </row>
    <row r="3357" spans="1:29" x14ac:dyDescent="0.35">
      <c r="A3357" s="15"/>
      <c r="B3357" s="16"/>
      <c r="C3357" s="16"/>
      <c r="D3357" s="17"/>
      <c r="E3357" s="17"/>
      <c r="F3357" s="28"/>
      <c r="G3357" s="16"/>
      <c r="H3357" s="16"/>
      <c r="I3357" s="16"/>
      <c r="J3357" s="45"/>
      <c r="K3357" s="29"/>
      <c r="L3357" s="19"/>
      <c r="M3357" s="21">
        <v>5</v>
      </c>
      <c r="N3357" s="21" t="s">
        <v>118</v>
      </c>
      <c r="O3357" s="21" t="str">
        <f>[1]ภดส3!Q8634</f>
        <v>ห้องเก็บอุปกรณ์</v>
      </c>
      <c r="P3357" s="21">
        <v>3</v>
      </c>
      <c r="Q3357" s="22">
        <f>[1]ภดส3!T8634</f>
        <v>126</v>
      </c>
      <c r="R3357" s="23">
        <v>100</v>
      </c>
      <c r="S3357" s="22">
        <v>5500</v>
      </c>
      <c r="T3357" s="22">
        <f t="shared" si="213"/>
        <v>693000</v>
      </c>
      <c r="U3357" s="21">
        <v>30</v>
      </c>
      <c r="V3357" s="21">
        <v>50</v>
      </c>
      <c r="W3357" s="23">
        <f t="shared" si="214"/>
        <v>346500</v>
      </c>
      <c r="X3357" s="22">
        <f t="shared" si="215"/>
        <v>346500</v>
      </c>
      <c r="Y3357" s="23">
        <f t="shared" si="216"/>
        <v>346500</v>
      </c>
      <c r="Z3357" s="22">
        <v>0</v>
      </c>
      <c r="AA3357" s="24">
        <f t="shared" si="217"/>
        <v>346500</v>
      </c>
      <c r="AB3357" s="25">
        <v>0.3</v>
      </c>
      <c r="AC3357" s="5">
        <f t="shared" si="218"/>
        <v>1039.5</v>
      </c>
    </row>
    <row r="3358" spans="1:29" x14ac:dyDescent="0.35">
      <c r="A3358" s="15"/>
      <c r="B3358" s="16"/>
      <c r="C3358" s="16"/>
      <c r="D3358" s="17"/>
      <c r="E3358" s="17"/>
      <c r="F3358" s="28"/>
      <c r="G3358" s="16"/>
      <c r="H3358" s="16"/>
      <c r="I3358" s="16"/>
      <c r="J3358" s="45"/>
      <c r="K3358" s="29"/>
      <c r="L3358" s="19"/>
      <c r="M3358" s="21">
        <v>6</v>
      </c>
      <c r="N3358" s="21" t="s">
        <v>118</v>
      </c>
      <c r="O3358" s="21" t="str">
        <f>[1]ภดส3!Q8635</f>
        <v>ห้องเครื่อง</v>
      </c>
      <c r="P3358" s="21">
        <v>3</v>
      </c>
      <c r="Q3358" s="22">
        <f>[1]ภดส3!T8635</f>
        <v>140</v>
      </c>
      <c r="R3358" s="23">
        <v>100</v>
      </c>
      <c r="S3358" s="22">
        <v>5500</v>
      </c>
      <c r="T3358" s="22">
        <f t="shared" si="213"/>
        <v>770000</v>
      </c>
      <c r="U3358" s="21">
        <v>30</v>
      </c>
      <c r="V3358" s="21">
        <v>50</v>
      </c>
      <c r="W3358" s="23">
        <f t="shared" si="214"/>
        <v>385000</v>
      </c>
      <c r="X3358" s="22">
        <f t="shared" si="215"/>
        <v>385000</v>
      </c>
      <c r="Y3358" s="23">
        <f t="shared" si="216"/>
        <v>385000</v>
      </c>
      <c r="Z3358" s="22">
        <v>0</v>
      </c>
      <c r="AA3358" s="24">
        <f t="shared" si="217"/>
        <v>385000</v>
      </c>
      <c r="AB3358" s="25">
        <v>0.3</v>
      </c>
      <c r="AC3358" s="5">
        <f t="shared" si="218"/>
        <v>1155</v>
      </c>
    </row>
    <row r="3359" spans="1:29" x14ac:dyDescent="0.35">
      <c r="A3359" s="36"/>
      <c r="B3359" s="30"/>
      <c r="C3359" s="30"/>
      <c r="D3359" s="37"/>
      <c r="E3359" s="37"/>
      <c r="F3359" s="37"/>
      <c r="G3359" s="38"/>
      <c r="H3359" s="38"/>
      <c r="I3359" s="38"/>
      <c r="J3359" s="39"/>
      <c r="K3359" s="24"/>
      <c r="L3359" s="35"/>
      <c r="M3359" s="21">
        <v>7</v>
      </c>
      <c r="N3359" s="21" t="s">
        <v>118</v>
      </c>
      <c r="O3359" s="21" t="str">
        <f>[1]ภดส3!Q8636</f>
        <v>แท็งส่งน้ำ</v>
      </c>
      <c r="P3359" s="21">
        <v>3</v>
      </c>
      <c r="Q3359" s="22">
        <f>[1]ภดส3!T8636</f>
        <v>24</v>
      </c>
      <c r="R3359" s="23">
        <v>100</v>
      </c>
      <c r="S3359" s="22">
        <v>5500</v>
      </c>
      <c r="T3359" s="22">
        <f t="shared" si="213"/>
        <v>132000</v>
      </c>
      <c r="U3359" s="21">
        <v>30</v>
      </c>
      <c r="V3359" s="21">
        <v>50</v>
      </c>
      <c r="W3359" s="23">
        <f t="shared" si="214"/>
        <v>66000</v>
      </c>
      <c r="X3359" s="22">
        <f t="shared" si="215"/>
        <v>66000</v>
      </c>
      <c r="Y3359" s="23">
        <f t="shared" si="216"/>
        <v>66000</v>
      </c>
      <c r="Z3359" s="22">
        <v>0</v>
      </c>
      <c r="AA3359" s="24">
        <f t="shared" si="217"/>
        <v>66000</v>
      </c>
      <c r="AB3359" s="25">
        <v>0.3</v>
      </c>
      <c r="AC3359" s="5">
        <f t="shared" si="218"/>
        <v>198</v>
      </c>
    </row>
    <row r="3360" spans="1:29" x14ac:dyDescent="0.35">
      <c r="A3360" s="47"/>
      <c r="B3360" s="47"/>
      <c r="C3360" s="47"/>
      <c r="D3360" s="48"/>
      <c r="E3360" s="48"/>
      <c r="F3360" s="48"/>
      <c r="G3360" s="47"/>
      <c r="H3360" s="47"/>
      <c r="I3360" s="47"/>
      <c r="J3360" s="49"/>
      <c r="K3360" s="50"/>
      <c r="L3360" s="51"/>
      <c r="M3360" s="155"/>
      <c r="N3360" s="52"/>
      <c r="O3360" s="52"/>
      <c r="P3360" s="52"/>
      <c r="Q3360" s="49"/>
      <c r="R3360" s="50"/>
      <c r="S3360" s="49"/>
      <c r="T3360" s="49"/>
      <c r="U3360" s="52"/>
      <c r="V3360" s="52"/>
      <c r="W3360" s="50"/>
      <c r="X3360" s="49"/>
      <c r="Y3360" s="50"/>
      <c r="Z3360" s="49"/>
      <c r="AA3360" s="50"/>
      <c r="AB3360" s="53"/>
      <c r="AC3360" s="5">
        <f>SUM(AC3352:AC3359)</f>
        <v>24925.5</v>
      </c>
    </row>
    <row r="3361" spans="1:28" x14ac:dyDescent="0.35">
      <c r="A3361" s="1"/>
      <c r="B3361" s="1"/>
      <c r="C3361" s="1"/>
      <c r="D3361" s="2"/>
      <c r="E3361" s="2"/>
      <c r="F3361" s="2"/>
      <c r="G3361" s="1"/>
      <c r="H3361" s="1"/>
      <c r="I3361" s="1"/>
      <c r="J3361" s="3"/>
      <c r="K3361" s="4"/>
      <c r="M3361" s="6"/>
      <c r="N3361" s="1"/>
      <c r="O3361" s="1"/>
      <c r="P3361" s="1"/>
      <c r="Q3361" s="3"/>
      <c r="R3361" s="4"/>
      <c r="S3361" s="3"/>
      <c r="T3361" s="3"/>
      <c r="U3361" s="1"/>
      <c r="V3361" s="1"/>
      <c r="W3361" s="4"/>
      <c r="X3361" s="3"/>
      <c r="Y3361" s="4"/>
      <c r="Z3361" s="3"/>
      <c r="AA3361" s="4"/>
      <c r="AB3361" s="55"/>
    </row>
    <row r="3362" spans="1:28" x14ac:dyDescent="0.35">
      <c r="A3362" s="8"/>
      <c r="B3362" s="8" t="s">
        <v>37</v>
      </c>
      <c r="C3362" s="8"/>
      <c r="D3362" s="9" t="s">
        <v>38</v>
      </c>
      <c r="E3362" s="9"/>
      <c r="F3362" s="9"/>
      <c r="G3362" s="56"/>
      <c r="H3362" s="8" t="s">
        <v>39</v>
      </c>
      <c r="I3362" s="8"/>
      <c r="J3362" s="57"/>
      <c r="K3362" s="10"/>
      <c r="L3362" s="8"/>
      <c r="M3362" s="13"/>
      <c r="N3362" s="1"/>
      <c r="O3362" s="1"/>
      <c r="P3362" s="1"/>
      <c r="Q3362" s="3"/>
      <c r="R3362" s="4"/>
      <c r="S3362" s="3"/>
      <c r="T3362" s="3"/>
      <c r="U3362" s="1"/>
      <c r="V3362" s="1"/>
      <c r="W3362" s="4"/>
      <c r="X3362" s="3"/>
      <c r="Y3362" s="4"/>
      <c r="Z3362" s="3"/>
      <c r="AA3362" s="4"/>
      <c r="AB3362" s="55"/>
    </row>
    <row r="3363" spans="1:28" x14ac:dyDescent="0.35">
      <c r="A3363" s="8"/>
      <c r="B3363" s="8"/>
      <c r="C3363" s="8"/>
      <c r="D3363" s="9"/>
      <c r="E3363" s="9"/>
      <c r="F3363" s="9"/>
      <c r="G3363" s="56"/>
      <c r="H3363" s="8" t="s">
        <v>40</v>
      </c>
      <c r="I3363" s="8"/>
      <c r="J3363" s="57"/>
      <c r="K3363" s="10"/>
      <c r="L3363" s="8"/>
      <c r="M3363" s="13"/>
      <c r="N3363" s="1"/>
      <c r="O3363" s="1"/>
      <c r="P3363" s="1"/>
      <c r="Q3363" s="3"/>
      <c r="R3363" s="4"/>
      <c r="S3363" s="3"/>
      <c r="T3363" s="3"/>
      <c r="U3363" s="1"/>
      <c r="V3363" s="1"/>
      <c r="W3363" s="4"/>
      <c r="X3363" s="3"/>
      <c r="Y3363" s="4"/>
      <c r="Z3363" s="3"/>
      <c r="AA3363" s="4"/>
      <c r="AB3363" s="55"/>
    </row>
    <row r="3364" spans="1:28" x14ac:dyDescent="0.35">
      <c r="A3364" s="8"/>
      <c r="B3364" s="8"/>
      <c r="C3364" s="8"/>
      <c r="D3364" s="9"/>
      <c r="E3364" s="9"/>
      <c r="F3364" s="9"/>
      <c r="G3364" s="56"/>
      <c r="H3364" s="8" t="s">
        <v>41</v>
      </c>
      <c r="I3364" s="8"/>
      <c r="J3364" s="57"/>
      <c r="K3364" s="10"/>
      <c r="L3364" s="8"/>
      <c r="M3364" s="13"/>
      <c r="N3364" s="1"/>
      <c r="O3364" s="1"/>
      <c r="P3364" s="8"/>
      <c r="Q3364" s="3"/>
      <c r="R3364" s="4"/>
      <c r="S3364" s="3"/>
      <c r="T3364" s="3"/>
      <c r="U3364" s="1"/>
      <c r="V3364" s="1"/>
      <c r="W3364" s="4"/>
      <c r="X3364" s="3"/>
      <c r="Y3364" s="11"/>
      <c r="Z3364" s="10"/>
      <c r="AA3364" s="11"/>
      <c r="AB3364" s="14"/>
    </row>
    <row r="3365" spans="1:28" x14ac:dyDescent="0.35">
      <c r="A3365" s="8"/>
      <c r="B3365" s="8"/>
      <c r="C3365" s="8"/>
      <c r="D3365" s="9"/>
      <c r="E3365" s="9"/>
      <c r="F3365" s="9"/>
      <c r="G3365" s="56"/>
      <c r="H3365" s="8" t="s">
        <v>42</v>
      </c>
      <c r="I3365" s="58"/>
      <c r="J3365" s="59"/>
      <c r="K3365" s="12"/>
      <c r="L3365" s="58"/>
      <c r="M3365" s="60"/>
      <c r="N3365" s="1"/>
      <c r="O3365" s="1"/>
      <c r="P3365" s="8"/>
      <c r="Q3365" s="3"/>
      <c r="R3365" s="4"/>
      <c r="S3365" s="3"/>
      <c r="T3365" s="3"/>
      <c r="U3365" s="1"/>
      <c r="V3365" s="1"/>
      <c r="W3365" s="4"/>
      <c r="X3365" s="3"/>
      <c r="Y3365" s="11"/>
      <c r="Z3365" s="10"/>
      <c r="AA3365" s="11"/>
      <c r="AB3365" s="14"/>
    </row>
    <row r="3366" spans="1:28" x14ac:dyDescent="0.35">
      <c r="A3366" s="58"/>
      <c r="B3366" s="58"/>
      <c r="C3366" s="58"/>
      <c r="D3366" s="61"/>
      <c r="E3366" s="61"/>
      <c r="F3366" s="61"/>
      <c r="G3366" s="58"/>
      <c r="H3366" s="58" t="s">
        <v>43</v>
      </c>
      <c r="I3366" s="58"/>
      <c r="J3366" s="59"/>
      <c r="K3366" s="12"/>
      <c r="L3366" s="58"/>
      <c r="M3366" s="60"/>
    </row>
    <row r="3367" spans="1:28" x14ac:dyDescent="0.35">
      <c r="A3367" s="1"/>
      <c r="B3367" s="1"/>
      <c r="C3367" s="1"/>
      <c r="D3367" s="2"/>
      <c r="E3367" s="2"/>
      <c r="F3367" s="2"/>
      <c r="G3367" s="1"/>
      <c r="H3367" s="1"/>
      <c r="I3367" s="1"/>
      <c r="J3367" s="3"/>
      <c r="K3367" s="4"/>
      <c r="M3367" s="6"/>
      <c r="N3367" s="1"/>
      <c r="O3367" s="1"/>
      <c r="P3367" s="1"/>
      <c r="Q3367" s="3"/>
      <c r="R3367" s="4"/>
      <c r="S3367" s="3"/>
      <c r="T3367" s="3"/>
      <c r="U3367" s="1"/>
      <c r="V3367" s="1"/>
      <c r="W3367" s="4"/>
      <c r="X3367" s="3"/>
      <c r="Y3367" s="4"/>
      <c r="Z3367" s="3"/>
      <c r="AA3367" s="314" t="s">
        <v>0</v>
      </c>
      <c r="AB3367" s="314"/>
    </row>
    <row r="3368" spans="1:28" x14ac:dyDescent="0.35">
      <c r="A3368" s="315" t="s">
        <v>1</v>
      </c>
      <c r="B3368" s="315"/>
      <c r="C3368" s="315"/>
      <c r="D3368" s="315"/>
      <c r="E3368" s="315"/>
      <c r="F3368" s="315"/>
      <c r="G3368" s="315"/>
      <c r="H3368" s="315"/>
      <c r="I3368" s="315"/>
      <c r="J3368" s="315"/>
      <c r="K3368" s="315"/>
      <c r="L3368" s="315"/>
      <c r="M3368" s="315"/>
      <c r="N3368" s="315"/>
      <c r="O3368" s="315"/>
      <c r="P3368" s="315"/>
      <c r="Q3368" s="315"/>
      <c r="R3368" s="315"/>
      <c r="S3368" s="315"/>
      <c r="T3368" s="315"/>
      <c r="U3368" s="315"/>
      <c r="V3368" s="315"/>
      <c r="W3368" s="315"/>
      <c r="X3368" s="315"/>
      <c r="Y3368" s="315"/>
      <c r="Z3368" s="315"/>
      <c r="AA3368" s="315"/>
      <c r="AB3368" s="315"/>
    </row>
    <row r="3369" spans="1:28" x14ac:dyDescent="0.35">
      <c r="A3369" s="315" t="str">
        <f>A3344</f>
        <v>เทศบาลตำบลนาบอน</v>
      </c>
      <c r="B3369" s="315"/>
      <c r="C3369" s="315"/>
      <c r="D3369" s="315"/>
      <c r="E3369" s="315"/>
      <c r="F3369" s="315"/>
      <c r="G3369" s="315"/>
      <c r="H3369" s="315"/>
      <c r="I3369" s="315"/>
      <c r="J3369" s="315"/>
      <c r="K3369" s="315"/>
      <c r="L3369" s="315"/>
      <c r="M3369" s="315"/>
      <c r="N3369" s="315"/>
      <c r="O3369" s="315"/>
      <c r="P3369" s="315"/>
      <c r="Q3369" s="315"/>
      <c r="R3369" s="315"/>
      <c r="S3369" s="315"/>
      <c r="T3369" s="315"/>
      <c r="U3369" s="315"/>
      <c r="V3369" s="315"/>
      <c r="W3369" s="315"/>
      <c r="X3369" s="315"/>
      <c r="Y3369" s="315"/>
      <c r="Z3369" s="315"/>
      <c r="AA3369" s="315"/>
      <c r="AB3369" s="315"/>
    </row>
    <row r="3370" spans="1:28" x14ac:dyDescent="0.35">
      <c r="A3370" s="8" t="s">
        <v>296</v>
      </c>
      <c r="B3370" s="8"/>
      <c r="C3370" s="8"/>
      <c r="D3370" s="9"/>
      <c r="E3370" s="9"/>
      <c r="F3370" s="9"/>
      <c r="G3370" s="8"/>
      <c r="H3370" s="8"/>
      <c r="I3370" s="8"/>
      <c r="J3370" s="10"/>
      <c r="K3370" s="11"/>
      <c r="L3370" s="12"/>
      <c r="M3370" s="13"/>
      <c r="N3370" s="8"/>
      <c r="O3370" s="8"/>
      <c r="P3370" s="8"/>
      <c r="Q3370" s="10"/>
      <c r="R3370" s="11"/>
      <c r="S3370" s="10"/>
      <c r="T3370" s="10"/>
      <c r="U3370" s="8"/>
      <c r="V3370" s="8"/>
      <c r="W3370" s="11"/>
      <c r="X3370" s="10"/>
      <c r="Y3370" s="11"/>
      <c r="Z3370" s="10"/>
      <c r="AA3370" s="11"/>
      <c r="AB3370" s="14"/>
    </row>
    <row r="3371" spans="1:28" x14ac:dyDescent="0.35">
      <c r="A3371" s="288" t="s">
        <v>4</v>
      </c>
      <c r="B3371" s="316"/>
      <c r="C3371" s="316"/>
      <c r="D3371" s="316"/>
      <c r="E3371" s="316"/>
      <c r="F3371" s="316"/>
      <c r="G3371" s="316"/>
      <c r="H3371" s="316"/>
      <c r="I3371" s="316"/>
      <c r="J3371" s="316"/>
      <c r="K3371" s="316"/>
      <c r="L3371" s="289"/>
      <c r="M3371" s="288" t="s">
        <v>5</v>
      </c>
      <c r="N3371" s="316"/>
      <c r="O3371" s="316"/>
      <c r="P3371" s="316"/>
      <c r="Q3371" s="316"/>
      <c r="R3371" s="316"/>
      <c r="S3371" s="316"/>
      <c r="T3371" s="316"/>
      <c r="U3371" s="316"/>
      <c r="V3371" s="316"/>
      <c r="W3371" s="289"/>
      <c r="X3371" s="290" t="s">
        <v>6</v>
      </c>
      <c r="Y3371" s="290" t="s">
        <v>7</v>
      </c>
      <c r="Z3371" s="290" t="s">
        <v>8</v>
      </c>
      <c r="AA3371" s="290" t="s">
        <v>9</v>
      </c>
      <c r="AB3371" s="317" t="s">
        <v>10</v>
      </c>
    </row>
    <row r="3372" spans="1:28" x14ac:dyDescent="0.35">
      <c r="A3372" s="299" t="s">
        <v>11</v>
      </c>
      <c r="B3372" s="293" t="s">
        <v>12</v>
      </c>
      <c r="C3372" s="293" t="s">
        <v>13</v>
      </c>
      <c r="D3372" s="311" t="s">
        <v>14</v>
      </c>
      <c r="E3372" s="311" t="s">
        <v>15</v>
      </c>
      <c r="F3372" s="312" t="s">
        <v>16</v>
      </c>
      <c r="G3372" s="302" t="s">
        <v>17</v>
      </c>
      <c r="H3372" s="303"/>
      <c r="I3372" s="304"/>
      <c r="J3372" s="290" t="s">
        <v>18</v>
      </c>
      <c r="K3372" s="290" t="s">
        <v>19</v>
      </c>
      <c r="L3372" s="308" t="s">
        <v>20</v>
      </c>
      <c r="M3372" s="299" t="s">
        <v>11</v>
      </c>
      <c r="N3372" s="293" t="s">
        <v>21</v>
      </c>
      <c r="O3372" s="293" t="s">
        <v>22</v>
      </c>
      <c r="P3372" s="293" t="s">
        <v>16</v>
      </c>
      <c r="Q3372" s="290" t="s">
        <v>23</v>
      </c>
      <c r="R3372" s="290" t="s">
        <v>24</v>
      </c>
      <c r="S3372" s="290" t="s">
        <v>25</v>
      </c>
      <c r="T3372" s="290" t="s">
        <v>26</v>
      </c>
      <c r="U3372" s="288" t="s">
        <v>27</v>
      </c>
      <c r="V3372" s="289"/>
      <c r="W3372" s="290" t="s">
        <v>28</v>
      </c>
      <c r="X3372" s="291"/>
      <c r="Y3372" s="291"/>
      <c r="Z3372" s="291"/>
      <c r="AA3372" s="291"/>
      <c r="AB3372" s="318"/>
    </row>
    <row r="3373" spans="1:28" x14ac:dyDescent="0.35">
      <c r="A3373" s="300"/>
      <c r="B3373" s="294"/>
      <c r="C3373" s="294"/>
      <c r="D3373" s="312"/>
      <c r="E3373" s="312"/>
      <c r="F3373" s="312"/>
      <c r="G3373" s="305"/>
      <c r="H3373" s="306"/>
      <c r="I3373" s="307"/>
      <c r="J3373" s="291"/>
      <c r="K3373" s="291"/>
      <c r="L3373" s="309"/>
      <c r="M3373" s="300"/>
      <c r="N3373" s="294"/>
      <c r="O3373" s="294"/>
      <c r="P3373" s="294"/>
      <c r="Q3373" s="291"/>
      <c r="R3373" s="291"/>
      <c r="S3373" s="291"/>
      <c r="T3373" s="291"/>
      <c r="U3373" s="293" t="s">
        <v>29</v>
      </c>
      <c r="V3373" s="296" t="s">
        <v>30</v>
      </c>
      <c r="W3373" s="291"/>
      <c r="X3373" s="291"/>
      <c r="Y3373" s="291"/>
      <c r="Z3373" s="291"/>
      <c r="AA3373" s="291"/>
      <c r="AB3373" s="318"/>
    </row>
    <row r="3374" spans="1:28" x14ac:dyDescent="0.35">
      <c r="A3374" s="300"/>
      <c r="B3374" s="294"/>
      <c r="C3374" s="294"/>
      <c r="D3374" s="312"/>
      <c r="E3374" s="312"/>
      <c r="F3374" s="312"/>
      <c r="G3374" s="299" t="s">
        <v>31</v>
      </c>
      <c r="H3374" s="299" t="s">
        <v>32</v>
      </c>
      <c r="I3374" s="299" t="s">
        <v>33</v>
      </c>
      <c r="J3374" s="291"/>
      <c r="K3374" s="291"/>
      <c r="L3374" s="309"/>
      <c r="M3374" s="300"/>
      <c r="N3374" s="294"/>
      <c r="O3374" s="294"/>
      <c r="P3374" s="294"/>
      <c r="Q3374" s="291"/>
      <c r="R3374" s="291"/>
      <c r="S3374" s="291"/>
      <c r="T3374" s="291"/>
      <c r="U3374" s="294"/>
      <c r="V3374" s="297"/>
      <c r="W3374" s="291"/>
      <c r="X3374" s="291"/>
      <c r="Y3374" s="291"/>
      <c r="Z3374" s="291"/>
      <c r="AA3374" s="291"/>
      <c r="AB3374" s="318"/>
    </row>
    <row r="3375" spans="1:28" x14ac:dyDescent="0.35">
      <c r="A3375" s="300"/>
      <c r="B3375" s="294"/>
      <c r="C3375" s="294"/>
      <c r="D3375" s="312"/>
      <c r="E3375" s="312"/>
      <c r="F3375" s="312"/>
      <c r="G3375" s="300"/>
      <c r="H3375" s="300"/>
      <c r="I3375" s="300"/>
      <c r="J3375" s="291"/>
      <c r="K3375" s="291"/>
      <c r="L3375" s="309"/>
      <c r="M3375" s="300"/>
      <c r="N3375" s="294"/>
      <c r="O3375" s="294"/>
      <c r="P3375" s="294"/>
      <c r="Q3375" s="291"/>
      <c r="R3375" s="291"/>
      <c r="S3375" s="291"/>
      <c r="T3375" s="291"/>
      <c r="U3375" s="294"/>
      <c r="V3375" s="297"/>
      <c r="W3375" s="291"/>
      <c r="X3375" s="291"/>
      <c r="Y3375" s="291"/>
      <c r="Z3375" s="291"/>
      <c r="AA3375" s="291"/>
      <c r="AB3375" s="318"/>
    </row>
    <row r="3376" spans="1:28" x14ac:dyDescent="0.35">
      <c r="A3376" s="301"/>
      <c r="B3376" s="295"/>
      <c r="C3376" s="295"/>
      <c r="D3376" s="313"/>
      <c r="E3376" s="313"/>
      <c r="F3376" s="313"/>
      <c r="G3376" s="301"/>
      <c r="H3376" s="301"/>
      <c r="I3376" s="301"/>
      <c r="J3376" s="292"/>
      <c r="K3376" s="292"/>
      <c r="L3376" s="310"/>
      <c r="M3376" s="301"/>
      <c r="N3376" s="295"/>
      <c r="O3376" s="295"/>
      <c r="P3376" s="295"/>
      <c r="Q3376" s="292"/>
      <c r="R3376" s="292"/>
      <c r="S3376" s="292"/>
      <c r="T3376" s="292"/>
      <c r="U3376" s="295"/>
      <c r="V3376" s="298"/>
      <c r="W3376" s="292"/>
      <c r="X3376" s="292"/>
      <c r="Y3376" s="292"/>
      <c r="Z3376" s="292"/>
      <c r="AA3376" s="292"/>
      <c r="AB3376" s="319"/>
    </row>
    <row r="3377" spans="1:29" x14ac:dyDescent="0.35">
      <c r="A3377" s="15">
        <v>1</v>
      </c>
      <c r="B3377" s="16" t="str">
        <f>[1]ภดส3!B5417</f>
        <v>โฉนด</v>
      </c>
      <c r="C3377" s="16">
        <f>[1]ภดส3!E5417</f>
        <v>3457</v>
      </c>
      <c r="D3377" s="17">
        <f>[1]ภดส3!C5417</f>
        <v>7401</v>
      </c>
      <c r="E3377" s="17" t="str">
        <f>[1]ภดส3!F5417</f>
        <v>ม.2 ต.นาบอน</v>
      </c>
      <c r="F3377" s="18" t="s">
        <v>34</v>
      </c>
      <c r="G3377" s="16">
        <f>[1]ภดส3!G5417</f>
        <v>0</v>
      </c>
      <c r="H3377" s="16">
        <f>[1]ภดส3!H5417</f>
        <v>0</v>
      </c>
      <c r="I3377" s="16">
        <f>[1]ภดส3!I5417</f>
        <v>25</v>
      </c>
      <c r="J3377" s="19">
        <f>[1]ภดส3!J5417</f>
        <v>25</v>
      </c>
      <c r="K3377" s="20">
        <v>3050</v>
      </c>
      <c r="L3377" s="19">
        <f>J3377*K3377</f>
        <v>76250</v>
      </c>
      <c r="M3377" s="21">
        <v>1</v>
      </c>
      <c r="N3377" s="21" t="s">
        <v>79</v>
      </c>
      <c r="O3377" s="21" t="s">
        <v>49</v>
      </c>
      <c r="P3377" s="21">
        <v>2</v>
      </c>
      <c r="Q3377" s="161">
        <v>100</v>
      </c>
      <c r="R3377" s="23">
        <v>100</v>
      </c>
      <c r="S3377" s="161">
        <v>6750</v>
      </c>
      <c r="T3377" s="22">
        <f>Q3377*S3377</f>
        <v>675000</v>
      </c>
      <c r="U3377" s="21">
        <v>15</v>
      </c>
      <c r="V3377" s="21">
        <v>20</v>
      </c>
      <c r="W3377" s="23">
        <f>T3377-T3377*20/100</f>
        <v>540000</v>
      </c>
      <c r="X3377" s="22">
        <f>L3377+W3377</f>
        <v>616250</v>
      </c>
      <c r="Y3377" s="23">
        <f>X3377*R3377/100</f>
        <v>616250</v>
      </c>
      <c r="Z3377" s="22">
        <v>50000000</v>
      </c>
      <c r="AA3377" s="24">
        <v>0</v>
      </c>
      <c r="AB3377" s="25">
        <v>0.02</v>
      </c>
      <c r="AC3377" s="5">
        <f>AA3377*AB3377/100</f>
        <v>0</v>
      </c>
    </row>
    <row r="3378" spans="1:29" x14ac:dyDescent="0.35">
      <c r="A3378" s="15">
        <v>2</v>
      </c>
      <c r="B3378" s="16" t="str">
        <f>[1]ภดส3!B5418</f>
        <v>โฉนด</v>
      </c>
      <c r="C3378" s="16">
        <f>[1]ภดส3!E5418</f>
        <v>3456</v>
      </c>
      <c r="D3378" s="17">
        <f>[1]ภดส3!C5418</f>
        <v>7400</v>
      </c>
      <c r="E3378" s="17" t="str">
        <f>[1]ภดส3!F5418</f>
        <v>ม.2 ต.นาบอน</v>
      </c>
      <c r="F3378" s="28" t="s">
        <v>34</v>
      </c>
      <c r="G3378" s="16">
        <f>[1]ภดส3!G5418</f>
        <v>0</v>
      </c>
      <c r="H3378" s="16">
        <f>[1]ภดส3!H5418</f>
        <v>0</v>
      </c>
      <c r="I3378" s="16">
        <f>[1]ภดส3!I5418</f>
        <v>25</v>
      </c>
      <c r="J3378" s="45">
        <f>[1]ภดส3!J5418</f>
        <v>25</v>
      </c>
      <c r="K3378" s="29">
        <v>3050</v>
      </c>
      <c r="L3378" s="19">
        <f>J3378*K3378</f>
        <v>76250</v>
      </c>
      <c r="M3378" s="31">
        <v>2</v>
      </c>
      <c r="N3378" s="30" t="s">
        <v>79</v>
      </c>
      <c r="O3378" s="31" t="s">
        <v>49</v>
      </c>
      <c r="P3378" s="31">
        <v>2</v>
      </c>
      <c r="Q3378" s="189">
        <v>100</v>
      </c>
      <c r="R3378" s="23">
        <v>100</v>
      </c>
      <c r="S3378" s="189">
        <v>6750</v>
      </c>
      <c r="T3378" s="22">
        <f>Q3378*S3378</f>
        <v>675000</v>
      </c>
      <c r="U3378" s="31">
        <v>15</v>
      </c>
      <c r="V3378" s="31">
        <v>20</v>
      </c>
      <c r="W3378" s="23">
        <f>T3378-T3378*20/100</f>
        <v>540000</v>
      </c>
      <c r="X3378" s="22">
        <f>L3378+W3378</f>
        <v>616250</v>
      </c>
      <c r="Y3378" s="23">
        <f>X3378*R3378/100</f>
        <v>616250</v>
      </c>
      <c r="Z3378" s="22">
        <v>0</v>
      </c>
      <c r="AA3378" s="24">
        <v>0</v>
      </c>
      <c r="AB3378" s="25">
        <v>0.02</v>
      </c>
      <c r="AC3378" s="5">
        <f>AA3378*AB3378/100</f>
        <v>0</v>
      </c>
    </row>
    <row r="3379" spans="1:29" x14ac:dyDescent="0.35">
      <c r="A3379" s="15">
        <v>3</v>
      </c>
      <c r="B3379" s="16" t="str">
        <f>[1]ภดส3!B5419</f>
        <v>โฉนด</v>
      </c>
      <c r="C3379" s="16">
        <f>[1]ภดส3!E5419</f>
        <v>3458</v>
      </c>
      <c r="D3379" s="17">
        <f>[1]ภดส3!C5419</f>
        <v>7402</v>
      </c>
      <c r="E3379" s="17" t="str">
        <f>[1]ภดส3!F5419</f>
        <v>ม.2 ต.นาบอน</v>
      </c>
      <c r="F3379" s="28" t="s">
        <v>34</v>
      </c>
      <c r="G3379" s="16">
        <f>[1]ภดส3!G5419</f>
        <v>0</v>
      </c>
      <c r="H3379" s="16">
        <f>[1]ภดส3!H5419</f>
        <v>0</v>
      </c>
      <c r="I3379" s="16">
        <f>[1]ภดส3!I5419</f>
        <v>25</v>
      </c>
      <c r="J3379" s="45">
        <f>[1]ภดส3!J5419</f>
        <v>25</v>
      </c>
      <c r="K3379" s="29">
        <v>3050</v>
      </c>
      <c r="L3379" s="19">
        <f t="shared" ref="L3379:L3381" si="219">J3379*K3379</f>
        <v>76250</v>
      </c>
      <c r="M3379" s="31">
        <v>3</v>
      </c>
      <c r="N3379" s="33" t="s">
        <v>79</v>
      </c>
      <c r="O3379" s="67" t="s">
        <v>49</v>
      </c>
      <c r="P3379" s="67">
        <v>2</v>
      </c>
      <c r="Q3379" s="190">
        <v>100</v>
      </c>
      <c r="R3379" s="23">
        <v>100</v>
      </c>
      <c r="S3379" s="190">
        <v>6750</v>
      </c>
      <c r="T3379" s="22">
        <f>Q3379*S3379</f>
        <v>675000</v>
      </c>
      <c r="U3379" s="67">
        <v>15</v>
      </c>
      <c r="V3379" s="67">
        <v>20</v>
      </c>
      <c r="W3379" s="23">
        <f>T3379-T3379*20/100</f>
        <v>540000</v>
      </c>
      <c r="X3379" s="22">
        <f>L3379+W3379</f>
        <v>616250</v>
      </c>
      <c r="Y3379" s="23">
        <f>X3379*R3379/100</f>
        <v>616250</v>
      </c>
      <c r="Z3379" s="22">
        <v>0</v>
      </c>
      <c r="AA3379" s="24">
        <v>0</v>
      </c>
      <c r="AB3379" s="25">
        <v>0.02</v>
      </c>
      <c r="AC3379" s="5">
        <f t="shared" ref="AC3379:AC3381" si="220">AA3379*AB3379/100</f>
        <v>0</v>
      </c>
    </row>
    <row r="3380" spans="1:29" x14ac:dyDescent="0.35">
      <c r="A3380" s="15">
        <v>4</v>
      </c>
      <c r="B3380" s="16" t="str">
        <f>[1]ภดส3!B5420</f>
        <v>โฉนด</v>
      </c>
      <c r="C3380" s="16">
        <f>[1]ภดส3!E5420</f>
        <v>3460</v>
      </c>
      <c r="D3380" s="17">
        <f>[1]ภดส3!C5420</f>
        <v>7404</v>
      </c>
      <c r="E3380" s="17" t="str">
        <f>[1]ภดส3!F5420</f>
        <v>ม.2 ต.นาบอน</v>
      </c>
      <c r="F3380" s="28" t="s">
        <v>45</v>
      </c>
      <c r="G3380" s="16">
        <f>[1]ภดส3!G5420</f>
        <v>0</v>
      </c>
      <c r="H3380" s="16">
        <f>[1]ภดส3!H5420</f>
        <v>0</v>
      </c>
      <c r="I3380" s="16">
        <f>[1]ภดส3!I5420</f>
        <v>25</v>
      </c>
      <c r="J3380" s="45">
        <f>[1]ภดส3!J5420</f>
        <v>25</v>
      </c>
      <c r="K3380" s="24">
        <v>3050</v>
      </c>
      <c r="L3380" s="19">
        <f t="shared" si="219"/>
        <v>76250</v>
      </c>
      <c r="M3380" s="31"/>
      <c r="N3380" s="33"/>
      <c r="O3380" s="91"/>
      <c r="P3380" s="31"/>
      <c r="Q3380" s="42"/>
      <c r="R3380" s="118"/>
      <c r="S3380" s="39"/>
      <c r="T3380" s="42"/>
      <c r="U3380" s="43"/>
      <c r="V3380" s="43"/>
      <c r="W3380" s="44"/>
      <c r="X3380" s="39">
        <f>L3380</f>
        <v>76250</v>
      </c>
      <c r="Y3380" s="44">
        <f>X3380*100/100</f>
        <v>76250</v>
      </c>
      <c r="Z3380" s="75">
        <v>0</v>
      </c>
      <c r="AA3380" s="44">
        <f>Y3380-Z3380</f>
        <v>76250</v>
      </c>
      <c r="AB3380" s="46">
        <v>0.3</v>
      </c>
      <c r="AC3380" s="5">
        <f t="shared" si="220"/>
        <v>228.75</v>
      </c>
    </row>
    <row r="3381" spans="1:29" x14ac:dyDescent="0.35">
      <c r="A3381" s="15">
        <v>5</v>
      </c>
      <c r="B3381" s="16" t="str">
        <f>[1]ภดส3!B5421</f>
        <v>โฉนด</v>
      </c>
      <c r="C3381" s="16">
        <f>[1]ภดส3!E5421</f>
        <v>3461</v>
      </c>
      <c r="D3381" s="17">
        <f>[1]ภดส3!C5421</f>
        <v>7405</v>
      </c>
      <c r="E3381" s="17" t="str">
        <f>[1]ภดส3!F5421</f>
        <v>ม.2 ต.นาบอน</v>
      </c>
      <c r="F3381" s="105" t="s">
        <v>45</v>
      </c>
      <c r="G3381" s="16">
        <f>[1]ภดส3!G5421</f>
        <v>0</v>
      </c>
      <c r="H3381" s="16">
        <f>[1]ภดส3!H5421</f>
        <v>0</v>
      </c>
      <c r="I3381" s="16">
        <f>[1]ภดส3!I5421</f>
        <v>40</v>
      </c>
      <c r="J3381" s="45">
        <f>[1]ภดส3!J5421</f>
        <v>40</v>
      </c>
      <c r="K3381" s="99">
        <v>3050</v>
      </c>
      <c r="L3381" s="19">
        <f t="shared" si="219"/>
        <v>122000</v>
      </c>
      <c r="M3381" s="31"/>
      <c r="N3381" s="72"/>
      <c r="O3381" s="40"/>
      <c r="P3381" s="91"/>
      <c r="Q3381" s="110"/>
      <c r="R3381" s="119"/>
      <c r="S3381" s="107"/>
      <c r="T3381" s="110"/>
      <c r="U3381" s="111"/>
      <c r="V3381" s="111"/>
      <c r="W3381" s="112"/>
      <c r="X3381" s="107">
        <f>L3381</f>
        <v>122000</v>
      </c>
      <c r="Y3381" s="112">
        <f>X3381*100/100</f>
        <v>122000</v>
      </c>
      <c r="Z3381" s="113">
        <v>0</v>
      </c>
      <c r="AA3381" s="44">
        <f>Y3381-Z3381</f>
        <v>122000</v>
      </c>
      <c r="AB3381" s="115">
        <v>0.3</v>
      </c>
      <c r="AC3381" s="5">
        <f t="shared" si="220"/>
        <v>366</v>
      </c>
    </row>
    <row r="3382" spans="1:29" x14ac:dyDescent="0.35">
      <c r="A3382" s="47"/>
      <c r="B3382" s="47"/>
      <c r="C3382" s="47"/>
      <c r="D3382" s="48"/>
      <c r="E3382" s="48"/>
      <c r="F3382" s="48"/>
      <c r="G3382" s="47"/>
      <c r="H3382" s="47"/>
      <c r="I3382" s="47"/>
      <c r="J3382" s="49"/>
      <c r="K3382" s="50"/>
      <c r="L3382" s="51"/>
      <c r="M3382" s="52"/>
      <c r="N3382" s="52"/>
      <c r="O3382" s="52"/>
      <c r="P3382" s="52"/>
      <c r="Q3382" s="49"/>
      <c r="R3382" s="50"/>
      <c r="S3382" s="49"/>
      <c r="T3382" s="49"/>
      <c r="U3382" s="52"/>
      <c r="V3382" s="52"/>
      <c r="W3382" s="50"/>
      <c r="X3382" s="49"/>
      <c r="Y3382" s="50"/>
      <c r="Z3382" s="49"/>
      <c r="AA3382" s="50"/>
      <c r="AB3382" s="53"/>
      <c r="AC3382" s="5">
        <f>SUM(AC3377:AC3381)</f>
        <v>594.75</v>
      </c>
    </row>
    <row r="3383" spans="1:29" x14ac:dyDescent="0.35">
      <c r="A3383" s="1"/>
      <c r="B3383" s="1"/>
      <c r="C3383" s="1"/>
      <c r="D3383" s="2"/>
      <c r="E3383" s="2"/>
      <c r="F3383" s="2"/>
      <c r="G3383" s="1"/>
      <c r="H3383" s="1"/>
      <c r="I3383" s="1"/>
      <c r="J3383" s="3"/>
      <c r="K3383" s="4"/>
      <c r="M3383" s="6"/>
      <c r="N3383" s="1"/>
      <c r="O3383" s="1"/>
      <c r="P3383" s="1"/>
      <c r="Q3383" s="3"/>
      <c r="R3383" s="4"/>
      <c r="S3383" s="3"/>
      <c r="T3383" s="3"/>
      <c r="U3383" s="1"/>
      <c r="V3383" s="1"/>
      <c r="W3383" s="4"/>
      <c r="X3383" s="3"/>
      <c r="Y3383" s="4"/>
      <c r="Z3383" s="3"/>
      <c r="AA3383" s="4"/>
      <c r="AB3383" s="55"/>
    </row>
    <row r="3384" spans="1:29" x14ac:dyDescent="0.35">
      <c r="A3384" s="8"/>
      <c r="B3384" s="8" t="s">
        <v>37</v>
      </c>
      <c r="C3384" s="8"/>
      <c r="D3384" s="9" t="s">
        <v>38</v>
      </c>
      <c r="E3384" s="9"/>
      <c r="F3384" s="9"/>
      <c r="G3384" s="56"/>
      <c r="H3384" s="8" t="s">
        <v>39</v>
      </c>
      <c r="I3384" s="8"/>
      <c r="J3384" s="57"/>
      <c r="K3384" s="10"/>
      <c r="L3384" s="8"/>
      <c r="M3384" s="13"/>
      <c r="N3384" s="1"/>
      <c r="O3384" s="1"/>
      <c r="P3384" s="1"/>
      <c r="Q3384" s="3"/>
      <c r="R3384" s="4"/>
      <c r="S3384" s="3"/>
      <c r="T3384" s="3"/>
      <c r="U3384" s="1"/>
      <c r="V3384" s="1"/>
      <c r="W3384" s="4"/>
      <c r="X3384" s="3"/>
      <c r="Y3384" s="4"/>
      <c r="Z3384" s="3"/>
      <c r="AA3384" s="4"/>
      <c r="AB3384" s="55"/>
    </row>
    <row r="3385" spans="1:29" x14ac:dyDescent="0.35">
      <c r="A3385" s="8"/>
      <c r="B3385" s="8"/>
      <c r="C3385" s="8"/>
      <c r="D3385" s="9"/>
      <c r="E3385" s="9"/>
      <c r="F3385" s="9"/>
      <c r="G3385" s="56"/>
      <c r="H3385" s="8" t="s">
        <v>40</v>
      </c>
      <c r="I3385" s="8"/>
      <c r="J3385" s="57"/>
      <c r="K3385" s="10"/>
      <c r="L3385" s="8"/>
      <c r="M3385" s="13"/>
      <c r="N3385" s="1"/>
      <c r="O3385" s="1"/>
      <c r="P3385" s="1"/>
      <c r="Q3385" s="3"/>
      <c r="R3385" s="4"/>
      <c r="S3385" s="3"/>
      <c r="T3385" s="3"/>
      <c r="U3385" s="1"/>
      <c r="V3385" s="1"/>
      <c r="W3385" s="4"/>
      <c r="X3385" s="3"/>
      <c r="Y3385" s="4"/>
      <c r="Z3385" s="3"/>
      <c r="AA3385" s="4"/>
      <c r="AB3385" s="55"/>
    </row>
    <row r="3386" spans="1:29" x14ac:dyDescent="0.35">
      <c r="A3386" s="8"/>
      <c r="B3386" s="8"/>
      <c r="C3386" s="8"/>
      <c r="D3386" s="9"/>
      <c r="E3386" s="9"/>
      <c r="F3386" s="9"/>
      <c r="G3386" s="56"/>
      <c r="H3386" s="8" t="s">
        <v>41</v>
      </c>
      <c r="I3386" s="8"/>
      <c r="J3386" s="57"/>
      <c r="K3386" s="10"/>
      <c r="L3386" s="8"/>
      <c r="M3386" s="13"/>
      <c r="N3386" s="1"/>
      <c r="O3386" s="1"/>
      <c r="P3386" s="8"/>
      <c r="Q3386" s="3"/>
      <c r="R3386" s="4"/>
      <c r="S3386" s="3"/>
      <c r="T3386" s="3"/>
      <c r="U3386" s="1"/>
      <c r="V3386" s="1"/>
      <c r="W3386" s="4"/>
      <c r="X3386" s="3"/>
      <c r="Y3386" s="11"/>
      <c r="Z3386" s="10"/>
      <c r="AA3386" s="11"/>
      <c r="AB3386" s="14"/>
    </row>
    <row r="3387" spans="1:29" x14ac:dyDescent="0.35">
      <c r="A3387" s="8"/>
      <c r="B3387" s="8"/>
      <c r="C3387" s="8"/>
      <c r="D3387" s="9"/>
      <c r="E3387" s="9"/>
      <c r="F3387" s="9"/>
      <c r="G3387" s="56"/>
      <c r="H3387" s="8" t="s">
        <v>42</v>
      </c>
      <c r="I3387" s="58"/>
      <c r="J3387" s="59"/>
      <c r="K3387" s="12"/>
      <c r="L3387" s="58"/>
      <c r="M3387" s="60"/>
      <c r="N3387" s="1"/>
      <c r="O3387" s="1"/>
      <c r="P3387" s="8"/>
      <c r="Q3387" s="3"/>
      <c r="R3387" s="4"/>
      <c r="S3387" s="3"/>
      <c r="T3387" s="3"/>
      <c r="U3387" s="1"/>
      <c r="V3387" s="1"/>
      <c r="W3387" s="4"/>
      <c r="X3387" s="3"/>
      <c r="Y3387" s="11"/>
      <c r="Z3387" s="10"/>
      <c r="AA3387" s="11"/>
      <c r="AB3387" s="14"/>
    </row>
    <row r="3388" spans="1:29" x14ac:dyDescent="0.35">
      <c r="A3388" s="58"/>
      <c r="B3388" s="58"/>
      <c r="C3388" s="58"/>
      <c r="D3388" s="61"/>
      <c r="E3388" s="61"/>
      <c r="F3388" s="61"/>
      <c r="G3388" s="58"/>
      <c r="H3388" s="58" t="s">
        <v>43</v>
      </c>
      <c r="I3388" s="58"/>
      <c r="J3388" s="59"/>
      <c r="K3388" s="12"/>
      <c r="L3388" s="58"/>
      <c r="M3388" s="60"/>
    </row>
    <row r="3389" spans="1:29" x14ac:dyDescent="0.35">
      <c r="A3389" s="1"/>
      <c r="B3389" s="1"/>
      <c r="C3389" s="1"/>
      <c r="D3389" s="2"/>
      <c r="E3389" s="2"/>
      <c r="F3389" s="2"/>
      <c r="G3389" s="1"/>
      <c r="H3389" s="1"/>
      <c r="I3389" s="1"/>
      <c r="J3389" s="3"/>
      <c r="K3389" s="4"/>
      <c r="M3389" s="6"/>
      <c r="N3389" s="1"/>
      <c r="O3389" s="1"/>
      <c r="P3389" s="1"/>
      <c r="Q3389" s="3"/>
      <c r="R3389" s="4"/>
      <c r="S3389" s="3"/>
      <c r="T3389" s="3"/>
      <c r="U3389" s="1"/>
      <c r="V3389" s="1"/>
      <c r="W3389" s="4"/>
      <c r="X3389" s="3"/>
      <c r="Y3389" s="4"/>
      <c r="Z3389" s="3"/>
      <c r="AA3389" s="314" t="s">
        <v>0</v>
      </c>
      <c r="AB3389" s="314"/>
    </row>
    <row r="3390" spans="1:29" x14ac:dyDescent="0.35">
      <c r="A3390" s="315" t="s">
        <v>1</v>
      </c>
      <c r="B3390" s="315"/>
      <c r="C3390" s="315"/>
      <c r="D3390" s="315"/>
      <c r="E3390" s="315"/>
      <c r="F3390" s="315"/>
      <c r="G3390" s="315"/>
      <c r="H3390" s="315"/>
      <c r="I3390" s="315"/>
      <c r="J3390" s="315"/>
      <c r="K3390" s="315"/>
      <c r="L3390" s="315"/>
      <c r="M3390" s="315"/>
      <c r="N3390" s="315"/>
      <c r="O3390" s="315"/>
      <c r="P3390" s="315"/>
      <c r="Q3390" s="315"/>
      <c r="R3390" s="315"/>
      <c r="S3390" s="315"/>
      <c r="T3390" s="315"/>
      <c r="U3390" s="315"/>
      <c r="V3390" s="315"/>
      <c r="W3390" s="315"/>
      <c r="X3390" s="315"/>
      <c r="Y3390" s="315"/>
      <c r="Z3390" s="315"/>
      <c r="AA3390" s="315"/>
      <c r="AB3390" s="315"/>
    </row>
    <row r="3391" spans="1:29" x14ac:dyDescent="0.35">
      <c r="A3391" s="315" t="str">
        <f>A3369</f>
        <v>เทศบาลตำบลนาบอน</v>
      </c>
      <c r="B3391" s="315"/>
      <c r="C3391" s="315"/>
      <c r="D3391" s="315"/>
      <c r="E3391" s="315"/>
      <c r="F3391" s="315"/>
      <c r="G3391" s="315"/>
      <c r="H3391" s="315"/>
      <c r="I3391" s="315"/>
      <c r="J3391" s="315"/>
      <c r="K3391" s="315"/>
      <c r="L3391" s="315"/>
      <c r="M3391" s="315"/>
      <c r="N3391" s="315"/>
      <c r="O3391" s="315"/>
      <c r="P3391" s="315"/>
      <c r="Q3391" s="315"/>
      <c r="R3391" s="315"/>
      <c r="S3391" s="315"/>
      <c r="T3391" s="315"/>
      <c r="U3391" s="315"/>
      <c r="V3391" s="315"/>
      <c r="W3391" s="315"/>
      <c r="X3391" s="315"/>
      <c r="Y3391" s="315"/>
      <c r="Z3391" s="315"/>
      <c r="AA3391" s="315"/>
      <c r="AB3391" s="315"/>
    </row>
    <row r="3392" spans="1:29" x14ac:dyDescent="0.35">
      <c r="A3392" s="8" t="s">
        <v>297</v>
      </c>
      <c r="B3392" s="8"/>
      <c r="C3392" s="8"/>
      <c r="D3392" s="9"/>
      <c r="E3392" s="9"/>
      <c r="F3392" s="9"/>
      <c r="G3392" s="8"/>
      <c r="H3392" s="8"/>
      <c r="I3392" s="8"/>
      <c r="J3392" s="10"/>
      <c r="K3392" s="11"/>
      <c r="L3392" s="12"/>
      <c r="M3392" s="13"/>
      <c r="N3392" s="8"/>
      <c r="O3392" s="8"/>
      <c r="P3392" s="8"/>
      <c r="Q3392" s="10"/>
      <c r="R3392" s="11"/>
      <c r="S3392" s="10"/>
      <c r="T3392" s="10"/>
      <c r="U3392" s="8"/>
      <c r="V3392" s="8"/>
      <c r="W3392" s="11"/>
      <c r="X3392" s="10"/>
      <c r="Y3392" s="11"/>
      <c r="Z3392" s="10"/>
      <c r="AA3392" s="11"/>
      <c r="AB3392" s="14"/>
    </row>
    <row r="3393" spans="1:29" x14ac:dyDescent="0.35">
      <c r="A3393" s="288" t="s">
        <v>4</v>
      </c>
      <c r="B3393" s="316"/>
      <c r="C3393" s="316"/>
      <c r="D3393" s="316"/>
      <c r="E3393" s="316"/>
      <c r="F3393" s="316"/>
      <c r="G3393" s="316"/>
      <c r="H3393" s="316"/>
      <c r="I3393" s="316"/>
      <c r="J3393" s="316"/>
      <c r="K3393" s="316"/>
      <c r="L3393" s="289"/>
      <c r="M3393" s="288" t="s">
        <v>5</v>
      </c>
      <c r="N3393" s="316"/>
      <c r="O3393" s="316"/>
      <c r="P3393" s="316"/>
      <c r="Q3393" s="316"/>
      <c r="R3393" s="316"/>
      <c r="S3393" s="316"/>
      <c r="T3393" s="316"/>
      <c r="U3393" s="316"/>
      <c r="V3393" s="316"/>
      <c r="W3393" s="289"/>
      <c r="X3393" s="290" t="s">
        <v>6</v>
      </c>
      <c r="Y3393" s="290" t="s">
        <v>7</v>
      </c>
      <c r="Z3393" s="290" t="s">
        <v>8</v>
      </c>
      <c r="AA3393" s="290" t="s">
        <v>9</v>
      </c>
      <c r="AB3393" s="317" t="s">
        <v>10</v>
      </c>
    </row>
    <row r="3394" spans="1:29" x14ac:dyDescent="0.35">
      <c r="A3394" s="299" t="s">
        <v>11</v>
      </c>
      <c r="B3394" s="293" t="s">
        <v>12</v>
      </c>
      <c r="C3394" s="293" t="s">
        <v>13</v>
      </c>
      <c r="D3394" s="311" t="s">
        <v>14</v>
      </c>
      <c r="E3394" s="311" t="s">
        <v>15</v>
      </c>
      <c r="F3394" s="312" t="s">
        <v>16</v>
      </c>
      <c r="G3394" s="302" t="s">
        <v>17</v>
      </c>
      <c r="H3394" s="303"/>
      <c r="I3394" s="304"/>
      <c r="J3394" s="290" t="s">
        <v>18</v>
      </c>
      <c r="K3394" s="290" t="s">
        <v>19</v>
      </c>
      <c r="L3394" s="308" t="s">
        <v>20</v>
      </c>
      <c r="M3394" s="299" t="s">
        <v>11</v>
      </c>
      <c r="N3394" s="293" t="s">
        <v>21</v>
      </c>
      <c r="O3394" s="293" t="s">
        <v>22</v>
      </c>
      <c r="P3394" s="293" t="s">
        <v>16</v>
      </c>
      <c r="Q3394" s="290" t="s">
        <v>23</v>
      </c>
      <c r="R3394" s="290" t="s">
        <v>24</v>
      </c>
      <c r="S3394" s="290" t="s">
        <v>25</v>
      </c>
      <c r="T3394" s="290" t="s">
        <v>26</v>
      </c>
      <c r="U3394" s="288" t="s">
        <v>27</v>
      </c>
      <c r="V3394" s="289"/>
      <c r="W3394" s="290" t="s">
        <v>28</v>
      </c>
      <c r="X3394" s="291"/>
      <c r="Y3394" s="291"/>
      <c r="Z3394" s="291"/>
      <c r="AA3394" s="291"/>
      <c r="AB3394" s="318"/>
    </row>
    <row r="3395" spans="1:29" x14ac:dyDescent="0.35">
      <c r="A3395" s="300"/>
      <c r="B3395" s="294"/>
      <c r="C3395" s="294"/>
      <c r="D3395" s="312"/>
      <c r="E3395" s="312"/>
      <c r="F3395" s="312"/>
      <c r="G3395" s="305"/>
      <c r="H3395" s="306"/>
      <c r="I3395" s="307"/>
      <c r="J3395" s="291"/>
      <c r="K3395" s="291"/>
      <c r="L3395" s="309"/>
      <c r="M3395" s="300"/>
      <c r="N3395" s="294"/>
      <c r="O3395" s="294"/>
      <c r="P3395" s="294"/>
      <c r="Q3395" s="291"/>
      <c r="R3395" s="291"/>
      <c r="S3395" s="291"/>
      <c r="T3395" s="291"/>
      <c r="U3395" s="293" t="s">
        <v>29</v>
      </c>
      <c r="V3395" s="296" t="s">
        <v>30</v>
      </c>
      <c r="W3395" s="291"/>
      <c r="X3395" s="291"/>
      <c r="Y3395" s="291"/>
      <c r="Z3395" s="291"/>
      <c r="AA3395" s="291"/>
      <c r="AB3395" s="318"/>
    </row>
    <row r="3396" spans="1:29" x14ac:dyDescent="0.35">
      <c r="A3396" s="300"/>
      <c r="B3396" s="294"/>
      <c r="C3396" s="294"/>
      <c r="D3396" s="312"/>
      <c r="E3396" s="312"/>
      <c r="F3396" s="312"/>
      <c r="G3396" s="299" t="s">
        <v>31</v>
      </c>
      <c r="H3396" s="299" t="s">
        <v>32</v>
      </c>
      <c r="I3396" s="299" t="s">
        <v>33</v>
      </c>
      <c r="J3396" s="291"/>
      <c r="K3396" s="291"/>
      <c r="L3396" s="309"/>
      <c r="M3396" s="300"/>
      <c r="N3396" s="294"/>
      <c r="O3396" s="294"/>
      <c r="P3396" s="294"/>
      <c r="Q3396" s="291"/>
      <c r="R3396" s="291"/>
      <c r="S3396" s="291"/>
      <c r="T3396" s="291"/>
      <c r="U3396" s="294"/>
      <c r="V3396" s="297"/>
      <c r="W3396" s="291"/>
      <c r="X3396" s="291"/>
      <c r="Y3396" s="291"/>
      <c r="Z3396" s="291"/>
      <c r="AA3396" s="291"/>
      <c r="AB3396" s="318"/>
    </row>
    <row r="3397" spans="1:29" x14ac:dyDescent="0.35">
      <c r="A3397" s="300"/>
      <c r="B3397" s="294"/>
      <c r="C3397" s="294"/>
      <c r="D3397" s="312"/>
      <c r="E3397" s="312"/>
      <c r="F3397" s="312"/>
      <c r="G3397" s="300"/>
      <c r="H3397" s="300"/>
      <c r="I3397" s="300"/>
      <c r="J3397" s="291"/>
      <c r="K3397" s="291"/>
      <c r="L3397" s="309"/>
      <c r="M3397" s="300"/>
      <c r="N3397" s="294"/>
      <c r="O3397" s="294"/>
      <c r="P3397" s="294"/>
      <c r="Q3397" s="291"/>
      <c r="R3397" s="291"/>
      <c r="S3397" s="291"/>
      <c r="T3397" s="291"/>
      <c r="U3397" s="294"/>
      <c r="V3397" s="297"/>
      <c r="W3397" s="291"/>
      <c r="X3397" s="291"/>
      <c r="Y3397" s="291"/>
      <c r="Z3397" s="291"/>
      <c r="AA3397" s="291"/>
      <c r="AB3397" s="318"/>
    </row>
    <row r="3398" spans="1:29" x14ac:dyDescent="0.35">
      <c r="A3398" s="301"/>
      <c r="B3398" s="295"/>
      <c r="C3398" s="295"/>
      <c r="D3398" s="313"/>
      <c r="E3398" s="313"/>
      <c r="F3398" s="313"/>
      <c r="G3398" s="301"/>
      <c r="H3398" s="301"/>
      <c r="I3398" s="301"/>
      <c r="J3398" s="292"/>
      <c r="K3398" s="292"/>
      <c r="L3398" s="310"/>
      <c r="M3398" s="301"/>
      <c r="N3398" s="295"/>
      <c r="O3398" s="295"/>
      <c r="P3398" s="295"/>
      <c r="Q3398" s="292"/>
      <c r="R3398" s="292"/>
      <c r="S3398" s="292"/>
      <c r="T3398" s="292"/>
      <c r="U3398" s="295"/>
      <c r="V3398" s="298"/>
      <c r="W3398" s="292"/>
      <c r="X3398" s="292"/>
      <c r="Y3398" s="292"/>
      <c r="Z3398" s="292"/>
      <c r="AA3398" s="292"/>
      <c r="AB3398" s="319"/>
    </row>
    <row r="3399" spans="1:29" x14ac:dyDescent="0.35">
      <c r="A3399" s="15">
        <v>1</v>
      </c>
      <c r="B3399" s="16" t="str">
        <f>[1]ภดส3!B5444</f>
        <v>โฉนด</v>
      </c>
      <c r="C3399" s="16">
        <f>[1]ภดส3!E5444</f>
        <v>3837</v>
      </c>
      <c r="D3399" s="17">
        <f>[1]ภดส3!C5444</f>
        <v>8077</v>
      </c>
      <c r="E3399" s="17" t="str">
        <f>[1]ภดส3!F5444</f>
        <v>ม.2 ต.นาบอน</v>
      </c>
      <c r="F3399" s="18" t="s">
        <v>45</v>
      </c>
      <c r="G3399" s="16">
        <f>[1]ภดส3!G5444</f>
        <v>0</v>
      </c>
      <c r="H3399" s="16">
        <f>[1]ภดส3!H5444</f>
        <v>0</v>
      </c>
      <c r="I3399" s="16">
        <f>[1]ภดส3!I5444</f>
        <v>21</v>
      </c>
      <c r="J3399" s="19">
        <f>[1]ภดส3!J5444</f>
        <v>21</v>
      </c>
      <c r="K3399" s="20">
        <v>300</v>
      </c>
      <c r="L3399" s="19">
        <f>J3399*K3399</f>
        <v>6300</v>
      </c>
      <c r="M3399" s="21"/>
      <c r="N3399" s="21"/>
      <c r="O3399" s="21"/>
      <c r="P3399" s="21"/>
      <c r="Q3399" s="22"/>
      <c r="R3399" s="23"/>
      <c r="S3399" s="22"/>
      <c r="T3399" s="22"/>
      <c r="U3399" s="21"/>
      <c r="V3399" s="21"/>
      <c r="W3399" s="23"/>
      <c r="X3399" s="22">
        <f>L3399</f>
        <v>6300</v>
      </c>
      <c r="Y3399" s="23">
        <f>X3399*100/100</f>
        <v>6300</v>
      </c>
      <c r="Z3399" s="22">
        <v>0</v>
      </c>
      <c r="AA3399" s="24">
        <f>Y3399-Z3399</f>
        <v>6300</v>
      </c>
      <c r="AB3399" s="25">
        <v>0.3</v>
      </c>
      <c r="AC3399" s="5">
        <f>AA3399*AB3399/100</f>
        <v>18.899999999999999</v>
      </c>
    </row>
    <row r="3400" spans="1:29" x14ac:dyDescent="0.35">
      <c r="A3400" s="195"/>
      <c r="B3400" s="80"/>
      <c r="C3400" s="80"/>
      <c r="D3400" s="77"/>
      <c r="E3400" s="77"/>
      <c r="F3400" s="130"/>
      <c r="G3400" s="80"/>
      <c r="H3400" s="80"/>
      <c r="I3400" s="80"/>
      <c r="J3400" s="196"/>
      <c r="K3400" s="197"/>
      <c r="L3400" s="81"/>
      <c r="M3400" s="132"/>
      <c r="N3400" s="132"/>
      <c r="O3400" s="132"/>
      <c r="P3400" s="132"/>
      <c r="Q3400" s="185"/>
      <c r="R3400" s="87"/>
      <c r="S3400" s="185"/>
      <c r="T3400" s="86"/>
      <c r="U3400" s="132"/>
      <c r="V3400" s="132"/>
      <c r="W3400" s="87"/>
      <c r="X3400" s="86"/>
      <c r="Y3400" s="87"/>
      <c r="Z3400" s="86"/>
      <c r="AA3400" s="133"/>
      <c r="AB3400" s="157"/>
      <c r="AC3400" s="5">
        <f>SUM(AC3399)</f>
        <v>18.899999999999999</v>
      </c>
    </row>
    <row r="3401" spans="1:29" x14ac:dyDescent="0.35">
      <c r="A3401" s="1"/>
      <c r="B3401" s="1"/>
      <c r="C3401" s="1"/>
      <c r="D3401" s="2"/>
      <c r="E3401" s="2"/>
      <c r="F3401" s="2"/>
      <c r="G3401" s="1"/>
      <c r="H3401" s="1"/>
      <c r="I3401" s="1"/>
      <c r="J3401" s="3"/>
      <c r="K3401" s="4"/>
      <c r="M3401" s="6"/>
      <c r="N3401" s="1"/>
      <c r="O3401" s="1"/>
      <c r="P3401" s="1"/>
      <c r="Q3401" s="3"/>
      <c r="R3401" s="4"/>
      <c r="S3401" s="3"/>
      <c r="T3401" s="3"/>
      <c r="U3401" s="1"/>
      <c r="V3401" s="1"/>
      <c r="W3401" s="4"/>
      <c r="X3401" s="3"/>
      <c r="Y3401" s="4"/>
      <c r="Z3401" s="3"/>
      <c r="AA3401" s="4"/>
      <c r="AB3401" s="55"/>
    </row>
    <row r="3402" spans="1:29" x14ac:dyDescent="0.35">
      <c r="A3402" s="8"/>
      <c r="B3402" s="8" t="s">
        <v>37</v>
      </c>
      <c r="C3402" s="8"/>
      <c r="D3402" s="9" t="s">
        <v>38</v>
      </c>
      <c r="E3402" s="9"/>
      <c r="F3402" s="9"/>
      <c r="G3402" s="56"/>
      <c r="H3402" s="8" t="s">
        <v>39</v>
      </c>
      <c r="I3402" s="8"/>
      <c r="J3402" s="57"/>
      <c r="K3402" s="10"/>
      <c r="L3402" s="8"/>
      <c r="M3402" s="13"/>
      <c r="N3402" s="1"/>
      <c r="O3402" s="1"/>
      <c r="P3402" s="1"/>
      <c r="Q3402" s="3"/>
      <c r="R3402" s="4"/>
      <c r="S3402" s="3"/>
      <c r="T3402" s="3"/>
      <c r="U3402" s="1"/>
      <c r="V3402" s="1"/>
      <c r="W3402" s="4"/>
      <c r="X3402" s="3"/>
      <c r="Y3402" s="4"/>
      <c r="Z3402" s="3"/>
      <c r="AA3402" s="4"/>
      <c r="AB3402" s="55"/>
    </row>
    <row r="3403" spans="1:29" x14ac:dyDescent="0.35">
      <c r="A3403" s="8"/>
      <c r="B3403" s="8"/>
      <c r="C3403" s="8"/>
      <c r="D3403" s="9"/>
      <c r="E3403" s="9"/>
      <c r="F3403" s="9"/>
      <c r="G3403" s="56"/>
      <c r="H3403" s="8" t="s">
        <v>40</v>
      </c>
      <c r="I3403" s="8"/>
      <c r="J3403" s="57"/>
      <c r="K3403" s="10"/>
      <c r="L3403" s="8"/>
      <c r="M3403" s="13"/>
      <c r="N3403" s="1"/>
      <c r="O3403" s="1"/>
      <c r="P3403" s="1"/>
      <c r="Q3403" s="3"/>
      <c r="R3403" s="4"/>
      <c r="S3403" s="3"/>
      <c r="T3403" s="3"/>
      <c r="U3403" s="1"/>
      <c r="V3403" s="1"/>
      <c r="W3403" s="4"/>
      <c r="X3403" s="3"/>
      <c r="Y3403" s="4"/>
      <c r="Z3403" s="3"/>
      <c r="AA3403" s="4"/>
      <c r="AB3403" s="55"/>
    </row>
    <row r="3404" spans="1:29" x14ac:dyDescent="0.35">
      <c r="A3404" s="8"/>
      <c r="B3404" s="8"/>
      <c r="C3404" s="8"/>
      <c r="D3404" s="9"/>
      <c r="E3404" s="9"/>
      <c r="F3404" s="9"/>
      <c r="G3404" s="56"/>
      <c r="H3404" s="8" t="s">
        <v>41</v>
      </c>
      <c r="I3404" s="8"/>
      <c r="J3404" s="57"/>
      <c r="K3404" s="10"/>
      <c r="L3404" s="8"/>
      <c r="M3404" s="13"/>
      <c r="N3404" s="1"/>
      <c r="O3404" s="1"/>
      <c r="P3404" s="8"/>
      <c r="Q3404" s="3"/>
      <c r="R3404" s="4"/>
      <c r="S3404" s="3"/>
      <c r="T3404" s="3"/>
      <c r="U3404" s="1"/>
      <c r="V3404" s="1"/>
      <c r="W3404" s="4"/>
      <c r="X3404" s="3"/>
      <c r="Y3404" s="11"/>
      <c r="Z3404" s="10"/>
      <c r="AA3404" s="11"/>
      <c r="AB3404" s="14"/>
    </row>
    <row r="3405" spans="1:29" x14ac:dyDescent="0.35">
      <c r="A3405" s="8"/>
      <c r="B3405" s="8"/>
      <c r="C3405" s="8"/>
      <c r="D3405" s="9"/>
      <c r="E3405" s="9"/>
      <c r="F3405" s="9"/>
      <c r="G3405" s="56"/>
      <c r="H3405" s="8" t="s">
        <v>42</v>
      </c>
      <c r="I3405" s="58"/>
      <c r="J3405" s="59"/>
      <c r="K3405" s="12"/>
      <c r="L3405" s="58"/>
      <c r="M3405" s="60"/>
      <c r="N3405" s="1"/>
      <c r="O3405" s="1"/>
      <c r="P3405" s="8"/>
      <c r="Q3405" s="3"/>
      <c r="R3405" s="4"/>
      <c r="S3405" s="3"/>
      <c r="T3405" s="3"/>
      <c r="U3405" s="1"/>
      <c r="V3405" s="1"/>
      <c r="W3405" s="4"/>
      <c r="X3405" s="3"/>
      <c r="Y3405" s="11"/>
      <c r="Z3405" s="10"/>
      <c r="AA3405" s="11"/>
      <c r="AB3405" s="14"/>
    </row>
    <row r="3406" spans="1:29" x14ac:dyDescent="0.35">
      <c r="A3406" s="58"/>
      <c r="B3406" s="58"/>
      <c r="C3406" s="58"/>
      <c r="D3406" s="61"/>
      <c r="E3406" s="61"/>
      <c r="F3406" s="61"/>
      <c r="G3406" s="58"/>
      <c r="H3406" s="58" t="s">
        <v>43</v>
      </c>
      <c r="I3406" s="58"/>
      <c r="J3406" s="59"/>
      <c r="K3406" s="12"/>
      <c r="L3406" s="58"/>
      <c r="M3406" s="60"/>
    </row>
    <row r="3407" spans="1:29" x14ac:dyDescent="0.35">
      <c r="A3407" s="1"/>
      <c r="B3407" s="1"/>
      <c r="C3407" s="1"/>
      <c r="D3407" s="2"/>
      <c r="E3407" s="2"/>
      <c r="F3407" s="2"/>
      <c r="G3407" s="1"/>
      <c r="H3407" s="1"/>
      <c r="I3407" s="1"/>
      <c r="J3407" s="3"/>
      <c r="K3407" s="4"/>
      <c r="M3407" s="6"/>
      <c r="N3407" s="1"/>
      <c r="O3407" s="1"/>
      <c r="P3407" s="1"/>
      <c r="Q3407" s="3"/>
      <c r="R3407" s="4"/>
      <c r="S3407" s="3"/>
      <c r="T3407" s="3"/>
      <c r="U3407" s="1"/>
      <c r="V3407" s="1"/>
      <c r="W3407" s="4"/>
      <c r="X3407" s="3"/>
      <c r="Y3407" s="4"/>
      <c r="Z3407" s="3"/>
      <c r="AA3407" s="314" t="s">
        <v>0</v>
      </c>
      <c r="AB3407" s="314"/>
    </row>
    <row r="3408" spans="1:29" x14ac:dyDescent="0.35">
      <c r="A3408" s="315" t="s">
        <v>1</v>
      </c>
      <c r="B3408" s="315"/>
      <c r="C3408" s="315"/>
      <c r="D3408" s="315"/>
      <c r="E3408" s="315"/>
      <c r="F3408" s="315"/>
      <c r="G3408" s="315"/>
      <c r="H3408" s="315"/>
      <c r="I3408" s="315"/>
      <c r="J3408" s="315"/>
      <c r="K3408" s="315"/>
      <c r="L3408" s="315"/>
      <c r="M3408" s="315"/>
      <c r="N3408" s="315"/>
      <c r="O3408" s="315"/>
      <c r="P3408" s="315"/>
      <c r="Q3408" s="315"/>
      <c r="R3408" s="315"/>
      <c r="S3408" s="315"/>
      <c r="T3408" s="315"/>
      <c r="U3408" s="315"/>
      <c r="V3408" s="315"/>
      <c r="W3408" s="315"/>
      <c r="X3408" s="315"/>
      <c r="Y3408" s="315"/>
      <c r="Z3408" s="315"/>
      <c r="AA3408" s="315"/>
      <c r="AB3408" s="315"/>
    </row>
    <row r="3409" spans="1:29" x14ac:dyDescent="0.35">
      <c r="A3409" s="315" t="str">
        <f>A3391</f>
        <v>เทศบาลตำบลนาบอน</v>
      </c>
      <c r="B3409" s="315"/>
      <c r="C3409" s="315"/>
      <c r="D3409" s="315"/>
      <c r="E3409" s="315"/>
      <c r="F3409" s="315"/>
      <c r="G3409" s="315"/>
      <c r="H3409" s="315"/>
      <c r="I3409" s="315"/>
      <c r="J3409" s="315"/>
      <c r="K3409" s="315"/>
      <c r="L3409" s="315"/>
      <c r="M3409" s="315"/>
      <c r="N3409" s="315"/>
      <c r="O3409" s="315"/>
      <c r="P3409" s="315"/>
      <c r="Q3409" s="315"/>
      <c r="R3409" s="315"/>
      <c r="S3409" s="315"/>
      <c r="T3409" s="315"/>
      <c r="U3409" s="315"/>
      <c r="V3409" s="315"/>
      <c r="W3409" s="315"/>
      <c r="X3409" s="315"/>
      <c r="Y3409" s="315"/>
      <c r="Z3409" s="315"/>
      <c r="AA3409" s="315"/>
      <c r="AB3409" s="315"/>
    </row>
    <row r="3410" spans="1:29" x14ac:dyDescent="0.35">
      <c r="A3410" s="8" t="s">
        <v>298</v>
      </c>
      <c r="B3410" s="8"/>
      <c r="C3410" s="8"/>
      <c r="D3410" s="9"/>
      <c r="E3410" s="9"/>
      <c r="F3410" s="9"/>
      <c r="G3410" s="8"/>
      <c r="H3410" s="8"/>
      <c r="I3410" s="8"/>
      <c r="J3410" s="10"/>
      <c r="K3410" s="11"/>
      <c r="L3410" s="12"/>
      <c r="M3410" s="13"/>
      <c r="N3410" s="8"/>
      <c r="O3410" s="8"/>
      <c r="P3410" s="8"/>
      <c r="Q3410" s="10"/>
      <c r="R3410" s="11"/>
      <c r="S3410" s="10"/>
      <c r="T3410" s="10"/>
      <c r="U3410" s="8"/>
      <c r="V3410" s="8"/>
      <c r="W3410" s="11"/>
      <c r="X3410" s="10"/>
      <c r="Y3410" s="11"/>
      <c r="Z3410" s="10"/>
      <c r="AA3410" s="11"/>
      <c r="AB3410" s="14"/>
    </row>
    <row r="3411" spans="1:29" x14ac:dyDescent="0.35">
      <c r="A3411" s="288" t="s">
        <v>4</v>
      </c>
      <c r="B3411" s="316"/>
      <c r="C3411" s="316"/>
      <c r="D3411" s="316"/>
      <c r="E3411" s="316"/>
      <c r="F3411" s="316"/>
      <c r="G3411" s="316"/>
      <c r="H3411" s="316"/>
      <c r="I3411" s="316"/>
      <c r="J3411" s="316"/>
      <c r="K3411" s="316"/>
      <c r="L3411" s="289"/>
      <c r="M3411" s="288" t="s">
        <v>5</v>
      </c>
      <c r="N3411" s="316"/>
      <c r="O3411" s="316"/>
      <c r="P3411" s="316"/>
      <c r="Q3411" s="316"/>
      <c r="R3411" s="316"/>
      <c r="S3411" s="316"/>
      <c r="T3411" s="316"/>
      <c r="U3411" s="316"/>
      <c r="V3411" s="316"/>
      <c r="W3411" s="289"/>
      <c r="X3411" s="290" t="s">
        <v>6</v>
      </c>
      <c r="Y3411" s="290" t="s">
        <v>7</v>
      </c>
      <c r="Z3411" s="290" t="s">
        <v>8</v>
      </c>
      <c r="AA3411" s="290" t="s">
        <v>9</v>
      </c>
      <c r="AB3411" s="317" t="s">
        <v>10</v>
      </c>
    </row>
    <row r="3412" spans="1:29" x14ac:dyDescent="0.35">
      <c r="A3412" s="299" t="s">
        <v>11</v>
      </c>
      <c r="B3412" s="293" t="s">
        <v>12</v>
      </c>
      <c r="C3412" s="293" t="s">
        <v>13</v>
      </c>
      <c r="D3412" s="311" t="s">
        <v>14</v>
      </c>
      <c r="E3412" s="311" t="s">
        <v>15</v>
      </c>
      <c r="F3412" s="312" t="s">
        <v>16</v>
      </c>
      <c r="G3412" s="302" t="s">
        <v>17</v>
      </c>
      <c r="H3412" s="303"/>
      <c r="I3412" s="304"/>
      <c r="J3412" s="290" t="s">
        <v>18</v>
      </c>
      <c r="K3412" s="290" t="s">
        <v>19</v>
      </c>
      <c r="L3412" s="308" t="s">
        <v>20</v>
      </c>
      <c r="M3412" s="299" t="s">
        <v>11</v>
      </c>
      <c r="N3412" s="293" t="s">
        <v>21</v>
      </c>
      <c r="O3412" s="293" t="s">
        <v>22</v>
      </c>
      <c r="P3412" s="293" t="s">
        <v>16</v>
      </c>
      <c r="Q3412" s="290" t="s">
        <v>23</v>
      </c>
      <c r="R3412" s="290" t="s">
        <v>24</v>
      </c>
      <c r="S3412" s="290" t="s">
        <v>25</v>
      </c>
      <c r="T3412" s="290" t="s">
        <v>26</v>
      </c>
      <c r="U3412" s="288" t="s">
        <v>27</v>
      </c>
      <c r="V3412" s="289"/>
      <c r="W3412" s="290" t="s">
        <v>28</v>
      </c>
      <c r="X3412" s="291"/>
      <c r="Y3412" s="291"/>
      <c r="Z3412" s="291"/>
      <c r="AA3412" s="291"/>
      <c r="AB3412" s="318"/>
    </row>
    <row r="3413" spans="1:29" x14ac:dyDescent="0.35">
      <c r="A3413" s="300"/>
      <c r="B3413" s="294"/>
      <c r="C3413" s="294"/>
      <c r="D3413" s="312"/>
      <c r="E3413" s="312"/>
      <c r="F3413" s="312"/>
      <c r="G3413" s="305"/>
      <c r="H3413" s="306"/>
      <c r="I3413" s="307"/>
      <c r="J3413" s="291"/>
      <c r="K3413" s="291"/>
      <c r="L3413" s="309"/>
      <c r="M3413" s="300"/>
      <c r="N3413" s="294"/>
      <c r="O3413" s="294"/>
      <c r="P3413" s="294"/>
      <c r="Q3413" s="291"/>
      <c r="R3413" s="291"/>
      <c r="S3413" s="291"/>
      <c r="T3413" s="291"/>
      <c r="U3413" s="293" t="s">
        <v>29</v>
      </c>
      <c r="V3413" s="296" t="s">
        <v>30</v>
      </c>
      <c r="W3413" s="291"/>
      <c r="X3413" s="291"/>
      <c r="Y3413" s="291"/>
      <c r="Z3413" s="291"/>
      <c r="AA3413" s="291"/>
      <c r="AB3413" s="318"/>
    </row>
    <row r="3414" spans="1:29" x14ac:dyDescent="0.35">
      <c r="A3414" s="300"/>
      <c r="B3414" s="294"/>
      <c r="C3414" s="294"/>
      <c r="D3414" s="312"/>
      <c r="E3414" s="312"/>
      <c r="F3414" s="312"/>
      <c r="G3414" s="299" t="s">
        <v>31</v>
      </c>
      <c r="H3414" s="299" t="s">
        <v>32</v>
      </c>
      <c r="I3414" s="299" t="s">
        <v>33</v>
      </c>
      <c r="J3414" s="291"/>
      <c r="K3414" s="291"/>
      <c r="L3414" s="309"/>
      <c r="M3414" s="300"/>
      <c r="N3414" s="294"/>
      <c r="O3414" s="294"/>
      <c r="P3414" s="294"/>
      <c r="Q3414" s="291"/>
      <c r="R3414" s="291"/>
      <c r="S3414" s="291"/>
      <c r="T3414" s="291"/>
      <c r="U3414" s="294"/>
      <c r="V3414" s="297"/>
      <c r="W3414" s="291"/>
      <c r="X3414" s="291"/>
      <c r="Y3414" s="291"/>
      <c r="Z3414" s="291"/>
      <c r="AA3414" s="291"/>
      <c r="AB3414" s="318"/>
    </row>
    <row r="3415" spans="1:29" x14ac:dyDescent="0.35">
      <c r="A3415" s="300"/>
      <c r="B3415" s="294"/>
      <c r="C3415" s="294"/>
      <c r="D3415" s="312"/>
      <c r="E3415" s="312"/>
      <c r="F3415" s="312"/>
      <c r="G3415" s="300"/>
      <c r="H3415" s="300"/>
      <c r="I3415" s="300"/>
      <c r="J3415" s="291"/>
      <c r="K3415" s="291"/>
      <c r="L3415" s="309"/>
      <c r="M3415" s="300"/>
      <c r="N3415" s="294"/>
      <c r="O3415" s="294"/>
      <c r="P3415" s="294"/>
      <c r="Q3415" s="291"/>
      <c r="R3415" s="291"/>
      <c r="S3415" s="291"/>
      <c r="T3415" s="291"/>
      <c r="U3415" s="294"/>
      <c r="V3415" s="297"/>
      <c r="W3415" s="291"/>
      <c r="X3415" s="291"/>
      <c r="Y3415" s="291"/>
      <c r="Z3415" s="291"/>
      <c r="AA3415" s="291"/>
      <c r="AB3415" s="318"/>
    </row>
    <row r="3416" spans="1:29" x14ac:dyDescent="0.35">
      <c r="A3416" s="301"/>
      <c r="B3416" s="295"/>
      <c r="C3416" s="295"/>
      <c r="D3416" s="313"/>
      <c r="E3416" s="313"/>
      <c r="F3416" s="313"/>
      <c r="G3416" s="301"/>
      <c r="H3416" s="301"/>
      <c r="I3416" s="301"/>
      <c r="J3416" s="292"/>
      <c r="K3416" s="292"/>
      <c r="L3416" s="310"/>
      <c r="M3416" s="301"/>
      <c r="N3416" s="295"/>
      <c r="O3416" s="295"/>
      <c r="P3416" s="295"/>
      <c r="Q3416" s="292"/>
      <c r="R3416" s="292"/>
      <c r="S3416" s="292"/>
      <c r="T3416" s="292"/>
      <c r="U3416" s="295"/>
      <c r="V3416" s="298"/>
      <c r="W3416" s="292"/>
      <c r="X3416" s="292"/>
      <c r="Y3416" s="292"/>
      <c r="Z3416" s="292"/>
      <c r="AA3416" s="292"/>
      <c r="AB3416" s="319"/>
    </row>
    <row r="3417" spans="1:29" x14ac:dyDescent="0.35">
      <c r="A3417" s="15">
        <v>1</v>
      </c>
      <c r="B3417" s="16" t="str">
        <f>[1]ภดส3!B5498</f>
        <v>โฉนด</v>
      </c>
      <c r="C3417" s="16">
        <f>[1]ภดส3!E5498</f>
        <v>3081</v>
      </c>
      <c r="D3417" s="17">
        <f>[1]ภดส3!C5498</f>
        <v>6525</v>
      </c>
      <c r="E3417" s="17" t="str">
        <f>[1]ภดส3!F5498</f>
        <v>ม.11 ต.นาบอน</v>
      </c>
      <c r="F3417" s="18" t="s">
        <v>45</v>
      </c>
      <c r="G3417" s="16">
        <f>[1]ภดส3!G5498</f>
        <v>0</v>
      </c>
      <c r="H3417" s="16">
        <f>[1]ภดส3!H5498</f>
        <v>0</v>
      </c>
      <c r="I3417" s="16">
        <f>[1]ภดส3!I5498</f>
        <v>23</v>
      </c>
      <c r="J3417" s="19">
        <f>[1]ภดส3!J5498</f>
        <v>23</v>
      </c>
      <c r="K3417" s="20">
        <v>3050</v>
      </c>
      <c r="L3417" s="19">
        <f>J3417*K3417</f>
        <v>70150</v>
      </c>
      <c r="M3417" s="21"/>
      <c r="N3417" s="21"/>
      <c r="O3417" s="21"/>
      <c r="P3417" s="21"/>
      <c r="Q3417" s="22"/>
      <c r="R3417" s="23"/>
      <c r="S3417" s="22"/>
      <c r="T3417" s="22"/>
      <c r="U3417" s="21"/>
      <c r="V3417" s="21"/>
      <c r="W3417" s="23"/>
      <c r="X3417" s="22">
        <f>L3417</f>
        <v>70150</v>
      </c>
      <c r="Y3417" s="23">
        <f>X3417*100/100</f>
        <v>70150</v>
      </c>
      <c r="Z3417" s="22">
        <v>0</v>
      </c>
      <c r="AA3417" s="24">
        <f>Y3417-Z3417</f>
        <v>70150</v>
      </c>
      <c r="AB3417" s="25">
        <v>0.3</v>
      </c>
      <c r="AC3417" s="5">
        <f>AA3417*AB3417/100</f>
        <v>210.45</v>
      </c>
    </row>
    <row r="3418" spans="1:29" x14ac:dyDescent="0.35">
      <c r="A3418" s="15">
        <v>2</v>
      </c>
      <c r="B3418" s="16" t="str">
        <f>[1]ภดส3!B5499</f>
        <v>โฉนด</v>
      </c>
      <c r="C3418" s="16">
        <f>[1]ภดส3!E5499</f>
        <v>3080</v>
      </c>
      <c r="D3418" s="17">
        <f>[1]ภดส3!C5499</f>
        <v>6524</v>
      </c>
      <c r="E3418" s="17" t="str">
        <f>[1]ภดส3!F5499</f>
        <v>ม.11 ต.นาบอน</v>
      </c>
      <c r="F3418" s="28" t="s">
        <v>45</v>
      </c>
      <c r="G3418" s="16">
        <f>[1]ภดส3!G5499</f>
        <v>0</v>
      </c>
      <c r="H3418" s="16">
        <f>[1]ภดส3!H5499</f>
        <v>0</v>
      </c>
      <c r="I3418" s="16">
        <f>[1]ภดส3!I5499</f>
        <v>23</v>
      </c>
      <c r="J3418" s="45">
        <f>[1]ภดส3!J5499</f>
        <v>23</v>
      </c>
      <c r="K3418" s="29">
        <v>3050</v>
      </c>
      <c r="L3418" s="19">
        <f>J3418*K3418</f>
        <v>70150</v>
      </c>
      <c r="M3418" s="30"/>
      <c r="N3418" s="30"/>
      <c r="O3418" s="30"/>
      <c r="P3418" s="30"/>
      <c r="Q3418" s="42"/>
      <c r="R3418" s="23"/>
      <c r="S3418" s="42"/>
      <c r="T3418" s="22"/>
      <c r="U3418" s="30"/>
      <c r="V3418" s="30"/>
      <c r="W3418" s="23"/>
      <c r="X3418" s="22">
        <f>L3418</f>
        <v>70150</v>
      </c>
      <c r="Y3418" s="23">
        <f>X3418*100/100</f>
        <v>70150</v>
      </c>
      <c r="Z3418" s="22">
        <v>0</v>
      </c>
      <c r="AA3418" s="24">
        <f>Y3418-Z3418</f>
        <v>70150</v>
      </c>
      <c r="AB3418" s="25">
        <v>0.3</v>
      </c>
      <c r="AC3418" s="5">
        <f t="shared" ref="AC3418:AC3419" si="221">AA3418*AB3418/100</f>
        <v>210.45</v>
      </c>
    </row>
    <row r="3419" spans="1:29" x14ac:dyDescent="0.35">
      <c r="A3419" s="15">
        <v>3</v>
      </c>
      <c r="B3419" s="16" t="str">
        <f>[1]ภดส3!B5500</f>
        <v>โฉนด</v>
      </c>
      <c r="C3419" s="16">
        <f>[1]ภดส3!E5500</f>
        <v>2384</v>
      </c>
      <c r="D3419" s="17">
        <f>[1]ภดส3!C5500</f>
        <v>5263</v>
      </c>
      <c r="E3419" s="17" t="str">
        <f>[1]ภดส3!F5500</f>
        <v>ม.2 ต.นาบอน</v>
      </c>
      <c r="F3419" s="28" t="s">
        <v>45</v>
      </c>
      <c r="G3419" s="16">
        <f>[1]ภดส3!G5500</f>
        <v>0</v>
      </c>
      <c r="H3419" s="16">
        <f>[1]ภดส3!H5500</f>
        <v>3</v>
      </c>
      <c r="I3419" s="16">
        <f>[1]ภดส3!I5500</f>
        <v>96</v>
      </c>
      <c r="J3419" s="45">
        <f>[1]ภดส3!J5500</f>
        <v>396</v>
      </c>
      <c r="K3419" s="29">
        <v>1900</v>
      </c>
      <c r="L3419" s="19">
        <f>J3419*K3419</f>
        <v>752400</v>
      </c>
      <c r="M3419" s="30"/>
      <c r="N3419" s="33"/>
      <c r="O3419" s="33"/>
      <c r="P3419" s="33"/>
      <c r="Q3419" s="35"/>
      <c r="R3419" s="23"/>
      <c r="S3419" s="35"/>
      <c r="T3419" s="22"/>
      <c r="U3419" s="33"/>
      <c r="V3419" s="33"/>
      <c r="W3419" s="23"/>
      <c r="X3419" s="22">
        <f>L3419</f>
        <v>752400</v>
      </c>
      <c r="Y3419" s="23">
        <f>X3419*100/100</f>
        <v>752400</v>
      </c>
      <c r="Z3419" s="22">
        <v>0</v>
      </c>
      <c r="AA3419" s="24">
        <f>Y3419-Z3419</f>
        <v>752400</v>
      </c>
      <c r="AB3419" s="25">
        <v>0.3</v>
      </c>
      <c r="AC3419" s="5">
        <f t="shared" si="221"/>
        <v>2257.1999999999998</v>
      </c>
    </row>
    <row r="3420" spans="1:29" x14ac:dyDescent="0.35">
      <c r="A3420" s="179"/>
      <c r="B3420" s="132"/>
      <c r="C3420" s="132"/>
      <c r="D3420" s="180"/>
      <c r="E3420" s="180"/>
      <c r="F3420" s="180"/>
      <c r="G3420" s="181"/>
      <c r="H3420" s="181"/>
      <c r="I3420" s="181"/>
      <c r="J3420" s="51"/>
      <c r="K3420" s="208"/>
      <c r="L3420" s="183"/>
      <c r="M3420" s="132"/>
      <c r="N3420" s="204"/>
      <c r="O3420" s="132"/>
      <c r="P3420" s="132"/>
      <c r="Q3420" s="185"/>
      <c r="R3420" s="186"/>
      <c r="S3420" s="51"/>
      <c r="T3420" s="185"/>
      <c r="U3420" s="154"/>
      <c r="V3420" s="154"/>
      <c r="W3420" s="133"/>
      <c r="X3420" s="51"/>
      <c r="Y3420" s="133"/>
      <c r="Z3420" s="51"/>
      <c r="AA3420" s="133"/>
      <c r="AB3420" s="187"/>
      <c r="AC3420" s="188">
        <f>SUM(AC3417:AC3419)</f>
        <v>2678.1</v>
      </c>
    </row>
    <row r="3421" spans="1:29" x14ac:dyDescent="0.35">
      <c r="A3421" s="1"/>
      <c r="B3421" s="1"/>
      <c r="C3421" s="1"/>
      <c r="D3421" s="2"/>
      <c r="E3421" s="2"/>
      <c r="F3421" s="2"/>
      <c r="G3421" s="1"/>
      <c r="H3421" s="1"/>
      <c r="I3421" s="1"/>
      <c r="J3421" s="3"/>
      <c r="K3421" s="4"/>
      <c r="M3421" s="6"/>
      <c r="N3421" s="1"/>
      <c r="O3421" s="1"/>
      <c r="P3421" s="1"/>
      <c r="Q3421" s="3"/>
      <c r="R3421" s="4"/>
      <c r="S3421" s="3"/>
      <c r="T3421" s="3"/>
      <c r="U3421" s="1"/>
      <c r="V3421" s="1"/>
      <c r="W3421" s="4"/>
      <c r="X3421" s="3"/>
      <c r="Y3421" s="4"/>
      <c r="Z3421" s="3"/>
      <c r="AA3421" s="4"/>
      <c r="AB3421" s="55"/>
    </row>
    <row r="3422" spans="1:29" x14ac:dyDescent="0.35">
      <c r="A3422" s="8"/>
      <c r="B3422" s="8" t="s">
        <v>37</v>
      </c>
      <c r="C3422" s="8"/>
      <c r="D3422" s="9" t="s">
        <v>38</v>
      </c>
      <c r="E3422" s="9"/>
      <c r="F3422" s="9"/>
      <c r="G3422" s="56"/>
      <c r="H3422" s="8" t="s">
        <v>39</v>
      </c>
      <c r="I3422" s="8"/>
      <c r="J3422" s="57"/>
      <c r="K3422" s="10"/>
      <c r="L3422" s="8"/>
      <c r="M3422" s="13"/>
      <c r="N3422" s="1"/>
      <c r="O3422" s="1"/>
      <c r="P3422" s="1"/>
      <c r="Q3422" s="3"/>
      <c r="R3422" s="4"/>
      <c r="S3422" s="3"/>
      <c r="T3422" s="3"/>
      <c r="U3422" s="1"/>
      <c r="V3422" s="1"/>
      <c r="W3422" s="4"/>
      <c r="X3422" s="3"/>
      <c r="Y3422" s="4"/>
      <c r="Z3422" s="3"/>
      <c r="AA3422" s="4"/>
      <c r="AB3422" s="55"/>
    </row>
    <row r="3423" spans="1:29" x14ac:dyDescent="0.35">
      <c r="A3423" s="8"/>
      <c r="B3423" s="8"/>
      <c r="C3423" s="8"/>
      <c r="D3423" s="9"/>
      <c r="E3423" s="9"/>
      <c r="F3423" s="9"/>
      <c r="G3423" s="56"/>
      <c r="H3423" s="8" t="s">
        <v>40</v>
      </c>
      <c r="I3423" s="8"/>
      <c r="J3423" s="57"/>
      <c r="K3423" s="10"/>
      <c r="L3423" s="8"/>
      <c r="M3423" s="13"/>
      <c r="N3423" s="1"/>
      <c r="O3423" s="1"/>
      <c r="P3423" s="1"/>
      <c r="Q3423" s="3"/>
      <c r="R3423" s="4"/>
      <c r="S3423" s="3"/>
      <c r="T3423" s="3"/>
      <c r="U3423" s="1"/>
      <c r="V3423" s="1"/>
      <c r="W3423" s="4"/>
      <c r="X3423" s="3"/>
      <c r="Y3423" s="4"/>
      <c r="Z3423" s="3"/>
      <c r="AA3423" s="4"/>
      <c r="AB3423" s="55"/>
    </row>
    <row r="3424" spans="1:29" x14ac:dyDescent="0.35">
      <c r="A3424" s="8"/>
      <c r="B3424" s="8"/>
      <c r="C3424" s="8"/>
      <c r="D3424" s="9"/>
      <c r="E3424" s="9"/>
      <c r="F3424" s="9"/>
      <c r="G3424" s="56"/>
      <c r="H3424" s="8" t="s">
        <v>41</v>
      </c>
      <c r="I3424" s="8"/>
      <c r="J3424" s="57"/>
      <c r="K3424" s="10"/>
      <c r="L3424" s="8"/>
      <c r="M3424" s="13"/>
      <c r="N3424" s="1"/>
      <c r="O3424" s="1"/>
      <c r="P3424" s="8"/>
      <c r="Q3424" s="3"/>
      <c r="R3424" s="4"/>
      <c r="S3424" s="3"/>
      <c r="T3424" s="3"/>
      <c r="U3424" s="1"/>
      <c r="V3424" s="1"/>
      <c r="W3424" s="4"/>
      <c r="X3424" s="3"/>
      <c r="Y3424" s="11"/>
      <c r="Z3424" s="10"/>
      <c r="AA3424" s="11"/>
      <c r="AB3424" s="14"/>
    </row>
    <row r="3425" spans="1:29" x14ac:dyDescent="0.35">
      <c r="A3425" s="8"/>
      <c r="B3425" s="8"/>
      <c r="C3425" s="8"/>
      <c r="D3425" s="9"/>
      <c r="E3425" s="9"/>
      <c r="F3425" s="9"/>
      <c r="G3425" s="56"/>
      <c r="H3425" s="8" t="s">
        <v>42</v>
      </c>
      <c r="I3425" s="58"/>
      <c r="J3425" s="59"/>
      <c r="K3425" s="12"/>
      <c r="L3425" s="58"/>
      <c r="M3425" s="60"/>
      <c r="N3425" s="1"/>
      <c r="O3425" s="1"/>
      <c r="P3425" s="8"/>
      <c r="Q3425" s="3"/>
      <c r="R3425" s="4"/>
      <c r="S3425" s="3"/>
      <c r="T3425" s="3"/>
      <c r="U3425" s="1"/>
      <c r="V3425" s="1"/>
      <c r="W3425" s="4"/>
      <c r="X3425" s="3"/>
      <c r="Y3425" s="11"/>
      <c r="Z3425" s="10"/>
      <c r="AA3425" s="11"/>
      <c r="AB3425" s="14"/>
    </row>
    <row r="3426" spans="1:29" x14ac:dyDescent="0.35">
      <c r="A3426" s="58"/>
      <c r="B3426" s="58"/>
      <c r="C3426" s="58"/>
      <c r="D3426" s="61"/>
      <c r="E3426" s="61"/>
      <c r="F3426" s="61"/>
      <c r="G3426" s="58"/>
      <c r="H3426" s="58" t="s">
        <v>43</v>
      </c>
      <c r="I3426" s="58"/>
      <c r="J3426" s="59"/>
      <c r="K3426" s="12"/>
      <c r="L3426" s="58"/>
      <c r="M3426" s="60"/>
    </row>
    <row r="3427" spans="1:29" x14ac:dyDescent="0.35">
      <c r="A3427" s="1"/>
      <c r="B3427" s="1"/>
      <c r="C3427" s="1"/>
      <c r="D3427" s="2"/>
      <c r="E3427" s="2"/>
      <c r="F3427" s="2"/>
      <c r="G3427" s="1"/>
      <c r="H3427" s="1"/>
      <c r="I3427" s="1"/>
      <c r="J3427" s="3"/>
      <c r="K3427" s="4"/>
      <c r="M3427" s="6"/>
      <c r="N3427" s="1"/>
      <c r="O3427" s="1"/>
      <c r="P3427" s="1"/>
      <c r="Q3427" s="3"/>
      <c r="R3427" s="4"/>
      <c r="S3427" s="3"/>
      <c r="T3427" s="3"/>
      <c r="U3427" s="1"/>
      <c r="V3427" s="1"/>
      <c r="W3427" s="4"/>
      <c r="X3427" s="3"/>
      <c r="Y3427" s="4"/>
      <c r="Z3427" s="3"/>
      <c r="AA3427" s="314" t="s">
        <v>0</v>
      </c>
      <c r="AB3427" s="314"/>
    </row>
    <row r="3428" spans="1:29" x14ac:dyDescent="0.35">
      <c r="A3428" s="315" t="s">
        <v>1</v>
      </c>
      <c r="B3428" s="315"/>
      <c r="C3428" s="315"/>
      <c r="D3428" s="315"/>
      <c r="E3428" s="315"/>
      <c r="F3428" s="315"/>
      <c r="G3428" s="315"/>
      <c r="H3428" s="315"/>
      <c r="I3428" s="315"/>
      <c r="J3428" s="315"/>
      <c r="K3428" s="315"/>
      <c r="L3428" s="315"/>
      <c r="M3428" s="315"/>
      <c r="N3428" s="315"/>
      <c r="O3428" s="315"/>
      <c r="P3428" s="315"/>
      <c r="Q3428" s="315"/>
      <c r="R3428" s="315"/>
      <c r="S3428" s="315"/>
      <c r="T3428" s="315"/>
      <c r="U3428" s="315"/>
      <c r="V3428" s="315"/>
      <c r="W3428" s="315"/>
      <c r="X3428" s="315"/>
      <c r="Y3428" s="315"/>
      <c r="Z3428" s="315"/>
      <c r="AA3428" s="315"/>
      <c r="AB3428" s="315"/>
    </row>
    <row r="3429" spans="1:29" x14ac:dyDescent="0.35">
      <c r="A3429" s="315" t="str">
        <f>A3409</f>
        <v>เทศบาลตำบลนาบอน</v>
      </c>
      <c r="B3429" s="315"/>
      <c r="C3429" s="315"/>
      <c r="D3429" s="315"/>
      <c r="E3429" s="315"/>
      <c r="F3429" s="315"/>
      <c r="G3429" s="315"/>
      <c r="H3429" s="315"/>
      <c r="I3429" s="315"/>
      <c r="J3429" s="315"/>
      <c r="K3429" s="315"/>
      <c r="L3429" s="315"/>
      <c r="M3429" s="315"/>
      <c r="N3429" s="315"/>
      <c r="O3429" s="315"/>
      <c r="P3429" s="315"/>
      <c r="Q3429" s="315"/>
      <c r="R3429" s="315"/>
      <c r="S3429" s="315"/>
      <c r="T3429" s="315"/>
      <c r="U3429" s="315"/>
      <c r="V3429" s="315"/>
      <c r="W3429" s="315"/>
      <c r="X3429" s="315"/>
      <c r="Y3429" s="315"/>
      <c r="Z3429" s="315"/>
      <c r="AA3429" s="315"/>
      <c r="AB3429" s="315"/>
    </row>
    <row r="3430" spans="1:29" x14ac:dyDescent="0.35">
      <c r="A3430" s="8" t="s">
        <v>299</v>
      </c>
      <c r="B3430" s="8"/>
      <c r="C3430" s="8"/>
      <c r="D3430" s="9"/>
      <c r="E3430" s="9"/>
      <c r="F3430" s="9"/>
      <c r="G3430" s="8"/>
      <c r="H3430" s="8"/>
      <c r="I3430" s="8"/>
      <c r="J3430" s="10"/>
      <c r="K3430" s="11"/>
      <c r="L3430" s="12"/>
      <c r="M3430" s="13"/>
      <c r="N3430" s="8"/>
      <c r="O3430" s="8"/>
      <c r="P3430" s="8"/>
      <c r="Q3430" s="10"/>
      <c r="R3430" s="11"/>
      <c r="S3430" s="10"/>
      <c r="T3430" s="10"/>
      <c r="U3430" s="8"/>
      <c r="V3430" s="8"/>
      <c r="W3430" s="11"/>
      <c r="X3430" s="10"/>
      <c r="Y3430" s="11"/>
      <c r="Z3430" s="10"/>
      <c r="AA3430" s="11"/>
      <c r="AB3430" s="14"/>
    </row>
    <row r="3431" spans="1:29" x14ac:dyDescent="0.35">
      <c r="A3431" s="288" t="s">
        <v>4</v>
      </c>
      <c r="B3431" s="316"/>
      <c r="C3431" s="316"/>
      <c r="D3431" s="316"/>
      <c r="E3431" s="316"/>
      <c r="F3431" s="316"/>
      <c r="G3431" s="316"/>
      <c r="H3431" s="316"/>
      <c r="I3431" s="316"/>
      <c r="J3431" s="316"/>
      <c r="K3431" s="316"/>
      <c r="L3431" s="289"/>
      <c r="M3431" s="288" t="s">
        <v>5</v>
      </c>
      <c r="N3431" s="316"/>
      <c r="O3431" s="316"/>
      <c r="P3431" s="316"/>
      <c r="Q3431" s="316"/>
      <c r="R3431" s="316"/>
      <c r="S3431" s="316"/>
      <c r="T3431" s="316"/>
      <c r="U3431" s="316"/>
      <c r="V3431" s="316"/>
      <c r="W3431" s="289"/>
      <c r="X3431" s="290" t="s">
        <v>6</v>
      </c>
      <c r="Y3431" s="290" t="s">
        <v>7</v>
      </c>
      <c r="Z3431" s="290" t="s">
        <v>8</v>
      </c>
      <c r="AA3431" s="290" t="s">
        <v>9</v>
      </c>
      <c r="AB3431" s="317" t="s">
        <v>10</v>
      </c>
    </row>
    <row r="3432" spans="1:29" x14ac:dyDescent="0.35">
      <c r="A3432" s="299" t="s">
        <v>11</v>
      </c>
      <c r="B3432" s="293" t="s">
        <v>12</v>
      </c>
      <c r="C3432" s="293" t="s">
        <v>13</v>
      </c>
      <c r="D3432" s="311" t="s">
        <v>14</v>
      </c>
      <c r="E3432" s="311" t="s">
        <v>15</v>
      </c>
      <c r="F3432" s="312" t="s">
        <v>16</v>
      </c>
      <c r="G3432" s="302" t="s">
        <v>17</v>
      </c>
      <c r="H3432" s="303"/>
      <c r="I3432" s="304"/>
      <c r="J3432" s="290" t="s">
        <v>18</v>
      </c>
      <c r="K3432" s="290" t="s">
        <v>19</v>
      </c>
      <c r="L3432" s="308" t="s">
        <v>20</v>
      </c>
      <c r="M3432" s="299" t="s">
        <v>11</v>
      </c>
      <c r="N3432" s="293" t="s">
        <v>21</v>
      </c>
      <c r="O3432" s="293" t="s">
        <v>22</v>
      </c>
      <c r="P3432" s="293" t="s">
        <v>16</v>
      </c>
      <c r="Q3432" s="290" t="s">
        <v>23</v>
      </c>
      <c r="R3432" s="290" t="s">
        <v>24</v>
      </c>
      <c r="S3432" s="290" t="s">
        <v>25</v>
      </c>
      <c r="T3432" s="290" t="s">
        <v>26</v>
      </c>
      <c r="U3432" s="288" t="s">
        <v>27</v>
      </c>
      <c r="V3432" s="289"/>
      <c r="W3432" s="290" t="s">
        <v>28</v>
      </c>
      <c r="X3432" s="291"/>
      <c r="Y3432" s="291"/>
      <c r="Z3432" s="291"/>
      <c r="AA3432" s="291"/>
      <c r="AB3432" s="318"/>
    </row>
    <row r="3433" spans="1:29" x14ac:dyDescent="0.35">
      <c r="A3433" s="300"/>
      <c r="B3433" s="294"/>
      <c r="C3433" s="294"/>
      <c r="D3433" s="312"/>
      <c r="E3433" s="312"/>
      <c r="F3433" s="312"/>
      <c r="G3433" s="305"/>
      <c r="H3433" s="306"/>
      <c r="I3433" s="307"/>
      <c r="J3433" s="291"/>
      <c r="K3433" s="291"/>
      <c r="L3433" s="309"/>
      <c r="M3433" s="300"/>
      <c r="N3433" s="294"/>
      <c r="O3433" s="294"/>
      <c r="P3433" s="294"/>
      <c r="Q3433" s="291"/>
      <c r="R3433" s="291"/>
      <c r="S3433" s="291"/>
      <c r="T3433" s="291"/>
      <c r="U3433" s="293" t="s">
        <v>29</v>
      </c>
      <c r="V3433" s="296" t="s">
        <v>30</v>
      </c>
      <c r="W3433" s="291"/>
      <c r="X3433" s="291"/>
      <c r="Y3433" s="291"/>
      <c r="Z3433" s="291"/>
      <c r="AA3433" s="291"/>
      <c r="AB3433" s="318"/>
    </row>
    <row r="3434" spans="1:29" x14ac:dyDescent="0.35">
      <c r="A3434" s="300"/>
      <c r="B3434" s="294"/>
      <c r="C3434" s="294"/>
      <c r="D3434" s="312"/>
      <c r="E3434" s="312"/>
      <c r="F3434" s="312"/>
      <c r="G3434" s="299" t="s">
        <v>31</v>
      </c>
      <c r="H3434" s="299" t="s">
        <v>32</v>
      </c>
      <c r="I3434" s="299" t="s">
        <v>33</v>
      </c>
      <c r="J3434" s="291"/>
      <c r="K3434" s="291"/>
      <c r="L3434" s="309"/>
      <c r="M3434" s="300"/>
      <c r="N3434" s="294"/>
      <c r="O3434" s="294"/>
      <c r="P3434" s="294"/>
      <c r="Q3434" s="291"/>
      <c r="R3434" s="291"/>
      <c r="S3434" s="291"/>
      <c r="T3434" s="291"/>
      <c r="U3434" s="294"/>
      <c r="V3434" s="297"/>
      <c r="W3434" s="291"/>
      <c r="X3434" s="291"/>
      <c r="Y3434" s="291"/>
      <c r="Z3434" s="291"/>
      <c r="AA3434" s="291"/>
      <c r="AB3434" s="318"/>
    </row>
    <row r="3435" spans="1:29" x14ac:dyDescent="0.35">
      <c r="A3435" s="300"/>
      <c r="B3435" s="294"/>
      <c r="C3435" s="294"/>
      <c r="D3435" s="312"/>
      <c r="E3435" s="312"/>
      <c r="F3435" s="312"/>
      <c r="G3435" s="300"/>
      <c r="H3435" s="300"/>
      <c r="I3435" s="300"/>
      <c r="J3435" s="291"/>
      <c r="K3435" s="291"/>
      <c r="L3435" s="309"/>
      <c r="M3435" s="300"/>
      <c r="N3435" s="294"/>
      <c r="O3435" s="294"/>
      <c r="P3435" s="294"/>
      <c r="Q3435" s="291"/>
      <c r="R3435" s="291"/>
      <c r="S3435" s="291"/>
      <c r="T3435" s="291"/>
      <c r="U3435" s="294"/>
      <c r="V3435" s="297"/>
      <c r="W3435" s="291"/>
      <c r="X3435" s="291"/>
      <c r="Y3435" s="291"/>
      <c r="Z3435" s="291"/>
      <c r="AA3435" s="291"/>
      <c r="AB3435" s="318"/>
    </row>
    <row r="3436" spans="1:29" x14ac:dyDescent="0.35">
      <c r="A3436" s="301"/>
      <c r="B3436" s="295"/>
      <c r="C3436" s="295"/>
      <c r="D3436" s="313"/>
      <c r="E3436" s="313"/>
      <c r="F3436" s="313"/>
      <c r="G3436" s="301"/>
      <c r="H3436" s="301"/>
      <c r="I3436" s="301"/>
      <c r="J3436" s="292"/>
      <c r="K3436" s="292"/>
      <c r="L3436" s="310"/>
      <c r="M3436" s="301"/>
      <c r="N3436" s="295"/>
      <c r="O3436" s="295"/>
      <c r="P3436" s="295"/>
      <c r="Q3436" s="292"/>
      <c r="R3436" s="292"/>
      <c r="S3436" s="292"/>
      <c r="T3436" s="292"/>
      <c r="U3436" s="295"/>
      <c r="V3436" s="298"/>
      <c r="W3436" s="292"/>
      <c r="X3436" s="292"/>
      <c r="Y3436" s="292"/>
      <c r="Z3436" s="292"/>
      <c r="AA3436" s="292"/>
      <c r="AB3436" s="319"/>
    </row>
    <row r="3437" spans="1:29" x14ac:dyDescent="0.35">
      <c r="A3437" s="15">
        <v>1</v>
      </c>
      <c r="B3437" s="16" t="str">
        <f>[1]ภดส3!B5525</f>
        <v>โฉนด</v>
      </c>
      <c r="C3437" s="16">
        <f>[1]ภดส3!E5525</f>
        <v>2463</v>
      </c>
      <c r="D3437" s="17">
        <f>[1]ภดส3!C5525</f>
        <v>5342</v>
      </c>
      <c r="E3437" s="17" t="str">
        <f>[1]ภดส3!F5525</f>
        <v>ม.2 ต.นาบอน</v>
      </c>
      <c r="F3437" s="18" t="s">
        <v>45</v>
      </c>
      <c r="G3437" s="16">
        <f>[1]ภดส3!G5525</f>
        <v>0</v>
      </c>
      <c r="H3437" s="16">
        <f>[1]ภดส3!H5525</f>
        <v>0</v>
      </c>
      <c r="I3437" s="16">
        <f>[1]ภดส3!I5525</f>
        <v>86</v>
      </c>
      <c r="J3437" s="19">
        <f>[1]ภดส3!J5525</f>
        <v>86</v>
      </c>
      <c r="K3437" s="20">
        <v>3050</v>
      </c>
      <c r="L3437" s="19">
        <f>J3437*K3437</f>
        <v>262300</v>
      </c>
      <c r="M3437" s="21"/>
      <c r="N3437" s="21"/>
      <c r="O3437" s="21"/>
      <c r="P3437" s="21"/>
      <c r="Q3437" s="22"/>
      <c r="R3437" s="23"/>
      <c r="S3437" s="22"/>
      <c r="T3437" s="22"/>
      <c r="U3437" s="21"/>
      <c r="V3437" s="21"/>
      <c r="W3437" s="23"/>
      <c r="X3437" s="22">
        <f>L3437</f>
        <v>262300</v>
      </c>
      <c r="Y3437" s="23">
        <f>X3437*100/100</f>
        <v>262300</v>
      </c>
      <c r="Z3437" s="22">
        <v>0</v>
      </c>
      <c r="AA3437" s="24">
        <f t="shared" ref="AA3437:AA3444" si="222">Y3437-Z3437</f>
        <v>262300</v>
      </c>
      <c r="AB3437" s="25">
        <v>0.3</v>
      </c>
      <c r="AC3437" s="5">
        <f>AA3437*AB3437/100</f>
        <v>786.9</v>
      </c>
    </row>
    <row r="3438" spans="1:29" x14ac:dyDescent="0.35">
      <c r="A3438" s="15">
        <v>2</v>
      </c>
      <c r="B3438" s="16" t="str">
        <f>[1]ภดส3!B5526</f>
        <v>โฉนด</v>
      </c>
      <c r="C3438" s="16">
        <f>[1]ภดส3!E5526</f>
        <v>2462</v>
      </c>
      <c r="D3438" s="17">
        <f>[1]ภดส3!C5526</f>
        <v>5341</v>
      </c>
      <c r="E3438" s="17" t="str">
        <f>[1]ภดส3!F5526</f>
        <v>ม.2 ต.นาบอน</v>
      </c>
      <c r="F3438" s="18" t="s">
        <v>45</v>
      </c>
      <c r="G3438" s="16">
        <f>[1]ภดส3!G5526</f>
        <v>0</v>
      </c>
      <c r="H3438" s="16">
        <f>[1]ภดส3!H5526</f>
        <v>1</v>
      </c>
      <c r="I3438" s="16">
        <f>[1]ภดส3!I5526</f>
        <v>63</v>
      </c>
      <c r="J3438" s="19">
        <f>[1]ภดส3!J5526</f>
        <v>163</v>
      </c>
      <c r="K3438" s="20">
        <v>2650</v>
      </c>
      <c r="L3438" s="19">
        <f>J3438*K3438</f>
        <v>431950</v>
      </c>
      <c r="M3438" s="21"/>
      <c r="N3438" s="21"/>
      <c r="O3438" s="21"/>
      <c r="P3438" s="21"/>
      <c r="Q3438" s="22"/>
      <c r="R3438" s="23"/>
      <c r="S3438" s="22"/>
      <c r="T3438" s="22"/>
      <c r="U3438" s="21"/>
      <c r="V3438" s="21"/>
      <c r="W3438" s="23"/>
      <c r="X3438" s="22">
        <f>L3438</f>
        <v>431950</v>
      </c>
      <c r="Y3438" s="23">
        <f>X3438*100/100</f>
        <v>431950</v>
      </c>
      <c r="Z3438" s="22">
        <v>0</v>
      </c>
      <c r="AA3438" s="24">
        <f t="shared" si="222"/>
        <v>431950</v>
      </c>
      <c r="AB3438" s="25">
        <v>0.3</v>
      </c>
      <c r="AC3438" s="5">
        <f t="shared" ref="AC3438:AC3444" si="223">AA3438*AB3438/100</f>
        <v>1295.8499999999999</v>
      </c>
    </row>
    <row r="3439" spans="1:29" x14ac:dyDescent="0.35">
      <c r="A3439" s="15">
        <v>3</v>
      </c>
      <c r="B3439" s="16" t="str">
        <f>[1]ภดส3!B5527</f>
        <v>โฉนด</v>
      </c>
      <c r="C3439" s="16">
        <f>[1]ภดส3!E5527</f>
        <v>2461</v>
      </c>
      <c r="D3439" s="17">
        <f>[1]ภดส3!C5527</f>
        <v>5340</v>
      </c>
      <c r="E3439" s="17" t="str">
        <f>[1]ภดส3!F5527</f>
        <v>ม.2 ต.นาบอน</v>
      </c>
      <c r="F3439" s="18" t="s">
        <v>45</v>
      </c>
      <c r="G3439" s="16">
        <f>[1]ภดส3!G5527</f>
        <v>0</v>
      </c>
      <c r="H3439" s="16">
        <f>[1]ภดส3!H5527</f>
        <v>0</v>
      </c>
      <c r="I3439" s="16">
        <f>[1]ภดส3!I5527</f>
        <v>80</v>
      </c>
      <c r="J3439" s="19">
        <f>[1]ภดส3!J5527</f>
        <v>80</v>
      </c>
      <c r="K3439" s="20">
        <v>3050</v>
      </c>
      <c r="L3439" s="19">
        <f t="shared" ref="L3439:L3444" si="224">J3439*K3439</f>
        <v>244000</v>
      </c>
      <c r="M3439" s="21"/>
      <c r="N3439" s="21"/>
      <c r="O3439" s="21"/>
      <c r="P3439" s="21"/>
      <c r="Q3439" s="22"/>
      <c r="R3439" s="23"/>
      <c r="S3439" s="22"/>
      <c r="T3439" s="22"/>
      <c r="U3439" s="21"/>
      <c r="V3439" s="21"/>
      <c r="W3439" s="23"/>
      <c r="X3439" s="22">
        <f>L3439</f>
        <v>244000</v>
      </c>
      <c r="Y3439" s="23">
        <f>X3439*100/100</f>
        <v>244000</v>
      </c>
      <c r="Z3439" s="22">
        <v>0</v>
      </c>
      <c r="AA3439" s="24">
        <f t="shared" si="222"/>
        <v>244000</v>
      </c>
      <c r="AB3439" s="25">
        <v>0.3</v>
      </c>
      <c r="AC3439" s="5">
        <f t="shared" si="223"/>
        <v>732</v>
      </c>
    </row>
    <row r="3440" spans="1:29" x14ac:dyDescent="0.35">
      <c r="A3440" s="15">
        <v>4</v>
      </c>
      <c r="B3440" s="16" t="str">
        <f>[1]ภดส3!B5529</f>
        <v>โฉนด</v>
      </c>
      <c r="C3440" s="16">
        <f>[1]ภดส3!E5529</f>
        <v>3063</v>
      </c>
      <c r="D3440" s="17">
        <f>[1]ภดส3!C5529</f>
        <v>6504</v>
      </c>
      <c r="E3440" s="17" t="str">
        <f>[1]ภดส3!F5529</f>
        <v>ม.11 ต.นาบอน</v>
      </c>
      <c r="F3440" s="18" t="s">
        <v>61</v>
      </c>
      <c r="G3440" s="16">
        <f>[1]ภดส3!G5529</f>
        <v>0</v>
      </c>
      <c r="H3440" s="16">
        <f>[1]ภดส3!H5529</f>
        <v>0</v>
      </c>
      <c r="I3440" s="16">
        <f>[1]ภดส3!I5529</f>
        <v>66</v>
      </c>
      <c r="J3440" s="19">
        <f>[1]ภดส3!J5529</f>
        <v>66</v>
      </c>
      <c r="K3440" s="20">
        <v>3050</v>
      </c>
      <c r="L3440" s="19">
        <f t="shared" si="224"/>
        <v>201300</v>
      </c>
      <c r="M3440" s="21"/>
      <c r="N3440" s="21"/>
      <c r="O3440" s="21"/>
      <c r="P3440" s="21"/>
      <c r="Q3440" s="22"/>
      <c r="R3440" s="23"/>
      <c r="S3440" s="22"/>
      <c r="T3440" s="22"/>
      <c r="U3440" s="21"/>
      <c r="V3440" s="21"/>
      <c r="W3440" s="23"/>
      <c r="X3440" s="22">
        <f>L3440</f>
        <v>201300</v>
      </c>
      <c r="Y3440" s="23">
        <f>X3440*100/100</f>
        <v>201300</v>
      </c>
      <c r="Z3440" s="22">
        <v>0</v>
      </c>
      <c r="AA3440" s="24">
        <f t="shared" si="222"/>
        <v>201300</v>
      </c>
      <c r="AB3440" s="25">
        <v>0</v>
      </c>
      <c r="AC3440" s="5">
        <f t="shared" si="223"/>
        <v>0</v>
      </c>
    </row>
    <row r="3441" spans="1:29" x14ac:dyDescent="0.35">
      <c r="A3441" s="15">
        <v>5</v>
      </c>
      <c r="B3441" s="16" t="str">
        <f>[1]ภดส3!B5530</f>
        <v>โฉนด</v>
      </c>
      <c r="C3441" s="16">
        <f>[1]ภดส3!E5530</f>
        <v>3064</v>
      </c>
      <c r="D3441" s="17">
        <f>[1]ภดส3!C5530</f>
        <v>6508</v>
      </c>
      <c r="E3441" s="17" t="str">
        <f>[1]ภดส3!F5530</f>
        <v>ม.11 ต.นาบอน</v>
      </c>
      <c r="F3441" s="18" t="s">
        <v>61</v>
      </c>
      <c r="G3441" s="16">
        <f>[1]ภดส3!G5530</f>
        <v>0</v>
      </c>
      <c r="H3441" s="16">
        <f>[1]ภดส3!H5530</f>
        <v>0</v>
      </c>
      <c r="I3441" s="16">
        <f>[1]ภดส3!I5530</f>
        <v>53</v>
      </c>
      <c r="J3441" s="19">
        <f>[1]ภดส3!J5530</f>
        <v>53</v>
      </c>
      <c r="K3441" s="20">
        <v>3050</v>
      </c>
      <c r="L3441" s="19">
        <f t="shared" si="224"/>
        <v>161650</v>
      </c>
      <c r="M3441" s="21"/>
      <c r="N3441" s="21"/>
      <c r="O3441" s="21"/>
      <c r="P3441" s="21"/>
      <c r="Q3441" s="22"/>
      <c r="R3441" s="23"/>
      <c r="S3441" s="22"/>
      <c r="T3441" s="22"/>
      <c r="U3441" s="21"/>
      <c r="V3441" s="21"/>
      <c r="W3441" s="23"/>
      <c r="X3441" s="22">
        <f t="shared" ref="X3441:X3444" si="225">L3441</f>
        <v>161650</v>
      </c>
      <c r="Y3441" s="23">
        <f t="shared" ref="Y3441:Y3444" si="226">X3441*100/100</f>
        <v>161650</v>
      </c>
      <c r="Z3441" s="22">
        <v>0</v>
      </c>
      <c r="AA3441" s="24">
        <f t="shared" si="222"/>
        <v>161650</v>
      </c>
      <c r="AB3441" s="25">
        <v>0</v>
      </c>
      <c r="AC3441" s="5">
        <f t="shared" si="223"/>
        <v>0</v>
      </c>
    </row>
    <row r="3442" spans="1:29" x14ac:dyDescent="0.35">
      <c r="A3442" s="15">
        <v>6</v>
      </c>
      <c r="B3442" s="16" t="str">
        <f>[1]ภดส3!B5531</f>
        <v>โฉนด</v>
      </c>
      <c r="C3442" s="16">
        <f>[1]ภดส3!E5531</f>
        <v>3077</v>
      </c>
      <c r="D3442" s="17">
        <f>[1]ภดส3!C5531</f>
        <v>6521</v>
      </c>
      <c r="E3442" s="17" t="str">
        <f>[1]ภดส3!F5531</f>
        <v>ม.11 ต.นาบอน</v>
      </c>
      <c r="F3442" s="18" t="s">
        <v>61</v>
      </c>
      <c r="G3442" s="16">
        <f>[1]ภดส3!G5531</f>
        <v>0</v>
      </c>
      <c r="H3442" s="16">
        <f>[1]ภดส3!H5531</f>
        <v>0</v>
      </c>
      <c r="I3442" s="16">
        <f>[1]ภดส3!I5531</f>
        <v>24</v>
      </c>
      <c r="J3442" s="19">
        <f>[1]ภดส3!J5531</f>
        <v>24</v>
      </c>
      <c r="K3442" s="20">
        <v>3050</v>
      </c>
      <c r="L3442" s="19">
        <f t="shared" si="224"/>
        <v>73200</v>
      </c>
      <c r="M3442" s="21"/>
      <c r="N3442" s="21"/>
      <c r="O3442" s="21"/>
      <c r="P3442" s="21"/>
      <c r="Q3442" s="22"/>
      <c r="R3442" s="23"/>
      <c r="S3442" s="22"/>
      <c r="T3442" s="22"/>
      <c r="U3442" s="21"/>
      <c r="V3442" s="21"/>
      <c r="W3442" s="23"/>
      <c r="X3442" s="22">
        <f t="shared" si="225"/>
        <v>73200</v>
      </c>
      <c r="Y3442" s="23">
        <f t="shared" si="226"/>
        <v>73200</v>
      </c>
      <c r="Z3442" s="22">
        <v>0</v>
      </c>
      <c r="AA3442" s="24">
        <f t="shared" si="222"/>
        <v>73200</v>
      </c>
      <c r="AB3442" s="25">
        <v>0</v>
      </c>
      <c r="AC3442" s="5">
        <f t="shared" si="223"/>
        <v>0</v>
      </c>
    </row>
    <row r="3443" spans="1:29" x14ac:dyDescent="0.35">
      <c r="A3443" s="15">
        <v>7</v>
      </c>
      <c r="B3443" s="16" t="str">
        <f>[1]ภดส3!B5552</f>
        <v>โฉนด</v>
      </c>
      <c r="C3443" s="16">
        <f>[1]ภดส3!E5552</f>
        <v>3114</v>
      </c>
      <c r="D3443" s="17">
        <f>[1]ภดส3!C5552</f>
        <v>6558</v>
      </c>
      <c r="E3443" s="17" t="str">
        <f>[1]ภดส3!F5552</f>
        <v>ม.11 ต.นาบอน</v>
      </c>
      <c r="F3443" s="18" t="s">
        <v>61</v>
      </c>
      <c r="G3443" s="16">
        <f>[1]ภดส3!G5552</f>
        <v>0</v>
      </c>
      <c r="H3443" s="16">
        <f>[1]ภดส3!H5552</f>
        <v>0</v>
      </c>
      <c r="I3443" s="16">
        <f>[1]ภดส3!I5552</f>
        <v>57</v>
      </c>
      <c r="J3443" s="19">
        <f>[1]ภดส3!I5552</f>
        <v>57</v>
      </c>
      <c r="K3443" s="20">
        <v>2000</v>
      </c>
      <c r="L3443" s="19">
        <f t="shared" si="224"/>
        <v>114000</v>
      </c>
      <c r="M3443" s="21"/>
      <c r="N3443" s="21"/>
      <c r="O3443" s="21"/>
      <c r="P3443" s="21"/>
      <c r="Q3443" s="22"/>
      <c r="R3443" s="23"/>
      <c r="S3443" s="22"/>
      <c r="T3443" s="22"/>
      <c r="U3443" s="21"/>
      <c r="V3443" s="21"/>
      <c r="W3443" s="23"/>
      <c r="X3443" s="22">
        <f t="shared" si="225"/>
        <v>114000</v>
      </c>
      <c r="Y3443" s="23">
        <f t="shared" si="226"/>
        <v>114000</v>
      </c>
      <c r="Z3443" s="22">
        <v>0</v>
      </c>
      <c r="AA3443" s="24">
        <f t="shared" si="222"/>
        <v>114000</v>
      </c>
      <c r="AB3443" s="25">
        <v>0</v>
      </c>
      <c r="AC3443" s="5">
        <f t="shared" si="223"/>
        <v>0</v>
      </c>
    </row>
    <row r="3444" spans="1:29" x14ac:dyDescent="0.35">
      <c r="A3444" s="15">
        <v>8</v>
      </c>
      <c r="B3444" s="16" t="str">
        <f>[1]ภดส3!B5553</f>
        <v>โฉนด</v>
      </c>
      <c r="C3444" s="16">
        <f>[1]ภดส3!E5553</f>
        <v>3076</v>
      </c>
      <c r="D3444" s="17">
        <f>[1]ภดส3!C5553</f>
        <v>6520</v>
      </c>
      <c r="E3444" s="17" t="str">
        <f>[1]ภดส3!F5553</f>
        <v>ม.11 ต.นาบอน</v>
      </c>
      <c r="F3444" s="18" t="s">
        <v>61</v>
      </c>
      <c r="G3444" s="16">
        <f>[1]ภดส3!G5553</f>
        <v>0</v>
      </c>
      <c r="H3444" s="16">
        <f>[1]ภดส3!H5553</f>
        <v>0</v>
      </c>
      <c r="I3444" s="16">
        <f>[1]ภดส3!I5553</f>
        <v>25</v>
      </c>
      <c r="J3444" s="19">
        <f>[1]ภดส3!I5553</f>
        <v>25</v>
      </c>
      <c r="K3444" s="20">
        <v>3050</v>
      </c>
      <c r="L3444" s="19">
        <f t="shared" si="224"/>
        <v>76250</v>
      </c>
      <c r="M3444" s="21"/>
      <c r="N3444" s="21"/>
      <c r="O3444" s="21"/>
      <c r="P3444" s="21"/>
      <c r="Q3444" s="22"/>
      <c r="R3444" s="23"/>
      <c r="S3444" s="22"/>
      <c r="T3444" s="22"/>
      <c r="U3444" s="21"/>
      <c r="V3444" s="21"/>
      <c r="W3444" s="23"/>
      <c r="X3444" s="22">
        <f t="shared" si="225"/>
        <v>76250</v>
      </c>
      <c r="Y3444" s="23">
        <f t="shared" si="226"/>
        <v>76250</v>
      </c>
      <c r="Z3444" s="22">
        <v>0</v>
      </c>
      <c r="AA3444" s="24">
        <f t="shared" si="222"/>
        <v>76250</v>
      </c>
      <c r="AB3444" s="25">
        <v>0</v>
      </c>
      <c r="AC3444" s="5">
        <f t="shared" si="223"/>
        <v>0</v>
      </c>
    </row>
    <row r="3445" spans="1:29" x14ac:dyDescent="0.35">
      <c r="A3445" s="201"/>
      <c r="B3445" s="202"/>
      <c r="C3445" s="202"/>
      <c r="D3445" s="77"/>
      <c r="E3445" s="77"/>
      <c r="F3445" s="222"/>
      <c r="G3445" s="202"/>
      <c r="H3445" s="202"/>
      <c r="I3445" s="202"/>
      <c r="J3445" s="203"/>
      <c r="K3445" s="223"/>
      <c r="L3445" s="203"/>
      <c r="M3445" s="224"/>
      <c r="N3445" s="224"/>
      <c r="O3445" s="224"/>
      <c r="P3445" s="224"/>
      <c r="Q3445" s="207"/>
      <c r="R3445" s="206"/>
      <c r="S3445" s="207"/>
      <c r="T3445" s="207"/>
      <c r="U3445" s="224"/>
      <c r="V3445" s="224"/>
      <c r="W3445" s="206"/>
      <c r="X3445" s="207"/>
      <c r="Y3445" s="206"/>
      <c r="Z3445" s="207"/>
      <c r="AA3445" s="208"/>
      <c r="AB3445" s="198"/>
      <c r="AC3445" s="188">
        <f>SUM(AC3437:AC3444)</f>
        <v>2814.75</v>
      </c>
    </row>
    <row r="3446" spans="1:29" x14ac:dyDescent="0.35">
      <c r="A3446" s="1"/>
      <c r="B3446" s="1"/>
      <c r="C3446" s="1"/>
      <c r="D3446" s="2"/>
      <c r="E3446" s="2"/>
      <c r="F3446" s="2"/>
      <c r="G3446" s="1"/>
      <c r="H3446" s="1"/>
      <c r="I3446" s="1"/>
      <c r="J3446" s="3"/>
      <c r="K3446" s="4"/>
      <c r="M3446" s="6"/>
      <c r="N3446" s="1"/>
      <c r="O3446" s="1"/>
      <c r="P3446" s="1"/>
      <c r="Q3446" s="3"/>
      <c r="R3446" s="4"/>
      <c r="S3446" s="3"/>
      <c r="T3446" s="3"/>
      <c r="U3446" s="1"/>
      <c r="V3446" s="1"/>
      <c r="W3446" s="4"/>
      <c r="X3446" s="3"/>
      <c r="Y3446" s="4"/>
      <c r="Z3446" s="3"/>
      <c r="AA3446" s="4"/>
      <c r="AB3446" s="55"/>
    </row>
    <row r="3447" spans="1:29" x14ac:dyDescent="0.35">
      <c r="A3447" s="8"/>
      <c r="B3447" s="8" t="s">
        <v>37</v>
      </c>
      <c r="C3447" s="8"/>
      <c r="D3447" s="9" t="s">
        <v>38</v>
      </c>
      <c r="E3447" s="9"/>
      <c r="F3447" s="9"/>
      <c r="G3447" s="56"/>
      <c r="H3447" s="8" t="s">
        <v>39</v>
      </c>
      <c r="I3447" s="8"/>
      <c r="J3447" s="57"/>
      <c r="K3447" s="10"/>
      <c r="L3447" s="8"/>
      <c r="M3447" s="13"/>
      <c r="N3447" s="1"/>
      <c r="O3447" s="1"/>
      <c r="P3447" s="1"/>
      <c r="Q3447" s="3"/>
      <c r="R3447" s="4"/>
      <c r="S3447" s="3"/>
      <c r="T3447" s="3"/>
      <c r="U3447" s="1"/>
      <c r="V3447" s="1"/>
      <c r="W3447" s="4"/>
      <c r="X3447" s="3"/>
      <c r="Y3447" s="4"/>
      <c r="Z3447" s="3"/>
      <c r="AA3447" s="4"/>
      <c r="AB3447" s="55"/>
    </row>
    <row r="3448" spans="1:29" x14ac:dyDescent="0.35">
      <c r="A3448" s="8"/>
      <c r="B3448" s="8"/>
      <c r="C3448" s="8"/>
      <c r="D3448" s="9"/>
      <c r="E3448" s="9"/>
      <c r="F3448" s="9"/>
      <c r="G3448" s="56"/>
      <c r="H3448" s="8" t="s">
        <v>40</v>
      </c>
      <c r="I3448" s="8"/>
      <c r="J3448" s="57"/>
      <c r="K3448" s="10"/>
      <c r="L3448" s="8"/>
      <c r="M3448" s="13"/>
      <c r="N3448" s="1"/>
      <c r="O3448" s="1"/>
      <c r="P3448" s="1"/>
      <c r="Q3448" s="3"/>
      <c r="R3448" s="4"/>
      <c r="S3448" s="3"/>
      <c r="T3448" s="3"/>
      <c r="U3448" s="1"/>
      <c r="V3448" s="1"/>
      <c r="W3448" s="4"/>
      <c r="X3448" s="3"/>
      <c r="Y3448" s="4"/>
      <c r="Z3448" s="3"/>
      <c r="AA3448" s="4"/>
      <c r="AB3448" s="55"/>
    </row>
    <row r="3449" spans="1:29" x14ac:dyDescent="0.35">
      <c r="A3449" s="8"/>
      <c r="B3449" s="8"/>
      <c r="C3449" s="8"/>
      <c r="D3449" s="9"/>
      <c r="E3449" s="9"/>
      <c r="F3449" s="9"/>
      <c r="G3449" s="56"/>
      <c r="H3449" s="8" t="s">
        <v>41</v>
      </c>
      <c r="I3449" s="8"/>
      <c r="J3449" s="57"/>
      <c r="K3449" s="10"/>
      <c r="L3449" s="8"/>
      <c r="M3449" s="13"/>
      <c r="N3449" s="1"/>
      <c r="O3449" s="1"/>
      <c r="P3449" s="8"/>
      <c r="Q3449" s="3"/>
      <c r="R3449" s="4"/>
      <c r="S3449" s="3"/>
      <c r="T3449" s="3"/>
      <c r="U3449" s="1"/>
      <c r="V3449" s="1"/>
      <c r="W3449" s="4"/>
      <c r="X3449" s="3"/>
      <c r="Y3449" s="11"/>
      <c r="Z3449" s="10"/>
      <c r="AA3449" s="11"/>
      <c r="AB3449" s="14"/>
    </row>
    <row r="3450" spans="1:29" x14ac:dyDescent="0.35">
      <c r="A3450" s="8"/>
      <c r="B3450" s="8"/>
      <c r="C3450" s="8"/>
      <c r="D3450" s="9"/>
      <c r="E3450" s="9"/>
      <c r="F3450" s="9"/>
      <c r="G3450" s="56"/>
      <c r="H3450" s="8" t="s">
        <v>42</v>
      </c>
      <c r="I3450" s="58"/>
      <c r="J3450" s="59"/>
      <c r="K3450" s="12"/>
      <c r="L3450" s="58"/>
      <c r="M3450" s="60"/>
      <c r="N3450" s="1"/>
      <c r="O3450" s="1"/>
      <c r="P3450" s="8"/>
      <c r="Q3450" s="3"/>
      <c r="R3450" s="4"/>
      <c r="S3450" s="3"/>
      <c r="T3450" s="3"/>
      <c r="U3450" s="1"/>
      <c r="V3450" s="1"/>
      <c r="W3450" s="4"/>
      <c r="X3450" s="3"/>
      <c r="Y3450" s="11"/>
      <c r="Z3450" s="10"/>
      <c r="AA3450" s="11"/>
      <c r="AB3450" s="14"/>
    </row>
    <row r="3451" spans="1:29" x14ac:dyDescent="0.35">
      <c r="A3451" s="58"/>
      <c r="B3451" s="58"/>
      <c r="C3451" s="58"/>
      <c r="D3451" s="61"/>
      <c r="E3451" s="61"/>
      <c r="F3451" s="61"/>
      <c r="G3451" s="58"/>
      <c r="H3451" s="58" t="s">
        <v>43</v>
      </c>
      <c r="I3451" s="58"/>
      <c r="J3451" s="59"/>
      <c r="K3451" s="12"/>
      <c r="L3451" s="58"/>
      <c r="M3451" s="60"/>
    </row>
    <row r="3452" spans="1:29" x14ac:dyDescent="0.35">
      <c r="A3452" s="1"/>
      <c r="B3452" s="1"/>
      <c r="C3452" s="1"/>
      <c r="D3452" s="2"/>
      <c r="E3452" s="2"/>
      <c r="F3452" s="2"/>
      <c r="G3452" s="1"/>
      <c r="H3452" s="1"/>
      <c r="I3452" s="1"/>
      <c r="J3452" s="3"/>
      <c r="K3452" s="4"/>
      <c r="M3452" s="6"/>
      <c r="N3452" s="1"/>
      <c r="O3452" s="1"/>
      <c r="P3452" s="1"/>
      <c r="Q3452" s="3"/>
      <c r="R3452" s="4"/>
      <c r="S3452" s="3"/>
      <c r="T3452" s="3"/>
      <c r="U3452" s="1"/>
      <c r="V3452" s="1"/>
      <c r="W3452" s="4"/>
      <c r="X3452" s="3"/>
      <c r="Y3452" s="4"/>
      <c r="Z3452" s="3"/>
      <c r="AA3452" s="314" t="s">
        <v>0</v>
      </c>
      <c r="AB3452" s="314"/>
    </row>
    <row r="3453" spans="1:29" x14ac:dyDescent="0.35">
      <c r="A3453" s="315" t="s">
        <v>1</v>
      </c>
      <c r="B3453" s="315"/>
      <c r="C3453" s="315"/>
      <c r="D3453" s="315"/>
      <c r="E3453" s="315"/>
      <c r="F3453" s="315"/>
      <c r="G3453" s="315"/>
      <c r="H3453" s="315"/>
      <c r="I3453" s="315"/>
      <c r="J3453" s="315"/>
      <c r="K3453" s="315"/>
      <c r="L3453" s="315"/>
      <c r="M3453" s="315"/>
      <c r="N3453" s="315"/>
      <c r="O3453" s="315"/>
      <c r="P3453" s="315"/>
      <c r="Q3453" s="315"/>
      <c r="R3453" s="315"/>
      <c r="S3453" s="315"/>
      <c r="T3453" s="315"/>
      <c r="U3453" s="315"/>
      <c r="V3453" s="315"/>
      <c r="W3453" s="315"/>
      <c r="X3453" s="315"/>
      <c r="Y3453" s="315"/>
      <c r="Z3453" s="315"/>
      <c r="AA3453" s="315"/>
      <c r="AB3453" s="315"/>
    </row>
    <row r="3454" spans="1:29" x14ac:dyDescent="0.35">
      <c r="A3454" s="315" t="str">
        <f>A3429</f>
        <v>เทศบาลตำบลนาบอน</v>
      </c>
      <c r="B3454" s="315"/>
      <c r="C3454" s="315"/>
      <c r="D3454" s="315"/>
      <c r="E3454" s="315"/>
      <c r="F3454" s="315"/>
      <c r="G3454" s="315"/>
      <c r="H3454" s="315"/>
      <c r="I3454" s="315"/>
      <c r="J3454" s="315"/>
      <c r="K3454" s="315"/>
      <c r="L3454" s="315"/>
      <c r="M3454" s="315"/>
      <c r="N3454" s="315"/>
      <c r="O3454" s="315"/>
      <c r="P3454" s="315"/>
      <c r="Q3454" s="315"/>
      <c r="R3454" s="315"/>
      <c r="S3454" s="315"/>
      <c r="T3454" s="315"/>
      <c r="U3454" s="315"/>
      <c r="V3454" s="315"/>
      <c r="W3454" s="315"/>
      <c r="X3454" s="315"/>
      <c r="Y3454" s="315"/>
      <c r="Z3454" s="315"/>
      <c r="AA3454" s="315"/>
      <c r="AB3454" s="315"/>
    </row>
    <row r="3455" spans="1:29" x14ac:dyDescent="0.35">
      <c r="A3455" s="8" t="s">
        <v>300</v>
      </c>
      <c r="B3455" s="8"/>
      <c r="C3455" s="8"/>
      <c r="D3455" s="9"/>
      <c r="E3455" s="9"/>
      <c r="F3455" s="9"/>
      <c r="G3455" s="8"/>
      <c r="H3455" s="8"/>
      <c r="I3455" s="8"/>
      <c r="J3455" s="10"/>
      <c r="K3455" s="11"/>
      <c r="L3455" s="12"/>
      <c r="M3455" s="13"/>
      <c r="N3455" s="8"/>
      <c r="O3455" s="8"/>
      <c r="P3455" s="8"/>
      <c r="Q3455" s="10"/>
      <c r="R3455" s="11"/>
      <c r="S3455" s="10"/>
      <c r="T3455" s="10"/>
      <c r="U3455" s="8"/>
      <c r="V3455" s="8"/>
      <c r="W3455" s="11"/>
      <c r="X3455" s="10"/>
      <c r="Y3455" s="11"/>
      <c r="Z3455" s="10"/>
      <c r="AA3455" s="11"/>
      <c r="AB3455" s="14"/>
    </row>
    <row r="3456" spans="1:29" x14ac:dyDescent="0.35">
      <c r="A3456" s="288" t="s">
        <v>4</v>
      </c>
      <c r="B3456" s="316"/>
      <c r="C3456" s="316"/>
      <c r="D3456" s="316"/>
      <c r="E3456" s="316"/>
      <c r="F3456" s="316"/>
      <c r="G3456" s="316"/>
      <c r="H3456" s="316"/>
      <c r="I3456" s="316"/>
      <c r="J3456" s="316"/>
      <c r="K3456" s="316"/>
      <c r="L3456" s="289"/>
      <c r="M3456" s="288" t="s">
        <v>5</v>
      </c>
      <c r="N3456" s="316"/>
      <c r="O3456" s="316"/>
      <c r="P3456" s="316"/>
      <c r="Q3456" s="316"/>
      <c r="R3456" s="316"/>
      <c r="S3456" s="316"/>
      <c r="T3456" s="316"/>
      <c r="U3456" s="316"/>
      <c r="V3456" s="316"/>
      <c r="W3456" s="289"/>
      <c r="X3456" s="290" t="s">
        <v>6</v>
      </c>
      <c r="Y3456" s="290" t="s">
        <v>7</v>
      </c>
      <c r="Z3456" s="290" t="s">
        <v>8</v>
      </c>
      <c r="AA3456" s="290" t="s">
        <v>9</v>
      </c>
      <c r="AB3456" s="317" t="s">
        <v>10</v>
      </c>
    </row>
    <row r="3457" spans="1:29" x14ac:dyDescent="0.35">
      <c r="A3457" s="299" t="s">
        <v>11</v>
      </c>
      <c r="B3457" s="293" t="s">
        <v>12</v>
      </c>
      <c r="C3457" s="293" t="s">
        <v>13</v>
      </c>
      <c r="D3457" s="311" t="s">
        <v>14</v>
      </c>
      <c r="E3457" s="311" t="s">
        <v>15</v>
      </c>
      <c r="F3457" s="312" t="s">
        <v>16</v>
      </c>
      <c r="G3457" s="302" t="s">
        <v>17</v>
      </c>
      <c r="H3457" s="303"/>
      <c r="I3457" s="304"/>
      <c r="J3457" s="290" t="s">
        <v>18</v>
      </c>
      <c r="K3457" s="290" t="s">
        <v>19</v>
      </c>
      <c r="L3457" s="308" t="s">
        <v>20</v>
      </c>
      <c r="M3457" s="299" t="s">
        <v>11</v>
      </c>
      <c r="N3457" s="293" t="s">
        <v>21</v>
      </c>
      <c r="O3457" s="293" t="s">
        <v>22</v>
      </c>
      <c r="P3457" s="293" t="s">
        <v>16</v>
      </c>
      <c r="Q3457" s="290" t="s">
        <v>23</v>
      </c>
      <c r="R3457" s="290" t="s">
        <v>24</v>
      </c>
      <c r="S3457" s="290" t="s">
        <v>25</v>
      </c>
      <c r="T3457" s="290" t="s">
        <v>26</v>
      </c>
      <c r="U3457" s="288" t="s">
        <v>27</v>
      </c>
      <c r="V3457" s="289"/>
      <c r="W3457" s="290" t="s">
        <v>28</v>
      </c>
      <c r="X3457" s="291"/>
      <c r="Y3457" s="291"/>
      <c r="Z3457" s="291"/>
      <c r="AA3457" s="291"/>
      <c r="AB3457" s="318"/>
    </row>
    <row r="3458" spans="1:29" x14ac:dyDescent="0.35">
      <c r="A3458" s="300"/>
      <c r="B3458" s="294"/>
      <c r="C3458" s="294"/>
      <c r="D3458" s="312"/>
      <c r="E3458" s="312"/>
      <c r="F3458" s="312"/>
      <c r="G3458" s="305"/>
      <c r="H3458" s="306"/>
      <c r="I3458" s="307"/>
      <c r="J3458" s="291"/>
      <c r="K3458" s="291"/>
      <c r="L3458" s="309"/>
      <c r="M3458" s="300"/>
      <c r="N3458" s="294"/>
      <c r="O3458" s="294"/>
      <c r="P3458" s="294"/>
      <c r="Q3458" s="291"/>
      <c r="R3458" s="291"/>
      <c r="S3458" s="291"/>
      <c r="T3458" s="291"/>
      <c r="U3458" s="293" t="s">
        <v>29</v>
      </c>
      <c r="V3458" s="296" t="s">
        <v>30</v>
      </c>
      <c r="W3458" s="291"/>
      <c r="X3458" s="291"/>
      <c r="Y3458" s="291"/>
      <c r="Z3458" s="291"/>
      <c r="AA3458" s="291"/>
      <c r="AB3458" s="318"/>
    </row>
    <row r="3459" spans="1:29" x14ac:dyDescent="0.35">
      <c r="A3459" s="300"/>
      <c r="B3459" s="294"/>
      <c r="C3459" s="294"/>
      <c r="D3459" s="312"/>
      <c r="E3459" s="312"/>
      <c r="F3459" s="312"/>
      <c r="G3459" s="299" t="s">
        <v>31</v>
      </c>
      <c r="H3459" s="299" t="s">
        <v>32</v>
      </c>
      <c r="I3459" s="299" t="s">
        <v>33</v>
      </c>
      <c r="J3459" s="291"/>
      <c r="K3459" s="291"/>
      <c r="L3459" s="309"/>
      <c r="M3459" s="300"/>
      <c r="N3459" s="294"/>
      <c r="O3459" s="294"/>
      <c r="P3459" s="294"/>
      <c r="Q3459" s="291"/>
      <c r="R3459" s="291"/>
      <c r="S3459" s="291"/>
      <c r="T3459" s="291"/>
      <c r="U3459" s="294"/>
      <c r="V3459" s="297"/>
      <c r="W3459" s="291"/>
      <c r="X3459" s="291"/>
      <c r="Y3459" s="291"/>
      <c r="Z3459" s="291"/>
      <c r="AA3459" s="291"/>
      <c r="AB3459" s="318"/>
    </row>
    <row r="3460" spans="1:29" x14ac:dyDescent="0.35">
      <c r="A3460" s="300"/>
      <c r="B3460" s="294"/>
      <c r="C3460" s="294"/>
      <c r="D3460" s="312"/>
      <c r="E3460" s="312"/>
      <c r="F3460" s="312"/>
      <c r="G3460" s="300"/>
      <c r="H3460" s="300"/>
      <c r="I3460" s="300"/>
      <c r="J3460" s="291"/>
      <c r="K3460" s="291"/>
      <c r="L3460" s="309"/>
      <c r="M3460" s="300"/>
      <c r="N3460" s="294"/>
      <c r="O3460" s="294"/>
      <c r="P3460" s="294"/>
      <c r="Q3460" s="291"/>
      <c r="R3460" s="291"/>
      <c r="S3460" s="291"/>
      <c r="T3460" s="291"/>
      <c r="U3460" s="294"/>
      <c r="V3460" s="297"/>
      <c r="W3460" s="291"/>
      <c r="X3460" s="291"/>
      <c r="Y3460" s="291"/>
      <c r="Z3460" s="291"/>
      <c r="AA3460" s="291"/>
      <c r="AB3460" s="318"/>
    </row>
    <row r="3461" spans="1:29" x14ac:dyDescent="0.35">
      <c r="A3461" s="301"/>
      <c r="B3461" s="295"/>
      <c r="C3461" s="295"/>
      <c r="D3461" s="313"/>
      <c r="E3461" s="313"/>
      <c r="F3461" s="313"/>
      <c r="G3461" s="301"/>
      <c r="H3461" s="301"/>
      <c r="I3461" s="301"/>
      <c r="J3461" s="292"/>
      <c r="K3461" s="292"/>
      <c r="L3461" s="310"/>
      <c r="M3461" s="301"/>
      <c r="N3461" s="295"/>
      <c r="O3461" s="295"/>
      <c r="P3461" s="295"/>
      <c r="Q3461" s="292"/>
      <c r="R3461" s="292"/>
      <c r="S3461" s="292"/>
      <c r="T3461" s="292"/>
      <c r="U3461" s="295"/>
      <c r="V3461" s="298"/>
      <c r="W3461" s="292"/>
      <c r="X3461" s="292"/>
      <c r="Y3461" s="292"/>
      <c r="Z3461" s="292"/>
      <c r="AA3461" s="292"/>
      <c r="AB3461" s="319"/>
    </row>
    <row r="3462" spans="1:29" x14ac:dyDescent="0.35">
      <c r="A3462" s="15">
        <v>1</v>
      </c>
      <c r="B3462" s="16" t="str">
        <f>[1]ภดส3!B5579</f>
        <v>โฉนด</v>
      </c>
      <c r="C3462" s="16">
        <f>[1]ภดส3!E5579</f>
        <v>2459</v>
      </c>
      <c r="D3462" s="17">
        <f>[1]ภดส3!C5579</f>
        <v>5338</v>
      </c>
      <c r="E3462" s="17" t="str">
        <f>[1]ภดส3!F5579</f>
        <v>ม.2 ต.นาบอน</v>
      </c>
      <c r="F3462" s="18" t="s">
        <v>45</v>
      </c>
      <c r="G3462" s="16">
        <f>[1]ภดส3!G5579</f>
        <v>0</v>
      </c>
      <c r="H3462" s="16">
        <f>[1]ภดส3!H5579</f>
        <v>1</v>
      </c>
      <c r="I3462" s="16">
        <f>[1]ภดส3!I5579</f>
        <v>64</v>
      </c>
      <c r="J3462" s="19">
        <f>[1]ภดส3!J5579</f>
        <v>164</v>
      </c>
      <c r="K3462" s="20">
        <v>2650</v>
      </c>
      <c r="L3462" s="19">
        <f>J3462*K3462</f>
        <v>434600</v>
      </c>
      <c r="M3462" s="21"/>
      <c r="N3462" s="21"/>
      <c r="O3462" s="21"/>
      <c r="P3462" s="21"/>
      <c r="Q3462" s="22"/>
      <c r="R3462" s="23"/>
      <c r="S3462" s="22"/>
      <c r="T3462" s="22"/>
      <c r="U3462" s="21"/>
      <c r="V3462" s="21"/>
      <c r="W3462" s="23"/>
      <c r="X3462" s="22">
        <f>L3462</f>
        <v>434600</v>
      </c>
      <c r="Y3462" s="23">
        <f>X3462*100/100</f>
        <v>434600</v>
      </c>
      <c r="Z3462" s="22">
        <v>0</v>
      </c>
      <c r="AA3462" s="24">
        <f>Y3462-Z3462</f>
        <v>434600</v>
      </c>
      <c r="AB3462" s="25">
        <v>0.3</v>
      </c>
      <c r="AC3462" s="5">
        <f>AA3462*AB3462/100</f>
        <v>1303.8</v>
      </c>
    </row>
    <row r="3463" spans="1:29" x14ac:dyDescent="0.35">
      <c r="A3463" s="15">
        <v>2</v>
      </c>
      <c r="B3463" s="16" t="str">
        <f>[1]ภดส3!B5580</f>
        <v>โฉนด</v>
      </c>
      <c r="C3463" s="16">
        <f>[1]ภดส3!E5580</f>
        <v>5952</v>
      </c>
      <c r="D3463" s="17">
        <f>[1]ภดส3!C5580</f>
        <v>14060</v>
      </c>
      <c r="E3463" s="17" t="str">
        <f>[1]ภดส3!F5580</f>
        <v>ม.2 ต.นาบอน</v>
      </c>
      <c r="F3463" s="28" t="s">
        <v>45</v>
      </c>
      <c r="G3463" s="16">
        <f>[1]ภดส3!G5580</f>
        <v>0</v>
      </c>
      <c r="H3463" s="16">
        <f>[1]ภดส3!H5580</f>
        <v>1</v>
      </c>
      <c r="I3463" s="16">
        <f>[1]ภดส3!I5580</f>
        <v>62.3</v>
      </c>
      <c r="J3463" s="45">
        <f>[1]ภดส3!J5580</f>
        <v>162.30000000000001</v>
      </c>
      <c r="K3463" s="29">
        <v>2650</v>
      </c>
      <c r="L3463" s="19">
        <f>J3463*K3463</f>
        <v>430095.00000000006</v>
      </c>
      <c r="M3463" s="30"/>
      <c r="N3463" s="30"/>
      <c r="O3463" s="30"/>
      <c r="P3463" s="30"/>
      <c r="Q3463" s="42"/>
      <c r="R3463" s="23"/>
      <c r="S3463" s="42"/>
      <c r="T3463" s="22"/>
      <c r="U3463" s="30"/>
      <c r="V3463" s="30"/>
      <c r="W3463" s="23"/>
      <c r="X3463" s="22">
        <f>L3463</f>
        <v>430095.00000000006</v>
      </c>
      <c r="Y3463" s="23">
        <f>X3463*100/100</f>
        <v>430095.00000000006</v>
      </c>
      <c r="Z3463" s="22">
        <v>0</v>
      </c>
      <c r="AA3463" s="24">
        <f>Y3463-Z3463</f>
        <v>430095.00000000006</v>
      </c>
      <c r="AB3463" s="25">
        <v>0.3</v>
      </c>
      <c r="AC3463" s="5">
        <f>AA3463*AB3463/100</f>
        <v>1290.2850000000001</v>
      </c>
    </row>
    <row r="3464" spans="1:29" x14ac:dyDescent="0.35">
      <c r="A3464" s="201"/>
      <c r="B3464" s="202"/>
      <c r="C3464" s="202"/>
      <c r="D3464" s="77"/>
      <c r="E3464" s="77"/>
      <c r="F3464" s="130"/>
      <c r="G3464" s="202"/>
      <c r="H3464" s="202"/>
      <c r="I3464" s="202"/>
      <c r="J3464" s="196"/>
      <c r="K3464" s="197"/>
      <c r="L3464" s="203"/>
      <c r="M3464" s="132"/>
      <c r="N3464" s="204"/>
      <c r="O3464" s="204"/>
      <c r="P3464" s="204"/>
      <c r="Q3464" s="183"/>
      <c r="R3464" s="206"/>
      <c r="S3464" s="183"/>
      <c r="T3464" s="207"/>
      <c r="U3464" s="204"/>
      <c r="V3464" s="204"/>
      <c r="W3464" s="206"/>
      <c r="X3464" s="207"/>
      <c r="Y3464" s="206"/>
      <c r="Z3464" s="207"/>
      <c r="AA3464" s="208"/>
      <c r="AB3464" s="198"/>
      <c r="AC3464" s="188">
        <f>SUM(AC3462:AC3463)</f>
        <v>2594.085</v>
      </c>
    </row>
    <row r="3465" spans="1:29" x14ac:dyDescent="0.35">
      <c r="A3465" s="1"/>
      <c r="B3465" s="1"/>
      <c r="C3465" s="1"/>
      <c r="D3465" s="2"/>
      <c r="E3465" s="2"/>
      <c r="F3465" s="2"/>
      <c r="G3465" s="1"/>
      <c r="H3465" s="1"/>
      <c r="I3465" s="1"/>
      <c r="J3465" s="3"/>
      <c r="K3465" s="4"/>
      <c r="M3465" s="6"/>
      <c r="N3465" s="1"/>
      <c r="O3465" s="1"/>
      <c r="P3465" s="1"/>
      <c r="Q3465" s="3"/>
      <c r="R3465" s="4"/>
      <c r="S3465" s="3"/>
      <c r="T3465" s="3"/>
      <c r="U3465" s="1"/>
      <c r="V3465" s="1"/>
      <c r="W3465" s="4"/>
      <c r="X3465" s="3"/>
      <c r="Y3465" s="4"/>
      <c r="Z3465" s="3"/>
      <c r="AA3465" s="4"/>
      <c r="AB3465" s="55"/>
    </row>
    <row r="3466" spans="1:29" x14ac:dyDescent="0.35">
      <c r="A3466" s="8"/>
      <c r="B3466" s="8" t="s">
        <v>37</v>
      </c>
      <c r="C3466" s="8"/>
      <c r="D3466" s="9" t="s">
        <v>38</v>
      </c>
      <c r="E3466" s="9"/>
      <c r="F3466" s="9"/>
      <c r="G3466" s="56"/>
      <c r="H3466" s="8" t="s">
        <v>39</v>
      </c>
      <c r="I3466" s="8"/>
      <c r="J3466" s="57"/>
      <c r="K3466" s="10"/>
      <c r="L3466" s="8"/>
      <c r="M3466" s="13"/>
      <c r="N3466" s="1"/>
      <c r="O3466" s="1"/>
      <c r="P3466" s="1"/>
      <c r="Q3466" s="3"/>
      <c r="R3466" s="4"/>
      <c r="S3466" s="3"/>
      <c r="T3466" s="3"/>
      <c r="U3466" s="1"/>
      <c r="V3466" s="1"/>
      <c r="W3466" s="4"/>
      <c r="X3466" s="3"/>
      <c r="Y3466" s="4"/>
      <c r="Z3466" s="3"/>
      <c r="AA3466" s="4"/>
      <c r="AB3466" s="55"/>
    </row>
    <row r="3467" spans="1:29" x14ac:dyDescent="0.35">
      <c r="A3467" s="8"/>
      <c r="B3467" s="8"/>
      <c r="C3467" s="8"/>
      <c r="D3467" s="9"/>
      <c r="E3467" s="9"/>
      <c r="F3467" s="9"/>
      <c r="G3467" s="56"/>
      <c r="H3467" s="8" t="s">
        <v>40</v>
      </c>
      <c r="I3467" s="8"/>
      <c r="J3467" s="57"/>
      <c r="K3467" s="10"/>
      <c r="L3467" s="8"/>
      <c r="M3467" s="13"/>
      <c r="N3467" s="1"/>
      <c r="O3467" s="1"/>
      <c r="P3467" s="1"/>
      <c r="Q3467" s="3"/>
      <c r="R3467" s="4"/>
      <c r="S3467" s="3"/>
      <c r="T3467" s="3"/>
      <c r="U3467" s="1"/>
      <c r="V3467" s="1"/>
      <c r="W3467" s="4"/>
      <c r="X3467" s="3"/>
      <c r="Y3467" s="4"/>
      <c r="Z3467" s="3"/>
      <c r="AA3467" s="4"/>
      <c r="AB3467" s="55"/>
    </row>
    <row r="3468" spans="1:29" x14ac:dyDescent="0.35">
      <c r="A3468" s="8"/>
      <c r="B3468" s="8"/>
      <c r="C3468" s="8"/>
      <c r="D3468" s="9"/>
      <c r="E3468" s="9"/>
      <c r="F3468" s="9"/>
      <c r="G3468" s="56"/>
      <c r="H3468" s="8" t="s">
        <v>41</v>
      </c>
      <c r="I3468" s="8"/>
      <c r="J3468" s="57"/>
      <c r="K3468" s="10"/>
      <c r="L3468" s="8"/>
      <c r="M3468" s="13"/>
      <c r="N3468" s="1"/>
      <c r="O3468" s="1"/>
      <c r="P3468" s="8"/>
      <c r="Q3468" s="3"/>
      <c r="R3468" s="4"/>
      <c r="S3468" s="3"/>
      <c r="T3468" s="3"/>
      <c r="U3468" s="1"/>
      <c r="V3468" s="1"/>
      <c r="W3468" s="4"/>
      <c r="X3468" s="3"/>
      <c r="Y3468" s="11"/>
      <c r="Z3468" s="10"/>
      <c r="AA3468" s="11"/>
      <c r="AB3468" s="14"/>
    </row>
    <row r="3469" spans="1:29" x14ac:dyDescent="0.35">
      <c r="A3469" s="8"/>
      <c r="B3469" s="8"/>
      <c r="C3469" s="8"/>
      <c r="D3469" s="9"/>
      <c r="E3469" s="9"/>
      <c r="F3469" s="9"/>
      <c r="G3469" s="56"/>
      <c r="H3469" s="8" t="s">
        <v>42</v>
      </c>
      <c r="I3469" s="58"/>
      <c r="J3469" s="59"/>
      <c r="K3469" s="12"/>
      <c r="L3469" s="58"/>
      <c r="M3469" s="60"/>
      <c r="N3469" s="1"/>
      <c r="O3469" s="1"/>
      <c r="P3469" s="8"/>
      <c r="Q3469" s="3"/>
      <c r="R3469" s="4"/>
      <c r="S3469" s="3"/>
      <c r="T3469" s="3"/>
      <c r="U3469" s="1"/>
      <c r="V3469" s="1"/>
      <c r="W3469" s="4"/>
      <c r="X3469" s="3"/>
      <c r="Y3469" s="11"/>
      <c r="Z3469" s="10"/>
      <c r="AA3469" s="11"/>
      <c r="AB3469" s="14"/>
    </row>
    <row r="3470" spans="1:29" x14ac:dyDescent="0.35">
      <c r="A3470" s="58"/>
      <c r="B3470" s="58"/>
      <c r="C3470" s="58"/>
      <c r="D3470" s="61"/>
      <c r="E3470" s="61"/>
      <c r="F3470" s="61"/>
      <c r="G3470" s="58"/>
      <c r="H3470" s="58" t="s">
        <v>43</v>
      </c>
      <c r="I3470" s="58"/>
      <c r="J3470" s="59"/>
      <c r="K3470" s="12"/>
      <c r="L3470" s="58"/>
      <c r="M3470" s="60"/>
    </row>
    <row r="3471" spans="1:29" x14ac:dyDescent="0.35">
      <c r="A3471" s="1"/>
      <c r="B3471" s="1"/>
      <c r="C3471" s="1"/>
      <c r="D3471" s="2"/>
      <c r="E3471" s="2"/>
      <c r="F3471" s="2"/>
      <c r="G3471" s="1"/>
      <c r="H3471" s="1"/>
      <c r="I3471" s="1"/>
      <c r="J3471" s="3"/>
      <c r="K3471" s="4"/>
      <c r="M3471" s="6"/>
      <c r="N3471" s="1"/>
      <c r="O3471" s="1"/>
      <c r="P3471" s="1"/>
      <c r="Q3471" s="3"/>
      <c r="R3471" s="4"/>
      <c r="S3471" s="3"/>
      <c r="T3471" s="3"/>
      <c r="U3471" s="1"/>
      <c r="V3471" s="1"/>
      <c r="W3471" s="4"/>
      <c r="X3471" s="3"/>
      <c r="Y3471" s="4"/>
      <c r="Z3471" s="3"/>
      <c r="AA3471" s="314" t="s">
        <v>0</v>
      </c>
      <c r="AB3471" s="314"/>
    </row>
    <row r="3472" spans="1:29" x14ac:dyDescent="0.35">
      <c r="A3472" s="315" t="s">
        <v>1</v>
      </c>
      <c r="B3472" s="315"/>
      <c r="C3472" s="315"/>
      <c r="D3472" s="315"/>
      <c r="E3472" s="315"/>
      <c r="F3472" s="315"/>
      <c r="G3472" s="315"/>
      <c r="H3472" s="315"/>
      <c r="I3472" s="315"/>
      <c r="J3472" s="315"/>
      <c r="K3472" s="315"/>
      <c r="L3472" s="315"/>
      <c r="M3472" s="315"/>
      <c r="N3472" s="315"/>
      <c r="O3472" s="315"/>
      <c r="P3472" s="315"/>
      <c r="Q3472" s="315"/>
      <c r="R3472" s="315"/>
      <c r="S3472" s="315"/>
      <c r="T3472" s="315"/>
      <c r="U3472" s="315"/>
      <c r="V3472" s="315"/>
      <c r="W3472" s="315"/>
      <c r="X3472" s="315"/>
      <c r="Y3472" s="315"/>
      <c r="Z3472" s="315"/>
      <c r="AA3472" s="315"/>
      <c r="AB3472" s="315"/>
    </row>
    <row r="3473" spans="1:29" x14ac:dyDescent="0.35">
      <c r="A3473" s="315" t="str">
        <f>A3454</f>
        <v>เทศบาลตำบลนาบอน</v>
      </c>
      <c r="B3473" s="315"/>
      <c r="C3473" s="315"/>
      <c r="D3473" s="315"/>
      <c r="E3473" s="315"/>
      <c r="F3473" s="315"/>
      <c r="G3473" s="315"/>
      <c r="H3473" s="315"/>
      <c r="I3473" s="315"/>
      <c r="J3473" s="315"/>
      <c r="K3473" s="315"/>
      <c r="L3473" s="315"/>
      <c r="M3473" s="315"/>
      <c r="N3473" s="315"/>
      <c r="O3473" s="315"/>
      <c r="P3473" s="315"/>
      <c r="Q3473" s="315"/>
      <c r="R3473" s="315"/>
      <c r="S3473" s="315"/>
      <c r="T3473" s="315"/>
      <c r="U3473" s="315"/>
      <c r="V3473" s="315"/>
      <c r="W3473" s="315"/>
      <c r="X3473" s="315"/>
      <c r="Y3473" s="315"/>
      <c r="Z3473" s="315"/>
      <c r="AA3473" s="315"/>
      <c r="AB3473" s="315"/>
    </row>
    <row r="3474" spans="1:29" x14ac:dyDescent="0.35">
      <c r="A3474" s="8" t="s">
        <v>301</v>
      </c>
      <c r="B3474" s="8"/>
      <c r="C3474" s="8"/>
      <c r="D3474" s="9"/>
      <c r="E3474" s="9"/>
      <c r="F3474" s="9"/>
      <c r="G3474" s="8"/>
      <c r="H3474" s="8"/>
      <c r="I3474" s="8"/>
      <c r="J3474" s="10"/>
      <c r="K3474" s="11"/>
      <c r="L3474" s="12"/>
      <c r="M3474" s="13"/>
      <c r="N3474" s="8"/>
      <c r="O3474" s="8"/>
      <c r="P3474" s="8"/>
      <c r="Q3474" s="10"/>
      <c r="R3474" s="11"/>
      <c r="S3474" s="10"/>
      <c r="T3474" s="10"/>
      <c r="U3474" s="8"/>
      <c r="V3474" s="8"/>
      <c r="W3474" s="11"/>
      <c r="X3474" s="10"/>
      <c r="Y3474" s="11"/>
      <c r="Z3474" s="10"/>
      <c r="AA3474" s="11"/>
      <c r="AB3474" s="14"/>
    </row>
    <row r="3475" spans="1:29" x14ac:dyDescent="0.35">
      <c r="A3475" s="288" t="s">
        <v>4</v>
      </c>
      <c r="B3475" s="316"/>
      <c r="C3475" s="316"/>
      <c r="D3475" s="316"/>
      <c r="E3475" s="316"/>
      <c r="F3475" s="316"/>
      <c r="G3475" s="316"/>
      <c r="H3475" s="316"/>
      <c r="I3475" s="316"/>
      <c r="J3475" s="316"/>
      <c r="K3475" s="316"/>
      <c r="L3475" s="289"/>
      <c r="M3475" s="288" t="s">
        <v>5</v>
      </c>
      <c r="N3475" s="316"/>
      <c r="O3475" s="316"/>
      <c r="P3475" s="316"/>
      <c r="Q3475" s="316"/>
      <c r="R3475" s="316"/>
      <c r="S3475" s="316"/>
      <c r="T3475" s="316"/>
      <c r="U3475" s="316"/>
      <c r="V3475" s="316"/>
      <c r="W3475" s="289"/>
      <c r="X3475" s="290" t="s">
        <v>6</v>
      </c>
      <c r="Y3475" s="290" t="s">
        <v>7</v>
      </c>
      <c r="Z3475" s="290" t="s">
        <v>8</v>
      </c>
      <c r="AA3475" s="290" t="s">
        <v>9</v>
      </c>
      <c r="AB3475" s="317" t="s">
        <v>10</v>
      </c>
    </row>
    <row r="3476" spans="1:29" x14ac:dyDescent="0.35">
      <c r="A3476" s="299" t="s">
        <v>11</v>
      </c>
      <c r="B3476" s="293" t="s">
        <v>12</v>
      </c>
      <c r="C3476" s="293" t="s">
        <v>13</v>
      </c>
      <c r="D3476" s="311" t="s">
        <v>14</v>
      </c>
      <c r="E3476" s="311" t="s">
        <v>15</v>
      </c>
      <c r="F3476" s="312" t="s">
        <v>16</v>
      </c>
      <c r="G3476" s="302" t="s">
        <v>17</v>
      </c>
      <c r="H3476" s="303"/>
      <c r="I3476" s="304"/>
      <c r="J3476" s="290" t="s">
        <v>18</v>
      </c>
      <c r="K3476" s="290" t="s">
        <v>19</v>
      </c>
      <c r="L3476" s="308" t="s">
        <v>20</v>
      </c>
      <c r="M3476" s="299" t="s">
        <v>11</v>
      </c>
      <c r="N3476" s="293" t="s">
        <v>21</v>
      </c>
      <c r="O3476" s="293" t="s">
        <v>22</v>
      </c>
      <c r="P3476" s="293" t="s">
        <v>16</v>
      </c>
      <c r="Q3476" s="290" t="s">
        <v>23</v>
      </c>
      <c r="R3476" s="290" t="s">
        <v>24</v>
      </c>
      <c r="S3476" s="290" t="s">
        <v>25</v>
      </c>
      <c r="T3476" s="290" t="s">
        <v>26</v>
      </c>
      <c r="U3476" s="288" t="s">
        <v>27</v>
      </c>
      <c r="V3476" s="289"/>
      <c r="W3476" s="290" t="s">
        <v>28</v>
      </c>
      <c r="X3476" s="291"/>
      <c r="Y3476" s="291"/>
      <c r="Z3476" s="291"/>
      <c r="AA3476" s="291"/>
      <c r="AB3476" s="318"/>
    </row>
    <row r="3477" spans="1:29" x14ac:dyDescent="0.35">
      <c r="A3477" s="300"/>
      <c r="B3477" s="294"/>
      <c r="C3477" s="294"/>
      <c r="D3477" s="312"/>
      <c r="E3477" s="312"/>
      <c r="F3477" s="312"/>
      <c r="G3477" s="305"/>
      <c r="H3477" s="306"/>
      <c r="I3477" s="307"/>
      <c r="J3477" s="291"/>
      <c r="K3477" s="291"/>
      <c r="L3477" s="309"/>
      <c r="M3477" s="300"/>
      <c r="N3477" s="294"/>
      <c r="O3477" s="294"/>
      <c r="P3477" s="294"/>
      <c r="Q3477" s="291"/>
      <c r="R3477" s="291"/>
      <c r="S3477" s="291"/>
      <c r="T3477" s="291"/>
      <c r="U3477" s="293" t="s">
        <v>29</v>
      </c>
      <c r="V3477" s="296" t="s">
        <v>30</v>
      </c>
      <c r="W3477" s="291"/>
      <c r="X3477" s="291"/>
      <c r="Y3477" s="291"/>
      <c r="Z3477" s="291"/>
      <c r="AA3477" s="291"/>
      <c r="AB3477" s="318"/>
    </row>
    <row r="3478" spans="1:29" x14ac:dyDescent="0.35">
      <c r="A3478" s="300"/>
      <c r="B3478" s="294"/>
      <c r="C3478" s="294"/>
      <c r="D3478" s="312"/>
      <c r="E3478" s="312"/>
      <c r="F3478" s="312"/>
      <c r="G3478" s="299" t="s">
        <v>31</v>
      </c>
      <c r="H3478" s="299" t="s">
        <v>32</v>
      </c>
      <c r="I3478" s="299" t="s">
        <v>33</v>
      </c>
      <c r="J3478" s="291"/>
      <c r="K3478" s="291"/>
      <c r="L3478" s="309"/>
      <c r="M3478" s="300"/>
      <c r="N3478" s="294"/>
      <c r="O3478" s="294"/>
      <c r="P3478" s="294"/>
      <c r="Q3478" s="291"/>
      <c r="R3478" s="291"/>
      <c r="S3478" s="291"/>
      <c r="T3478" s="291"/>
      <c r="U3478" s="294"/>
      <c r="V3478" s="297"/>
      <c r="W3478" s="291"/>
      <c r="X3478" s="291"/>
      <c r="Y3478" s="291"/>
      <c r="Z3478" s="291"/>
      <c r="AA3478" s="291"/>
      <c r="AB3478" s="318"/>
    </row>
    <row r="3479" spans="1:29" x14ac:dyDescent="0.35">
      <c r="A3479" s="300"/>
      <c r="B3479" s="294"/>
      <c r="C3479" s="294"/>
      <c r="D3479" s="312"/>
      <c r="E3479" s="312"/>
      <c r="F3479" s="312"/>
      <c r="G3479" s="300"/>
      <c r="H3479" s="300"/>
      <c r="I3479" s="300"/>
      <c r="J3479" s="291"/>
      <c r="K3479" s="291"/>
      <c r="L3479" s="309"/>
      <c r="M3479" s="300"/>
      <c r="N3479" s="294"/>
      <c r="O3479" s="294"/>
      <c r="P3479" s="294"/>
      <c r="Q3479" s="291"/>
      <c r="R3479" s="291"/>
      <c r="S3479" s="291"/>
      <c r="T3479" s="291"/>
      <c r="U3479" s="294"/>
      <c r="V3479" s="297"/>
      <c r="W3479" s="291"/>
      <c r="X3479" s="291"/>
      <c r="Y3479" s="291"/>
      <c r="Z3479" s="291"/>
      <c r="AA3479" s="291"/>
      <c r="AB3479" s="318"/>
    </row>
    <row r="3480" spans="1:29" x14ac:dyDescent="0.35">
      <c r="A3480" s="301"/>
      <c r="B3480" s="295"/>
      <c r="C3480" s="295"/>
      <c r="D3480" s="313"/>
      <c r="E3480" s="313"/>
      <c r="F3480" s="313"/>
      <c r="G3480" s="301"/>
      <c r="H3480" s="301"/>
      <c r="I3480" s="301"/>
      <c r="J3480" s="292"/>
      <c r="K3480" s="292"/>
      <c r="L3480" s="310"/>
      <c r="M3480" s="301"/>
      <c r="N3480" s="295"/>
      <c r="O3480" s="295"/>
      <c r="P3480" s="295"/>
      <c r="Q3480" s="292"/>
      <c r="R3480" s="292"/>
      <c r="S3480" s="292"/>
      <c r="T3480" s="292"/>
      <c r="U3480" s="295"/>
      <c r="V3480" s="298"/>
      <c r="W3480" s="292"/>
      <c r="X3480" s="292"/>
      <c r="Y3480" s="292"/>
      <c r="Z3480" s="292"/>
      <c r="AA3480" s="292"/>
      <c r="AB3480" s="319"/>
    </row>
    <row r="3481" spans="1:29" x14ac:dyDescent="0.35">
      <c r="A3481" s="15">
        <v>1</v>
      </c>
      <c r="B3481" s="16" t="str">
        <f>[1]ภดส3!B5606</f>
        <v>โฉนด</v>
      </c>
      <c r="C3481" s="16">
        <f>[1]ภดส3!E5606</f>
        <v>4571</v>
      </c>
      <c r="D3481" s="17">
        <f>[1]ภดส3!C5606</f>
        <v>9896</v>
      </c>
      <c r="E3481" s="17" t="str">
        <f>[1]ภดส3!F5606</f>
        <v>ม.2 ต.นาบอน</v>
      </c>
      <c r="F3481" s="18" t="s">
        <v>45</v>
      </c>
      <c r="G3481" s="16">
        <f>[1]ภดส3!G5606</f>
        <v>0</v>
      </c>
      <c r="H3481" s="16">
        <f>[1]ภดส3!H5606</f>
        <v>0</v>
      </c>
      <c r="I3481" s="16">
        <f>[1]ภดส3!I5606</f>
        <v>21.4</v>
      </c>
      <c r="J3481" s="19">
        <f>[1]ภดส3!J5606</f>
        <v>21.4</v>
      </c>
      <c r="K3481" s="20">
        <v>300</v>
      </c>
      <c r="L3481" s="19">
        <f>J3481*K3481</f>
        <v>6420</v>
      </c>
      <c r="M3481" s="21"/>
      <c r="N3481" s="21"/>
      <c r="O3481" s="21"/>
      <c r="P3481" s="21"/>
      <c r="Q3481" s="22"/>
      <c r="R3481" s="23"/>
      <c r="S3481" s="22"/>
      <c r="T3481" s="22"/>
      <c r="U3481" s="21"/>
      <c r="V3481" s="21"/>
      <c r="W3481" s="23"/>
      <c r="X3481" s="22">
        <f>L3481</f>
        <v>6420</v>
      </c>
      <c r="Y3481" s="23">
        <f>X3481*100/100</f>
        <v>6420</v>
      </c>
      <c r="Z3481" s="22">
        <v>0</v>
      </c>
      <c r="AA3481" s="24">
        <f>Y3481-Z3481</f>
        <v>6420</v>
      </c>
      <c r="AB3481" s="25">
        <v>0.3</v>
      </c>
      <c r="AC3481" s="5">
        <f>AA3481*AB3481/100</f>
        <v>19.260000000000002</v>
      </c>
    </row>
    <row r="3482" spans="1:29" x14ac:dyDescent="0.35">
      <c r="A3482" s="201"/>
      <c r="B3482" s="202"/>
      <c r="C3482" s="202"/>
      <c r="D3482" s="77"/>
      <c r="E3482" s="77"/>
      <c r="F3482" s="130"/>
      <c r="G3482" s="202"/>
      <c r="H3482" s="202"/>
      <c r="I3482" s="202"/>
      <c r="J3482" s="196"/>
      <c r="K3482" s="197"/>
      <c r="L3482" s="203"/>
      <c r="M3482" s="132"/>
      <c r="N3482" s="132"/>
      <c r="O3482" s="132"/>
      <c r="P3482" s="132"/>
      <c r="Q3482" s="185"/>
      <c r="R3482" s="206"/>
      <c r="S3482" s="185"/>
      <c r="T3482" s="207"/>
      <c r="U3482" s="132"/>
      <c r="V3482" s="132"/>
      <c r="W3482" s="206"/>
      <c r="X3482" s="207"/>
      <c r="Y3482" s="206"/>
      <c r="Z3482" s="207"/>
      <c r="AA3482" s="208"/>
      <c r="AB3482" s="198"/>
      <c r="AC3482" s="188">
        <f>SUM(AC3481)</f>
        <v>19.260000000000002</v>
      </c>
    </row>
    <row r="3483" spans="1:29" x14ac:dyDescent="0.35">
      <c r="A3483" s="1"/>
      <c r="B3483" s="1"/>
      <c r="C3483" s="1"/>
      <c r="D3483" s="2"/>
      <c r="E3483" s="2"/>
      <c r="F3483" s="2"/>
      <c r="G3483" s="1"/>
      <c r="H3483" s="1"/>
      <c r="I3483" s="1"/>
      <c r="J3483" s="3"/>
      <c r="K3483" s="4"/>
      <c r="M3483" s="6"/>
      <c r="N3483" s="1"/>
      <c r="O3483" s="1"/>
      <c r="P3483" s="1"/>
      <c r="Q3483" s="3"/>
      <c r="R3483" s="4"/>
      <c r="S3483" s="3"/>
      <c r="T3483" s="3"/>
      <c r="U3483" s="1"/>
      <c r="V3483" s="1"/>
      <c r="W3483" s="4"/>
      <c r="X3483" s="3"/>
      <c r="Y3483" s="4"/>
      <c r="Z3483" s="3"/>
      <c r="AA3483" s="4"/>
      <c r="AB3483" s="55"/>
    </row>
    <row r="3484" spans="1:29" x14ac:dyDescent="0.35">
      <c r="A3484" s="8"/>
      <c r="B3484" s="8" t="s">
        <v>37</v>
      </c>
      <c r="C3484" s="8"/>
      <c r="D3484" s="9" t="s">
        <v>38</v>
      </c>
      <c r="E3484" s="9"/>
      <c r="F3484" s="9"/>
      <c r="G3484" s="56"/>
      <c r="H3484" s="8" t="s">
        <v>39</v>
      </c>
      <c r="I3484" s="8"/>
      <c r="J3484" s="57"/>
      <c r="K3484" s="10"/>
      <c r="L3484" s="8"/>
      <c r="M3484" s="13"/>
      <c r="N3484" s="1"/>
      <c r="O3484" s="1"/>
      <c r="P3484" s="1"/>
      <c r="Q3484" s="3"/>
      <c r="R3484" s="4"/>
      <c r="S3484" s="3"/>
      <c r="T3484" s="3"/>
      <c r="U3484" s="1"/>
      <c r="V3484" s="1"/>
      <c r="W3484" s="4"/>
      <c r="X3484" s="3"/>
      <c r="Y3484" s="4"/>
      <c r="Z3484" s="3"/>
      <c r="AA3484" s="4"/>
      <c r="AB3484" s="55"/>
    </row>
    <row r="3485" spans="1:29" x14ac:dyDescent="0.35">
      <c r="A3485" s="8"/>
      <c r="B3485" s="8"/>
      <c r="C3485" s="8"/>
      <c r="D3485" s="9"/>
      <c r="E3485" s="9"/>
      <c r="F3485" s="9"/>
      <c r="G3485" s="56"/>
      <c r="H3485" s="8" t="s">
        <v>40</v>
      </c>
      <c r="I3485" s="8"/>
      <c r="J3485" s="57"/>
      <c r="K3485" s="10"/>
      <c r="L3485" s="8"/>
      <c r="M3485" s="13"/>
      <c r="N3485" s="1"/>
      <c r="O3485" s="1"/>
      <c r="P3485" s="1"/>
      <c r="Q3485" s="3"/>
      <c r="R3485" s="4"/>
      <c r="S3485" s="3"/>
      <c r="T3485" s="3"/>
      <c r="U3485" s="1"/>
      <c r="V3485" s="1"/>
      <c r="W3485" s="4"/>
      <c r="X3485" s="3"/>
      <c r="Y3485" s="4"/>
      <c r="Z3485" s="3"/>
      <c r="AA3485" s="4"/>
      <c r="AB3485" s="55"/>
    </row>
    <row r="3486" spans="1:29" x14ac:dyDescent="0.35">
      <c r="A3486" s="8"/>
      <c r="B3486" s="8"/>
      <c r="C3486" s="8"/>
      <c r="D3486" s="9"/>
      <c r="E3486" s="9"/>
      <c r="F3486" s="9"/>
      <c r="G3486" s="56"/>
      <c r="H3486" s="8" t="s">
        <v>41</v>
      </c>
      <c r="I3486" s="8"/>
      <c r="J3486" s="57"/>
      <c r="K3486" s="10"/>
      <c r="L3486" s="8"/>
      <c r="M3486" s="13"/>
      <c r="N3486" s="1"/>
      <c r="O3486" s="1"/>
      <c r="P3486" s="8"/>
      <c r="Q3486" s="3"/>
      <c r="R3486" s="4"/>
      <c r="S3486" s="3"/>
      <c r="T3486" s="3"/>
      <c r="U3486" s="1"/>
      <c r="V3486" s="1"/>
      <c r="W3486" s="4"/>
      <c r="X3486" s="3"/>
      <c r="Y3486" s="11"/>
      <c r="Z3486" s="10"/>
      <c r="AA3486" s="11"/>
      <c r="AB3486" s="14"/>
    </row>
    <row r="3487" spans="1:29" x14ac:dyDescent="0.35">
      <c r="A3487" s="8"/>
      <c r="B3487" s="8"/>
      <c r="C3487" s="8"/>
      <c r="D3487" s="9"/>
      <c r="E3487" s="9"/>
      <c r="F3487" s="9"/>
      <c r="G3487" s="56"/>
      <c r="H3487" s="8" t="s">
        <v>42</v>
      </c>
      <c r="I3487" s="58"/>
      <c r="J3487" s="59"/>
      <c r="K3487" s="12"/>
      <c r="L3487" s="58"/>
      <c r="M3487" s="60"/>
      <c r="N3487" s="1"/>
      <c r="O3487" s="1"/>
      <c r="P3487" s="8"/>
      <c r="Q3487" s="3"/>
      <c r="R3487" s="4"/>
      <c r="S3487" s="3"/>
      <c r="T3487" s="3"/>
      <c r="U3487" s="1"/>
      <c r="V3487" s="1"/>
      <c r="W3487" s="4"/>
      <c r="X3487" s="3"/>
      <c r="Y3487" s="11"/>
      <c r="Z3487" s="10"/>
      <c r="AA3487" s="11"/>
      <c r="AB3487" s="14"/>
    </row>
    <row r="3488" spans="1:29" x14ac:dyDescent="0.35">
      <c r="A3488" s="58"/>
      <c r="B3488" s="58"/>
      <c r="C3488" s="58"/>
      <c r="D3488" s="61"/>
      <c r="E3488" s="61"/>
      <c r="F3488" s="61"/>
      <c r="G3488" s="58"/>
      <c r="H3488" s="58" t="s">
        <v>43</v>
      </c>
      <c r="I3488" s="58"/>
      <c r="J3488" s="59"/>
      <c r="K3488" s="12"/>
      <c r="L3488" s="58"/>
      <c r="M3488" s="60"/>
    </row>
    <row r="3489" spans="1:29" x14ac:dyDescent="0.35">
      <c r="A3489" s="1"/>
      <c r="B3489" s="1"/>
      <c r="C3489" s="1"/>
      <c r="D3489" s="2"/>
      <c r="E3489" s="2"/>
      <c r="F3489" s="2"/>
      <c r="G3489" s="1"/>
      <c r="H3489" s="1"/>
      <c r="I3489" s="1"/>
      <c r="J3489" s="3"/>
      <c r="K3489" s="4"/>
      <c r="M3489" s="6"/>
      <c r="N3489" s="1"/>
      <c r="O3489" s="1"/>
      <c r="P3489" s="1"/>
      <c r="Q3489" s="3"/>
      <c r="R3489" s="4"/>
      <c r="S3489" s="3"/>
      <c r="T3489" s="3"/>
      <c r="U3489" s="1"/>
      <c r="V3489" s="1"/>
      <c r="W3489" s="4"/>
      <c r="X3489" s="3"/>
      <c r="Y3489" s="4"/>
      <c r="Z3489" s="3"/>
      <c r="AA3489" s="314" t="s">
        <v>0</v>
      </c>
      <c r="AB3489" s="314"/>
    </row>
    <row r="3490" spans="1:29" x14ac:dyDescent="0.35">
      <c r="A3490" s="315" t="s">
        <v>1</v>
      </c>
      <c r="B3490" s="315"/>
      <c r="C3490" s="315"/>
      <c r="D3490" s="315"/>
      <c r="E3490" s="315"/>
      <c r="F3490" s="315"/>
      <c r="G3490" s="315"/>
      <c r="H3490" s="315"/>
      <c r="I3490" s="315"/>
      <c r="J3490" s="315"/>
      <c r="K3490" s="315"/>
      <c r="L3490" s="315"/>
      <c r="M3490" s="315"/>
      <c r="N3490" s="315"/>
      <c r="O3490" s="315"/>
      <c r="P3490" s="315"/>
      <c r="Q3490" s="315"/>
      <c r="R3490" s="315"/>
      <c r="S3490" s="315"/>
      <c r="T3490" s="315"/>
      <c r="U3490" s="315"/>
      <c r="V3490" s="315"/>
      <c r="W3490" s="315"/>
      <c r="X3490" s="315"/>
      <c r="Y3490" s="315"/>
      <c r="Z3490" s="315"/>
      <c r="AA3490" s="315"/>
      <c r="AB3490" s="315"/>
    </row>
    <row r="3491" spans="1:29" x14ac:dyDescent="0.35">
      <c r="A3491" s="315" t="str">
        <f>A3473</f>
        <v>เทศบาลตำบลนาบอน</v>
      </c>
      <c r="B3491" s="315"/>
      <c r="C3491" s="315"/>
      <c r="D3491" s="315"/>
      <c r="E3491" s="315"/>
      <c r="F3491" s="315"/>
      <c r="G3491" s="315"/>
      <c r="H3491" s="315"/>
      <c r="I3491" s="315"/>
      <c r="J3491" s="315"/>
      <c r="K3491" s="315"/>
      <c r="L3491" s="315"/>
      <c r="M3491" s="315"/>
      <c r="N3491" s="315"/>
      <c r="O3491" s="315"/>
      <c r="P3491" s="315"/>
      <c r="Q3491" s="315"/>
      <c r="R3491" s="315"/>
      <c r="S3491" s="315"/>
      <c r="T3491" s="315"/>
      <c r="U3491" s="315"/>
      <c r="V3491" s="315"/>
      <c r="W3491" s="315"/>
      <c r="X3491" s="315"/>
      <c r="Y3491" s="315"/>
      <c r="Z3491" s="315"/>
      <c r="AA3491" s="315"/>
      <c r="AB3491" s="315"/>
    </row>
    <row r="3492" spans="1:29" x14ac:dyDescent="0.35">
      <c r="A3492" s="8" t="s">
        <v>302</v>
      </c>
      <c r="B3492" s="8"/>
      <c r="C3492" s="8"/>
      <c r="D3492" s="9"/>
      <c r="E3492" s="9"/>
      <c r="F3492" s="9"/>
      <c r="G3492" s="8"/>
      <c r="H3492" s="8"/>
      <c r="I3492" s="8"/>
      <c r="J3492" s="10"/>
      <c r="K3492" s="11"/>
      <c r="L3492" s="12"/>
      <c r="M3492" s="13"/>
      <c r="N3492" s="8"/>
      <c r="O3492" s="8"/>
      <c r="P3492" s="8"/>
      <c r="Q3492" s="10"/>
      <c r="R3492" s="11"/>
      <c r="S3492" s="10"/>
      <c r="T3492" s="10"/>
      <c r="U3492" s="8"/>
      <c r="V3492" s="8"/>
      <c r="W3492" s="11"/>
      <c r="X3492" s="10"/>
      <c r="Y3492" s="11"/>
      <c r="Z3492" s="10"/>
      <c r="AA3492" s="11"/>
      <c r="AB3492" s="14"/>
    </row>
    <row r="3493" spans="1:29" x14ac:dyDescent="0.35">
      <c r="A3493" s="288" t="s">
        <v>4</v>
      </c>
      <c r="B3493" s="316"/>
      <c r="C3493" s="316"/>
      <c r="D3493" s="316"/>
      <c r="E3493" s="316"/>
      <c r="F3493" s="316"/>
      <c r="G3493" s="316"/>
      <c r="H3493" s="316"/>
      <c r="I3493" s="316"/>
      <c r="J3493" s="316"/>
      <c r="K3493" s="316"/>
      <c r="L3493" s="289"/>
      <c r="M3493" s="288" t="s">
        <v>5</v>
      </c>
      <c r="N3493" s="316"/>
      <c r="O3493" s="316"/>
      <c r="P3493" s="316"/>
      <c r="Q3493" s="316"/>
      <c r="R3493" s="316"/>
      <c r="S3493" s="316"/>
      <c r="T3493" s="316"/>
      <c r="U3493" s="316"/>
      <c r="V3493" s="316"/>
      <c r="W3493" s="289"/>
      <c r="X3493" s="290" t="s">
        <v>6</v>
      </c>
      <c r="Y3493" s="290" t="s">
        <v>7</v>
      </c>
      <c r="Z3493" s="290" t="s">
        <v>8</v>
      </c>
      <c r="AA3493" s="290" t="s">
        <v>9</v>
      </c>
      <c r="AB3493" s="317" t="s">
        <v>10</v>
      </c>
    </row>
    <row r="3494" spans="1:29" x14ac:dyDescent="0.35">
      <c r="A3494" s="299" t="s">
        <v>11</v>
      </c>
      <c r="B3494" s="293" t="s">
        <v>12</v>
      </c>
      <c r="C3494" s="293" t="s">
        <v>13</v>
      </c>
      <c r="D3494" s="311" t="s">
        <v>14</v>
      </c>
      <c r="E3494" s="311" t="s">
        <v>15</v>
      </c>
      <c r="F3494" s="312" t="s">
        <v>16</v>
      </c>
      <c r="G3494" s="302" t="s">
        <v>17</v>
      </c>
      <c r="H3494" s="303"/>
      <c r="I3494" s="304"/>
      <c r="J3494" s="290" t="s">
        <v>18</v>
      </c>
      <c r="K3494" s="290" t="s">
        <v>19</v>
      </c>
      <c r="L3494" s="308" t="s">
        <v>20</v>
      </c>
      <c r="M3494" s="299" t="s">
        <v>11</v>
      </c>
      <c r="N3494" s="293" t="s">
        <v>21</v>
      </c>
      <c r="O3494" s="293" t="s">
        <v>22</v>
      </c>
      <c r="P3494" s="293" t="s">
        <v>16</v>
      </c>
      <c r="Q3494" s="290" t="s">
        <v>23</v>
      </c>
      <c r="R3494" s="290" t="s">
        <v>24</v>
      </c>
      <c r="S3494" s="290" t="s">
        <v>25</v>
      </c>
      <c r="T3494" s="290" t="s">
        <v>26</v>
      </c>
      <c r="U3494" s="288" t="s">
        <v>27</v>
      </c>
      <c r="V3494" s="289"/>
      <c r="W3494" s="290" t="s">
        <v>28</v>
      </c>
      <c r="X3494" s="291"/>
      <c r="Y3494" s="291"/>
      <c r="Z3494" s="291"/>
      <c r="AA3494" s="291"/>
      <c r="AB3494" s="318"/>
    </row>
    <row r="3495" spans="1:29" x14ac:dyDescent="0.35">
      <c r="A3495" s="300"/>
      <c r="B3495" s="294"/>
      <c r="C3495" s="294"/>
      <c r="D3495" s="312"/>
      <c r="E3495" s="312"/>
      <c r="F3495" s="312"/>
      <c r="G3495" s="305"/>
      <c r="H3495" s="306"/>
      <c r="I3495" s="307"/>
      <c r="J3495" s="291"/>
      <c r="K3495" s="291"/>
      <c r="L3495" s="309"/>
      <c r="M3495" s="300"/>
      <c r="N3495" s="294"/>
      <c r="O3495" s="294"/>
      <c r="P3495" s="294"/>
      <c r="Q3495" s="291"/>
      <c r="R3495" s="291"/>
      <c r="S3495" s="291"/>
      <c r="T3495" s="291"/>
      <c r="U3495" s="293" t="s">
        <v>29</v>
      </c>
      <c r="V3495" s="296" t="s">
        <v>30</v>
      </c>
      <c r="W3495" s="291"/>
      <c r="X3495" s="291"/>
      <c r="Y3495" s="291"/>
      <c r="Z3495" s="291"/>
      <c r="AA3495" s="291"/>
      <c r="AB3495" s="318"/>
    </row>
    <row r="3496" spans="1:29" x14ac:dyDescent="0.35">
      <c r="A3496" s="300"/>
      <c r="B3496" s="294"/>
      <c r="C3496" s="294"/>
      <c r="D3496" s="312"/>
      <c r="E3496" s="312"/>
      <c r="F3496" s="312"/>
      <c r="G3496" s="299" t="s">
        <v>31</v>
      </c>
      <c r="H3496" s="299" t="s">
        <v>32</v>
      </c>
      <c r="I3496" s="299" t="s">
        <v>33</v>
      </c>
      <c r="J3496" s="291"/>
      <c r="K3496" s="291"/>
      <c r="L3496" s="309"/>
      <c r="M3496" s="300"/>
      <c r="N3496" s="294"/>
      <c r="O3496" s="294"/>
      <c r="P3496" s="294"/>
      <c r="Q3496" s="291"/>
      <c r="R3496" s="291"/>
      <c r="S3496" s="291"/>
      <c r="T3496" s="291"/>
      <c r="U3496" s="294"/>
      <c r="V3496" s="297"/>
      <c r="W3496" s="291"/>
      <c r="X3496" s="291"/>
      <c r="Y3496" s="291"/>
      <c r="Z3496" s="291"/>
      <c r="AA3496" s="291"/>
      <c r="AB3496" s="318"/>
    </row>
    <row r="3497" spans="1:29" x14ac:dyDescent="0.35">
      <c r="A3497" s="300"/>
      <c r="B3497" s="294"/>
      <c r="C3497" s="294"/>
      <c r="D3497" s="312"/>
      <c r="E3497" s="312"/>
      <c r="F3497" s="312"/>
      <c r="G3497" s="300"/>
      <c r="H3497" s="300"/>
      <c r="I3497" s="300"/>
      <c r="J3497" s="291"/>
      <c r="K3497" s="291"/>
      <c r="L3497" s="309"/>
      <c r="M3497" s="300"/>
      <c r="N3497" s="294"/>
      <c r="O3497" s="294"/>
      <c r="P3497" s="294"/>
      <c r="Q3497" s="291"/>
      <c r="R3497" s="291"/>
      <c r="S3497" s="291"/>
      <c r="T3497" s="291"/>
      <c r="U3497" s="294"/>
      <c r="V3497" s="297"/>
      <c r="W3497" s="291"/>
      <c r="X3497" s="291"/>
      <c r="Y3497" s="291"/>
      <c r="Z3497" s="291"/>
      <c r="AA3497" s="291"/>
      <c r="AB3497" s="318"/>
    </row>
    <row r="3498" spans="1:29" x14ac:dyDescent="0.35">
      <c r="A3498" s="301"/>
      <c r="B3498" s="295"/>
      <c r="C3498" s="295"/>
      <c r="D3498" s="313"/>
      <c r="E3498" s="313"/>
      <c r="F3498" s="313"/>
      <c r="G3498" s="301"/>
      <c r="H3498" s="301"/>
      <c r="I3498" s="301"/>
      <c r="J3498" s="292"/>
      <c r="K3498" s="292"/>
      <c r="L3498" s="310"/>
      <c r="M3498" s="301"/>
      <c r="N3498" s="295"/>
      <c r="O3498" s="295"/>
      <c r="P3498" s="295"/>
      <c r="Q3498" s="292"/>
      <c r="R3498" s="292"/>
      <c r="S3498" s="292"/>
      <c r="T3498" s="292"/>
      <c r="U3498" s="295"/>
      <c r="V3498" s="298"/>
      <c r="W3498" s="292"/>
      <c r="X3498" s="292"/>
      <c r="Y3498" s="292"/>
      <c r="Z3498" s="292"/>
      <c r="AA3498" s="292"/>
      <c r="AB3498" s="319"/>
    </row>
    <row r="3499" spans="1:29" x14ac:dyDescent="0.35">
      <c r="A3499" s="15">
        <v>1</v>
      </c>
      <c r="B3499" s="16" t="s">
        <v>95</v>
      </c>
      <c r="C3499" s="16">
        <v>2599</v>
      </c>
      <c r="D3499" s="17">
        <v>5718</v>
      </c>
      <c r="E3499" s="17" t="s">
        <v>67</v>
      </c>
      <c r="F3499" s="18" t="s">
        <v>47</v>
      </c>
      <c r="G3499" s="16">
        <v>0</v>
      </c>
      <c r="H3499" s="16">
        <v>0</v>
      </c>
      <c r="I3499" s="16">
        <v>23</v>
      </c>
      <c r="J3499" s="19">
        <f>G3499*400+H3499*100+I3499</f>
        <v>23</v>
      </c>
      <c r="K3499" s="20">
        <v>3050</v>
      </c>
      <c r="L3499" s="19">
        <f>J3499*K3499</f>
        <v>70150</v>
      </c>
      <c r="M3499" s="21">
        <v>1</v>
      </c>
      <c r="N3499" s="21" t="s">
        <v>48</v>
      </c>
      <c r="O3499" s="21" t="s">
        <v>178</v>
      </c>
      <c r="P3499" s="21">
        <v>3</v>
      </c>
      <c r="Q3499" s="22">
        <v>180</v>
      </c>
      <c r="R3499" s="23">
        <v>100</v>
      </c>
      <c r="S3499" s="22">
        <v>7450</v>
      </c>
      <c r="T3499" s="22">
        <f>Q3499*S3499</f>
        <v>1341000</v>
      </c>
      <c r="U3499" s="21">
        <v>50</v>
      </c>
      <c r="V3499" s="21">
        <v>76</v>
      </c>
      <c r="W3499" s="23">
        <f>T3499-T3499*76/100</f>
        <v>321840</v>
      </c>
      <c r="X3499" s="22">
        <f>L3499+W3499</f>
        <v>391990</v>
      </c>
      <c r="Y3499" s="23">
        <f>X3499*R3499/100</f>
        <v>391990</v>
      </c>
      <c r="Z3499" s="22">
        <v>0</v>
      </c>
      <c r="AA3499" s="24">
        <f>Y3499-Z3499</f>
        <v>391990</v>
      </c>
      <c r="AB3499" s="25">
        <v>0.3</v>
      </c>
      <c r="AC3499" s="5">
        <f>AA3499*AB3499/100</f>
        <v>1175.97</v>
      </c>
    </row>
    <row r="3500" spans="1:29" x14ac:dyDescent="0.35">
      <c r="A3500" s="15"/>
      <c r="B3500" s="16"/>
      <c r="C3500" s="16"/>
      <c r="D3500" s="17"/>
      <c r="E3500" s="17"/>
      <c r="F3500" s="28"/>
      <c r="G3500" s="16"/>
      <c r="H3500" s="16"/>
      <c r="I3500" s="16"/>
      <c r="J3500" s="45"/>
      <c r="K3500" s="29"/>
      <c r="L3500" s="19"/>
      <c r="M3500" s="30"/>
      <c r="N3500" s="31"/>
      <c r="O3500" s="30"/>
      <c r="P3500" s="31"/>
      <c r="Q3500" s="32"/>
      <c r="R3500" s="23"/>
      <c r="S3500" s="42"/>
      <c r="T3500" s="22"/>
      <c r="U3500" s="30"/>
      <c r="V3500" s="30"/>
      <c r="W3500" s="23"/>
      <c r="X3500" s="22"/>
      <c r="Y3500" s="23"/>
      <c r="Z3500" s="22"/>
      <c r="AA3500" s="24"/>
      <c r="AB3500" s="25"/>
    </row>
    <row r="3501" spans="1:29" x14ac:dyDescent="0.35">
      <c r="A3501" s="15"/>
      <c r="B3501" s="16"/>
      <c r="C3501" s="16"/>
      <c r="D3501" s="17"/>
      <c r="E3501" s="17"/>
      <c r="F3501" s="28"/>
      <c r="G3501" s="16"/>
      <c r="H3501" s="16"/>
      <c r="I3501" s="16"/>
      <c r="J3501" s="45"/>
      <c r="K3501" s="29"/>
      <c r="L3501" s="19"/>
      <c r="M3501" s="30"/>
      <c r="N3501" s="67"/>
      <c r="O3501" s="33"/>
      <c r="P3501" s="67"/>
      <c r="Q3501" s="34"/>
      <c r="R3501" s="23"/>
      <c r="S3501" s="35"/>
      <c r="T3501" s="22"/>
      <c r="U3501" s="33"/>
      <c r="V3501" s="33"/>
      <c r="W3501" s="23"/>
      <c r="X3501" s="22"/>
      <c r="Y3501" s="23"/>
      <c r="Z3501" s="22"/>
      <c r="AA3501" s="24"/>
      <c r="AB3501" s="25"/>
    </row>
    <row r="3502" spans="1:29" x14ac:dyDescent="0.35">
      <c r="A3502" s="36"/>
      <c r="B3502" s="30"/>
      <c r="C3502" s="30"/>
      <c r="D3502" s="37"/>
      <c r="E3502" s="37"/>
      <c r="F3502" s="37"/>
      <c r="G3502" s="38"/>
      <c r="H3502" s="38"/>
      <c r="I3502" s="38"/>
      <c r="J3502" s="39"/>
      <c r="K3502" s="24"/>
      <c r="L3502" s="35"/>
      <c r="M3502" s="30"/>
      <c r="N3502" s="67"/>
      <c r="O3502" s="40"/>
      <c r="P3502" s="31"/>
      <c r="Q3502" s="32"/>
      <c r="R3502" s="41"/>
      <c r="S3502" s="39"/>
      <c r="T3502" s="42"/>
      <c r="U3502" s="43"/>
      <c r="V3502" s="43"/>
      <c r="W3502" s="44"/>
      <c r="X3502" s="39"/>
      <c r="Y3502" s="44"/>
      <c r="Z3502" s="39"/>
      <c r="AA3502" s="44"/>
      <c r="AB3502" s="46"/>
    </row>
    <row r="3503" spans="1:29" x14ac:dyDescent="0.35">
      <c r="A3503" s="47"/>
      <c r="B3503" s="47"/>
      <c r="C3503" s="47"/>
      <c r="D3503" s="48"/>
      <c r="E3503" s="48"/>
      <c r="F3503" s="48"/>
      <c r="G3503" s="47"/>
      <c r="H3503" s="47"/>
      <c r="I3503" s="47"/>
      <c r="J3503" s="49"/>
      <c r="K3503" s="50"/>
      <c r="L3503" s="51"/>
      <c r="M3503" s="52"/>
      <c r="N3503" s="52"/>
      <c r="O3503" s="52"/>
      <c r="P3503" s="52"/>
      <c r="Q3503" s="49"/>
      <c r="R3503" s="50"/>
      <c r="S3503" s="49"/>
      <c r="T3503" s="49"/>
      <c r="U3503" s="52"/>
      <c r="V3503" s="52"/>
      <c r="W3503" s="50"/>
      <c r="X3503" s="49"/>
      <c r="Y3503" s="50"/>
      <c r="Z3503" s="49"/>
      <c r="AA3503" s="50"/>
      <c r="AB3503" s="53"/>
    </row>
    <row r="3504" spans="1:29" x14ac:dyDescent="0.35">
      <c r="A3504" s="1"/>
      <c r="B3504" s="1"/>
      <c r="C3504" s="1"/>
      <c r="D3504" s="2"/>
      <c r="E3504" s="2"/>
      <c r="F3504" s="2"/>
      <c r="G3504" s="1"/>
      <c r="H3504" s="1"/>
      <c r="I3504" s="1"/>
      <c r="J3504" s="3"/>
      <c r="K3504" s="4"/>
      <c r="M3504" s="6"/>
      <c r="N3504" s="1"/>
      <c r="O3504" s="1"/>
      <c r="P3504" s="1"/>
      <c r="Q3504" s="3"/>
      <c r="R3504" s="4"/>
      <c r="S3504" s="3"/>
      <c r="T3504" s="3"/>
      <c r="U3504" s="1"/>
      <c r="V3504" s="1"/>
      <c r="W3504" s="4"/>
      <c r="X3504" s="3"/>
      <c r="Y3504" s="4"/>
      <c r="Z3504" s="3"/>
      <c r="AA3504" s="4"/>
      <c r="AB3504" s="55"/>
    </row>
    <row r="3505" spans="1:29" x14ac:dyDescent="0.35">
      <c r="A3505" s="8"/>
      <c r="B3505" s="8" t="s">
        <v>37</v>
      </c>
      <c r="C3505" s="8"/>
      <c r="D3505" s="9" t="s">
        <v>38</v>
      </c>
      <c r="E3505" s="9"/>
      <c r="F3505" s="9"/>
      <c r="G3505" s="56"/>
      <c r="H3505" s="8" t="s">
        <v>39</v>
      </c>
      <c r="I3505" s="8"/>
      <c r="J3505" s="57"/>
      <c r="K3505" s="10"/>
      <c r="L3505" s="8"/>
      <c r="M3505" s="13"/>
      <c r="N3505" s="1"/>
      <c r="O3505" s="1"/>
      <c r="P3505" s="1"/>
      <c r="Q3505" s="3"/>
      <c r="R3505" s="4"/>
      <c r="S3505" s="3"/>
      <c r="T3505" s="3"/>
      <c r="U3505" s="1"/>
      <c r="V3505" s="1"/>
      <c r="W3505" s="4"/>
      <c r="X3505" s="3"/>
      <c r="Y3505" s="4"/>
      <c r="Z3505" s="3"/>
      <c r="AA3505" s="4"/>
      <c r="AB3505" s="55"/>
    </row>
    <row r="3506" spans="1:29" x14ac:dyDescent="0.35">
      <c r="A3506" s="8"/>
      <c r="B3506" s="8"/>
      <c r="C3506" s="8"/>
      <c r="D3506" s="9"/>
      <c r="E3506" s="9"/>
      <c r="F3506" s="9"/>
      <c r="G3506" s="56"/>
      <c r="H3506" s="8" t="s">
        <v>40</v>
      </c>
      <c r="I3506" s="8"/>
      <c r="J3506" s="57"/>
      <c r="K3506" s="10"/>
      <c r="L3506" s="8"/>
      <c r="M3506" s="13"/>
      <c r="N3506" s="1"/>
      <c r="O3506" s="1"/>
      <c r="P3506" s="1"/>
      <c r="Q3506" s="3"/>
      <c r="R3506" s="4"/>
      <c r="S3506" s="3"/>
      <c r="T3506" s="3"/>
      <c r="U3506" s="1"/>
      <c r="V3506" s="1"/>
      <c r="W3506" s="4"/>
      <c r="X3506" s="3"/>
      <c r="Y3506" s="4"/>
      <c r="Z3506" s="3"/>
      <c r="AA3506" s="4"/>
      <c r="AB3506" s="55"/>
    </row>
    <row r="3507" spans="1:29" x14ac:dyDescent="0.35">
      <c r="A3507" s="8"/>
      <c r="B3507" s="8"/>
      <c r="C3507" s="8"/>
      <c r="D3507" s="9"/>
      <c r="E3507" s="9"/>
      <c r="F3507" s="9"/>
      <c r="G3507" s="56"/>
      <c r="H3507" s="8" t="s">
        <v>41</v>
      </c>
      <c r="I3507" s="8"/>
      <c r="J3507" s="57"/>
      <c r="K3507" s="10"/>
      <c r="L3507" s="8"/>
      <c r="M3507" s="13"/>
      <c r="N3507" s="1"/>
      <c r="O3507" s="1"/>
      <c r="P3507" s="8"/>
      <c r="Q3507" s="3"/>
      <c r="R3507" s="4"/>
      <c r="S3507" s="3"/>
      <c r="T3507" s="3"/>
      <c r="U3507" s="1"/>
      <c r="V3507" s="1"/>
      <c r="W3507" s="4"/>
      <c r="X3507" s="3"/>
      <c r="Y3507" s="11"/>
      <c r="Z3507" s="10"/>
      <c r="AA3507" s="11"/>
      <c r="AB3507" s="14"/>
    </row>
    <row r="3508" spans="1:29" x14ac:dyDescent="0.35">
      <c r="A3508" s="8"/>
      <c r="B3508" s="8"/>
      <c r="C3508" s="8"/>
      <c r="D3508" s="9"/>
      <c r="E3508" s="9"/>
      <c r="F3508" s="9"/>
      <c r="G3508" s="56"/>
      <c r="H3508" s="8" t="s">
        <v>42</v>
      </c>
      <c r="I3508" s="58"/>
      <c r="J3508" s="59"/>
      <c r="K3508" s="12"/>
      <c r="L3508" s="58"/>
      <c r="M3508" s="60"/>
      <c r="N3508" s="1"/>
      <c r="O3508" s="1"/>
      <c r="P3508" s="8"/>
      <c r="Q3508" s="3"/>
      <c r="R3508" s="4"/>
      <c r="S3508" s="3"/>
      <c r="T3508" s="3"/>
      <c r="U3508" s="1"/>
      <c r="V3508" s="1"/>
      <c r="W3508" s="4"/>
      <c r="X3508" s="3"/>
      <c r="Y3508" s="11"/>
      <c r="Z3508" s="10"/>
      <c r="AA3508" s="11"/>
      <c r="AB3508" s="14"/>
    </row>
    <row r="3509" spans="1:29" x14ac:dyDescent="0.35">
      <c r="A3509" s="58"/>
      <c r="B3509" s="58"/>
      <c r="C3509" s="58"/>
      <c r="D3509" s="61"/>
      <c r="E3509" s="61"/>
      <c r="F3509" s="61"/>
      <c r="G3509" s="58"/>
      <c r="H3509" s="58" t="s">
        <v>43</v>
      </c>
      <c r="I3509" s="58"/>
      <c r="J3509" s="59"/>
      <c r="K3509" s="12"/>
      <c r="L3509" s="58"/>
      <c r="M3509" s="60"/>
    </row>
    <row r="3510" spans="1:29" x14ac:dyDescent="0.35">
      <c r="A3510" s="1"/>
      <c r="B3510" s="1"/>
      <c r="C3510" s="1"/>
      <c r="D3510" s="2"/>
      <c r="E3510" s="2"/>
      <c r="F3510" s="2"/>
      <c r="G3510" s="1"/>
      <c r="H3510" s="1"/>
      <c r="I3510" s="1"/>
      <c r="J3510" s="3"/>
      <c r="K3510" s="4"/>
      <c r="M3510" s="6"/>
      <c r="N3510" s="1"/>
      <c r="O3510" s="1"/>
      <c r="P3510" s="1"/>
      <c r="Q3510" s="3"/>
      <c r="R3510" s="4"/>
      <c r="S3510" s="3"/>
      <c r="T3510" s="3"/>
      <c r="U3510" s="1"/>
      <c r="V3510" s="1"/>
      <c r="W3510" s="4"/>
      <c r="X3510" s="3"/>
      <c r="Y3510" s="4"/>
      <c r="Z3510" s="3"/>
      <c r="AA3510" s="314" t="s">
        <v>0</v>
      </c>
      <c r="AB3510" s="314"/>
    </row>
    <row r="3511" spans="1:29" x14ac:dyDescent="0.35">
      <c r="A3511" s="315" t="s">
        <v>1</v>
      </c>
      <c r="B3511" s="315"/>
      <c r="C3511" s="315"/>
      <c r="D3511" s="315"/>
      <c r="E3511" s="315"/>
      <c r="F3511" s="315"/>
      <c r="G3511" s="315"/>
      <c r="H3511" s="315"/>
      <c r="I3511" s="315"/>
      <c r="J3511" s="315"/>
      <c r="K3511" s="315"/>
      <c r="L3511" s="315"/>
      <c r="M3511" s="315"/>
      <c r="N3511" s="315"/>
      <c r="O3511" s="315"/>
      <c r="P3511" s="315"/>
      <c r="Q3511" s="315"/>
      <c r="R3511" s="315"/>
      <c r="S3511" s="315"/>
      <c r="T3511" s="315"/>
      <c r="U3511" s="315"/>
      <c r="V3511" s="315"/>
      <c r="W3511" s="315"/>
      <c r="X3511" s="315"/>
      <c r="Y3511" s="315"/>
      <c r="Z3511" s="315"/>
      <c r="AA3511" s="315"/>
      <c r="AB3511" s="315"/>
    </row>
    <row r="3512" spans="1:29" x14ac:dyDescent="0.35">
      <c r="A3512" s="315" t="str">
        <f>A3491</f>
        <v>เทศบาลตำบลนาบอน</v>
      </c>
      <c r="B3512" s="315"/>
      <c r="C3512" s="315"/>
      <c r="D3512" s="315"/>
      <c r="E3512" s="315"/>
      <c r="F3512" s="315"/>
      <c r="G3512" s="315"/>
      <c r="H3512" s="315"/>
      <c r="I3512" s="315"/>
      <c r="J3512" s="315"/>
      <c r="K3512" s="315"/>
      <c r="L3512" s="315"/>
      <c r="M3512" s="315"/>
      <c r="N3512" s="315"/>
      <c r="O3512" s="315"/>
      <c r="P3512" s="315"/>
      <c r="Q3512" s="315"/>
      <c r="R3512" s="315"/>
      <c r="S3512" s="315"/>
      <c r="T3512" s="315"/>
      <c r="U3512" s="315"/>
      <c r="V3512" s="315"/>
      <c r="W3512" s="315"/>
      <c r="X3512" s="315"/>
      <c r="Y3512" s="315"/>
      <c r="Z3512" s="315"/>
      <c r="AA3512" s="315"/>
      <c r="AB3512" s="315"/>
    </row>
    <row r="3513" spans="1:29" x14ac:dyDescent="0.35">
      <c r="A3513" s="8" t="s">
        <v>303</v>
      </c>
      <c r="B3513" s="8"/>
      <c r="C3513" s="8"/>
      <c r="D3513" s="9"/>
      <c r="E3513" s="9"/>
      <c r="F3513" s="9"/>
      <c r="G3513" s="8"/>
      <c r="H3513" s="8"/>
      <c r="I3513" s="8"/>
      <c r="J3513" s="10"/>
      <c r="K3513" s="11"/>
      <c r="L3513" s="12"/>
      <c r="M3513" s="13"/>
      <c r="N3513" s="8"/>
      <c r="O3513" s="8"/>
      <c r="P3513" s="8"/>
      <c r="Q3513" s="10"/>
      <c r="R3513" s="11"/>
      <c r="S3513" s="10"/>
      <c r="T3513" s="10"/>
      <c r="U3513" s="8"/>
      <c r="V3513" s="8"/>
      <c r="W3513" s="11"/>
      <c r="X3513" s="10"/>
      <c r="Y3513" s="11"/>
      <c r="Z3513" s="10"/>
      <c r="AA3513" s="11"/>
      <c r="AB3513" s="14"/>
    </row>
    <row r="3514" spans="1:29" x14ac:dyDescent="0.35">
      <c r="A3514" s="288" t="s">
        <v>4</v>
      </c>
      <c r="B3514" s="316"/>
      <c r="C3514" s="316"/>
      <c r="D3514" s="316"/>
      <c r="E3514" s="316"/>
      <c r="F3514" s="316"/>
      <c r="G3514" s="316"/>
      <c r="H3514" s="316"/>
      <c r="I3514" s="316"/>
      <c r="J3514" s="316"/>
      <c r="K3514" s="316"/>
      <c r="L3514" s="289"/>
      <c r="M3514" s="288" t="s">
        <v>5</v>
      </c>
      <c r="N3514" s="316"/>
      <c r="O3514" s="316"/>
      <c r="P3514" s="316"/>
      <c r="Q3514" s="316"/>
      <c r="R3514" s="316"/>
      <c r="S3514" s="316"/>
      <c r="T3514" s="316"/>
      <c r="U3514" s="316"/>
      <c r="V3514" s="316"/>
      <c r="W3514" s="289"/>
      <c r="X3514" s="290" t="s">
        <v>6</v>
      </c>
      <c r="Y3514" s="290" t="s">
        <v>7</v>
      </c>
      <c r="Z3514" s="290" t="s">
        <v>8</v>
      </c>
      <c r="AA3514" s="290" t="s">
        <v>9</v>
      </c>
      <c r="AB3514" s="317" t="s">
        <v>10</v>
      </c>
    </row>
    <row r="3515" spans="1:29" x14ac:dyDescent="0.35">
      <c r="A3515" s="299" t="s">
        <v>11</v>
      </c>
      <c r="B3515" s="293" t="s">
        <v>12</v>
      </c>
      <c r="C3515" s="293" t="s">
        <v>13</v>
      </c>
      <c r="D3515" s="311" t="s">
        <v>14</v>
      </c>
      <c r="E3515" s="311" t="s">
        <v>15</v>
      </c>
      <c r="F3515" s="312" t="s">
        <v>16</v>
      </c>
      <c r="G3515" s="302" t="s">
        <v>17</v>
      </c>
      <c r="H3515" s="303"/>
      <c r="I3515" s="304"/>
      <c r="J3515" s="290" t="s">
        <v>18</v>
      </c>
      <c r="K3515" s="290" t="s">
        <v>19</v>
      </c>
      <c r="L3515" s="308" t="s">
        <v>20</v>
      </c>
      <c r="M3515" s="299" t="s">
        <v>11</v>
      </c>
      <c r="N3515" s="293" t="s">
        <v>21</v>
      </c>
      <c r="O3515" s="293" t="s">
        <v>22</v>
      </c>
      <c r="P3515" s="293" t="s">
        <v>16</v>
      </c>
      <c r="Q3515" s="290" t="s">
        <v>23</v>
      </c>
      <c r="R3515" s="290" t="s">
        <v>24</v>
      </c>
      <c r="S3515" s="290" t="s">
        <v>25</v>
      </c>
      <c r="T3515" s="290" t="s">
        <v>26</v>
      </c>
      <c r="U3515" s="288" t="s">
        <v>27</v>
      </c>
      <c r="V3515" s="289"/>
      <c r="W3515" s="290" t="s">
        <v>28</v>
      </c>
      <c r="X3515" s="291"/>
      <c r="Y3515" s="291"/>
      <c r="Z3515" s="291"/>
      <c r="AA3515" s="291"/>
      <c r="AB3515" s="318"/>
    </row>
    <row r="3516" spans="1:29" x14ac:dyDescent="0.35">
      <c r="A3516" s="300"/>
      <c r="B3516" s="294"/>
      <c r="C3516" s="294"/>
      <c r="D3516" s="312"/>
      <c r="E3516" s="312"/>
      <c r="F3516" s="312"/>
      <c r="G3516" s="305"/>
      <c r="H3516" s="306"/>
      <c r="I3516" s="307"/>
      <c r="J3516" s="291"/>
      <c r="K3516" s="291"/>
      <c r="L3516" s="309"/>
      <c r="M3516" s="300"/>
      <c r="N3516" s="294"/>
      <c r="O3516" s="294"/>
      <c r="P3516" s="294"/>
      <c r="Q3516" s="291"/>
      <c r="R3516" s="291"/>
      <c r="S3516" s="291"/>
      <c r="T3516" s="291"/>
      <c r="U3516" s="293" t="s">
        <v>29</v>
      </c>
      <c r="V3516" s="296" t="s">
        <v>30</v>
      </c>
      <c r="W3516" s="291"/>
      <c r="X3516" s="291"/>
      <c r="Y3516" s="291"/>
      <c r="Z3516" s="291"/>
      <c r="AA3516" s="291"/>
      <c r="AB3516" s="318"/>
    </row>
    <row r="3517" spans="1:29" x14ac:dyDescent="0.35">
      <c r="A3517" s="300"/>
      <c r="B3517" s="294"/>
      <c r="C3517" s="294"/>
      <c r="D3517" s="312"/>
      <c r="E3517" s="312"/>
      <c r="F3517" s="312"/>
      <c r="G3517" s="299" t="s">
        <v>31</v>
      </c>
      <c r="H3517" s="299" t="s">
        <v>32</v>
      </c>
      <c r="I3517" s="299" t="s">
        <v>33</v>
      </c>
      <c r="J3517" s="291"/>
      <c r="K3517" s="291"/>
      <c r="L3517" s="309"/>
      <c r="M3517" s="300"/>
      <c r="N3517" s="294"/>
      <c r="O3517" s="294"/>
      <c r="P3517" s="294"/>
      <c r="Q3517" s="291"/>
      <c r="R3517" s="291"/>
      <c r="S3517" s="291"/>
      <c r="T3517" s="291"/>
      <c r="U3517" s="294"/>
      <c r="V3517" s="297"/>
      <c r="W3517" s="291"/>
      <c r="X3517" s="291"/>
      <c r="Y3517" s="291"/>
      <c r="Z3517" s="291"/>
      <c r="AA3517" s="291"/>
      <c r="AB3517" s="318"/>
    </row>
    <row r="3518" spans="1:29" x14ac:dyDescent="0.35">
      <c r="A3518" s="300"/>
      <c r="B3518" s="294"/>
      <c r="C3518" s="294"/>
      <c r="D3518" s="312"/>
      <c r="E3518" s="312"/>
      <c r="F3518" s="312"/>
      <c r="G3518" s="300"/>
      <c r="H3518" s="300"/>
      <c r="I3518" s="300"/>
      <c r="J3518" s="291"/>
      <c r="K3518" s="291"/>
      <c r="L3518" s="309"/>
      <c r="M3518" s="300"/>
      <c r="N3518" s="294"/>
      <c r="O3518" s="294"/>
      <c r="P3518" s="294"/>
      <c r="Q3518" s="291"/>
      <c r="R3518" s="291"/>
      <c r="S3518" s="291"/>
      <c r="T3518" s="291"/>
      <c r="U3518" s="294"/>
      <c r="V3518" s="297"/>
      <c r="W3518" s="291"/>
      <c r="X3518" s="291"/>
      <c r="Y3518" s="291"/>
      <c r="Z3518" s="291"/>
      <c r="AA3518" s="291"/>
      <c r="AB3518" s="318"/>
    </row>
    <row r="3519" spans="1:29" x14ac:dyDescent="0.35">
      <c r="A3519" s="301"/>
      <c r="B3519" s="295"/>
      <c r="C3519" s="295"/>
      <c r="D3519" s="313"/>
      <c r="E3519" s="313"/>
      <c r="F3519" s="313"/>
      <c r="G3519" s="301"/>
      <c r="H3519" s="301"/>
      <c r="I3519" s="301"/>
      <c r="J3519" s="292"/>
      <c r="K3519" s="292"/>
      <c r="L3519" s="310"/>
      <c r="M3519" s="301"/>
      <c r="N3519" s="295"/>
      <c r="O3519" s="295"/>
      <c r="P3519" s="295"/>
      <c r="Q3519" s="292"/>
      <c r="R3519" s="292"/>
      <c r="S3519" s="292"/>
      <c r="T3519" s="292"/>
      <c r="U3519" s="295"/>
      <c r="V3519" s="298"/>
      <c r="W3519" s="292"/>
      <c r="X3519" s="292"/>
      <c r="Y3519" s="292"/>
      <c r="Z3519" s="292"/>
      <c r="AA3519" s="292"/>
      <c r="AB3519" s="319"/>
    </row>
    <row r="3520" spans="1:29" x14ac:dyDescent="0.35">
      <c r="A3520" s="15">
        <v>1</v>
      </c>
      <c r="B3520" s="16" t="str">
        <f>[1]ภดส3!B5687</f>
        <v>โฉนด</v>
      </c>
      <c r="C3520" s="16">
        <f>[1]ภดส3!E5687</f>
        <v>4586</v>
      </c>
      <c r="D3520" s="17">
        <f>[1]ภดส3!C5687</f>
        <v>9962</v>
      </c>
      <c r="E3520" s="17" t="str">
        <f>[1]ภดส3!F5687</f>
        <v>ม.2 ต.นาบอน</v>
      </c>
      <c r="F3520" s="18" t="s">
        <v>45</v>
      </c>
      <c r="G3520" s="16">
        <f>[1]ภดส3!G5687</f>
        <v>0</v>
      </c>
      <c r="H3520" s="16">
        <f>[1]ภดส3!H5687</f>
        <v>0</v>
      </c>
      <c r="I3520" s="16">
        <f>[1]ภดส3!I5687</f>
        <v>21.2</v>
      </c>
      <c r="J3520" s="19">
        <f>[1]ภดส3!J5687</f>
        <v>21.2</v>
      </c>
      <c r="K3520" s="20">
        <v>300</v>
      </c>
      <c r="L3520" s="19">
        <f>J3520*K3520</f>
        <v>6360</v>
      </c>
      <c r="M3520" s="21"/>
      <c r="N3520" s="21"/>
      <c r="O3520" s="21"/>
      <c r="P3520" s="21"/>
      <c r="Q3520" s="22"/>
      <c r="R3520" s="23"/>
      <c r="S3520" s="22"/>
      <c r="T3520" s="22"/>
      <c r="U3520" s="21"/>
      <c r="V3520" s="21"/>
      <c r="W3520" s="23"/>
      <c r="X3520" s="22">
        <f>L3520</f>
        <v>6360</v>
      </c>
      <c r="Y3520" s="23">
        <f>X3520*100/100</f>
        <v>6360</v>
      </c>
      <c r="Z3520" s="22">
        <v>0</v>
      </c>
      <c r="AA3520" s="24">
        <f>Y3520-Z3520</f>
        <v>6360</v>
      </c>
      <c r="AB3520" s="25">
        <v>0.3</v>
      </c>
      <c r="AC3520" s="5">
        <f>AA3520*AB3520/100</f>
        <v>19.079999999999998</v>
      </c>
    </row>
    <row r="3521" spans="1:29" x14ac:dyDescent="0.35">
      <c r="A3521" s="201"/>
      <c r="B3521" s="202"/>
      <c r="C3521" s="202"/>
      <c r="D3521" s="77"/>
      <c r="E3521" s="77"/>
      <c r="F3521" s="130"/>
      <c r="G3521" s="202"/>
      <c r="H3521" s="202"/>
      <c r="I3521" s="202"/>
      <c r="J3521" s="196"/>
      <c r="K3521" s="197"/>
      <c r="L3521" s="203"/>
      <c r="M3521" s="132"/>
      <c r="N3521" s="132"/>
      <c r="O3521" s="132"/>
      <c r="P3521" s="132"/>
      <c r="Q3521" s="185"/>
      <c r="R3521" s="206"/>
      <c r="S3521" s="185"/>
      <c r="T3521" s="207"/>
      <c r="U3521" s="132"/>
      <c r="V3521" s="132"/>
      <c r="W3521" s="206"/>
      <c r="X3521" s="207"/>
      <c r="Y3521" s="206"/>
      <c r="Z3521" s="207"/>
      <c r="AA3521" s="208"/>
      <c r="AB3521" s="198"/>
      <c r="AC3521" s="188">
        <f>SUM(AC3520)</f>
        <v>19.079999999999998</v>
      </c>
    </row>
    <row r="3522" spans="1:29" x14ac:dyDescent="0.35">
      <c r="A3522" s="1"/>
      <c r="B3522" s="1"/>
      <c r="C3522" s="1"/>
      <c r="D3522" s="2"/>
      <c r="E3522" s="2"/>
      <c r="F3522" s="2"/>
      <c r="G3522" s="1"/>
      <c r="H3522" s="1"/>
      <c r="I3522" s="1"/>
      <c r="J3522" s="3"/>
      <c r="K3522" s="4"/>
      <c r="M3522" s="6"/>
      <c r="N3522" s="1"/>
      <c r="O3522" s="1"/>
      <c r="P3522" s="1"/>
      <c r="Q3522" s="3"/>
      <c r="R3522" s="4"/>
      <c r="S3522" s="3"/>
      <c r="T3522" s="3"/>
      <c r="U3522" s="1"/>
      <c r="V3522" s="1"/>
      <c r="W3522" s="4"/>
      <c r="X3522" s="3"/>
      <c r="Y3522" s="4"/>
      <c r="Z3522" s="3"/>
      <c r="AA3522" s="4"/>
      <c r="AB3522" s="55"/>
    </row>
    <row r="3523" spans="1:29" x14ac:dyDescent="0.35">
      <c r="A3523" s="8"/>
      <c r="B3523" s="8" t="s">
        <v>37</v>
      </c>
      <c r="C3523" s="8"/>
      <c r="D3523" s="9" t="s">
        <v>38</v>
      </c>
      <c r="E3523" s="9"/>
      <c r="F3523" s="9"/>
      <c r="G3523" s="56"/>
      <c r="H3523" s="8" t="s">
        <v>39</v>
      </c>
      <c r="I3523" s="8"/>
      <c r="J3523" s="57"/>
      <c r="K3523" s="10"/>
      <c r="L3523" s="8"/>
      <c r="M3523" s="13"/>
      <c r="N3523" s="1"/>
      <c r="O3523" s="1"/>
      <c r="P3523" s="1"/>
      <c r="Q3523" s="3"/>
      <c r="R3523" s="4"/>
      <c r="S3523" s="3"/>
      <c r="T3523" s="3"/>
      <c r="U3523" s="1"/>
      <c r="V3523" s="1"/>
      <c r="W3523" s="4"/>
      <c r="X3523" s="3"/>
      <c r="Y3523" s="4"/>
      <c r="Z3523" s="3"/>
      <c r="AA3523" s="4"/>
      <c r="AB3523" s="55"/>
    </row>
    <row r="3524" spans="1:29" x14ac:dyDescent="0.35">
      <c r="A3524" s="8"/>
      <c r="B3524" s="8"/>
      <c r="C3524" s="8"/>
      <c r="D3524" s="9"/>
      <c r="E3524" s="9"/>
      <c r="F3524" s="9"/>
      <c r="G3524" s="56"/>
      <c r="H3524" s="8" t="s">
        <v>40</v>
      </c>
      <c r="I3524" s="8"/>
      <c r="J3524" s="57"/>
      <c r="K3524" s="10"/>
      <c r="L3524" s="8"/>
      <c r="M3524" s="13"/>
      <c r="N3524" s="1"/>
      <c r="O3524" s="1"/>
      <c r="P3524" s="1"/>
      <c r="Q3524" s="3"/>
      <c r="R3524" s="4"/>
      <c r="S3524" s="3"/>
      <c r="T3524" s="3"/>
      <c r="U3524" s="1"/>
      <c r="V3524" s="1"/>
      <c r="W3524" s="4"/>
      <c r="X3524" s="3"/>
      <c r="Y3524" s="4"/>
      <c r="Z3524" s="3"/>
      <c r="AA3524" s="4"/>
      <c r="AB3524" s="55"/>
    </row>
    <row r="3525" spans="1:29" x14ac:dyDescent="0.35">
      <c r="A3525" s="8"/>
      <c r="B3525" s="8"/>
      <c r="C3525" s="8"/>
      <c r="D3525" s="9"/>
      <c r="E3525" s="9"/>
      <c r="F3525" s="9"/>
      <c r="G3525" s="56"/>
      <c r="H3525" s="8" t="s">
        <v>41</v>
      </c>
      <c r="I3525" s="8"/>
      <c r="J3525" s="57"/>
      <c r="K3525" s="10"/>
      <c r="L3525" s="8"/>
      <c r="M3525" s="13"/>
      <c r="N3525" s="1"/>
      <c r="O3525" s="1"/>
      <c r="P3525" s="8"/>
      <c r="Q3525" s="3"/>
      <c r="R3525" s="4"/>
      <c r="S3525" s="3"/>
      <c r="T3525" s="3"/>
      <c r="U3525" s="1"/>
      <c r="V3525" s="1"/>
      <c r="W3525" s="4"/>
      <c r="X3525" s="3"/>
      <c r="Y3525" s="11"/>
      <c r="Z3525" s="10"/>
      <c r="AA3525" s="11"/>
      <c r="AB3525" s="14"/>
    </row>
    <row r="3526" spans="1:29" x14ac:dyDescent="0.35">
      <c r="A3526" s="8"/>
      <c r="B3526" s="8"/>
      <c r="C3526" s="8"/>
      <c r="D3526" s="9"/>
      <c r="E3526" s="9"/>
      <c r="F3526" s="9"/>
      <c r="G3526" s="56"/>
      <c r="H3526" s="8" t="s">
        <v>42</v>
      </c>
      <c r="I3526" s="58"/>
      <c r="J3526" s="59"/>
      <c r="K3526" s="12"/>
      <c r="L3526" s="58"/>
      <c r="M3526" s="60"/>
      <c r="N3526" s="1"/>
      <c r="O3526" s="1"/>
      <c r="P3526" s="8"/>
      <c r="Q3526" s="3"/>
      <c r="R3526" s="4"/>
      <c r="S3526" s="3"/>
      <c r="T3526" s="3"/>
      <c r="U3526" s="1"/>
      <c r="V3526" s="1"/>
      <c r="W3526" s="4"/>
      <c r="X3526" s="3"/>
      <c r="Y3526" s="11"/>
      <c r="Z3526" s="10"/>
      <c r="AA3526" s="11"/>
      <c r="AB3526" s="14"/>
    </row>
    <row r="3527" spans="1:29" x14ac:dyDescent="0.35">
      <c r="A3527" s="58"/>
      <c r="B3527" s="58"/>
      <c r="C3527" s="58"/>
      <c r="D3527" s="61"/>
      <c r="E3527" s="61"/>
      <c r="F3527" s="61"/>
      <c r="G3527" s="58"/>
      <c r="H3527" s="58" t="s">
        <v>43</v>
      </c>
      <c r="I3527" s="58"/>
      <c r="J3527" s="59"/>
      <c r="K3527" s="12"/>
      <c r="L3527" s="58"/>
      <c r="M3527" s="60"/>
    </row>
    <row r="3528" spans="1:29" x14ac:dyDescent="0.35">
      <c r="A3528" s="1"/>
      <c r="B3528" s="1"/>
      <c r="C3528" s="1"/>
      <c r="D3528" s="2"/>
      <c r="E3528" s="2"/>
      <c r="F3528" s="2"/>
      <c r="G3528" s="1"/>
      <c r="H3528" s="1"/>
      <c r="I3528" s="1"/>
      <c r="J3528" s="3"/>
      <c r="K3528" s="4"/>
      <c r="M3528" s="6"/>
      <c r="N3528" s="1"/>
      <c r="O3528" s="1"/>
      <c r="P3528" s="1"/>
      <c r="Q3528" s="3"/>
      <c r="R3528" s="4"/>
      <c r="S3528" s="3"/>
      <c r="T3528" s="3"/>
      <c r="U3528" s="1"/>
      <c r="V3528" s="1"/>
      <c r="W3528" s="4"/>
      <c r="X3528" s="3"/>
      <c r="Y3528" s="4"/>
      <c r="Z3528" s="3"/>
      <c r="AA3528" s="314" t="s">
        <v>0</v>
      </c>
      <c r="AB3528" s="314"/>
    </row>
    <row r="3529" spans="1:29" x14ac:dyDescent="0.35">
      <c r="A3529" s="315" t="s">
        <v>1</v>
      </c>
      <c r="B3529" s="315"/>
      <c r="C3529" s="315"/>
      <c r="D3529" s="315"/>
      <c r="E3529" s="315"/>
      <c r="F3529" s="315"/>
      <c r="G3529" s="315"/>
      <c r="H3529" s="315"/>
      <c r="I3529" s="315"/>
      <c r="J3529" s="315"/>
      <c r="K3529" s="315"/>
      <c r="L3529" s="315"/>
      <c r="M3529" s="315"/>
      <c r="N3529" s="315"/>
      <c r="O3529" s="315"/>
      <c r="P3529" s="315"/>
      <c r="Q3529" s="315"/>
      <c r="R3529" s="315"/>
      <c r="S3529" s="315"/>
      <c r="T3529" s="315"/>
      <c r="U3529" s="315"/>
      <c r="V3529" s="315"/>
      <c r="W3529" s="315"/>
      <c r="X3529" s="315"/>
      <c r="Y3529" s="315"/>
      <c r="Z3529" s="315"/>
      <c r="AA3529" s="315"/>
      <c r="AB3529" s="315"/>
    </row>
    <row r="3530" spans="1:29" x14ac:dyDescent="0.35">
      <c r="A3530" s="315" t="str">
        <f>A3512</f>
        <v>เทศบาลตำบลนาบอน</v>
      </c>
      <c r="B3530" s="315"/>
      <c r="C3530" s="315"/>
      <c r="D3530" s="315"/>
      <c r="E3530" s="315"/>
      <c r="F3530" s="315"/>
      <c r="G3530" s="315"/>
      <c r="H3530" s="315"/>
      <c r="I3530" s="315"/>
      <c r="J3530" s="315"/>
      <c r="K3530" s="315"/>
      <c r="L3530" s="315"/>
      <c r="M3530" s="315"/>
      <c r="N3530" s="315"/>
      <c r="O3530" s="315"/>
      <c r="P3530" s="315"/>
      <c r="Q3530" s="315"/>
      <c r="R3530" s="315"/>
      <c r="S3530" s="315"/>
      <c r="T3530" s="315"/>
      <c r="U3530" s="315"/>
      <c r="V3530" s="315"/>
      <c r="W3530" s="315"/>
      <c r="X3530" s="315"/>
      <c r="Y3530" s="315"/>
      <c r="Z3530" s="315"/>
      <c r="AA3530" s="315"/>
      <c r="AB3530" s="315"/>
    </row>
    <row r="3531" spans="1:29" x14ac:dyDescent="0.35">
      <c r="A3531" s="8" t="s">
        <v>304</v>
      </c>
      <c r="B3531" s="8"/>
      <c r="C3531" s="8"/>
      <c r="D3531" s="9"/>
      <c r="E3531" s="9"/>
      <c r="F3531" s="9"/>
      <c r="G3531" s="8"/>
      <c r="H3531" s="8"/>
      <c r="I3531" s="8"/>
      <c r="J3531" s="10"/>
      <c r="K3531" s="11"/>
      <c r="L3531" s="12"/>
      <c r="M3531" s="13"/>
      <c r="N3531" s="8"/>
      <c r="O3531" s="8"/>
      <c r="P3531" s="8"/>
      <c r="Q3531" s="10"/>
      <c r="R3531" s="11"/>
      <c r="S3531" s="10"/>
      <c r="T3531" s="10"/>
      <c r="U3531" s="8"/>
      <c r="V3531" s="8"/>
      <c r="W3531" s="11"/>
      <c r="X3531" s="10"/>
      <c r="Y3531" s="11"/>
      <c r="Z3531" s="10"/>
      <c r="AA3531" s="11"/>
      <c r="AB3531" s="14"/>
    </row>
    <row r="3532" spans="1:29" x14ac:dyDescent="0.35">
      <c r="A3532" s="288" t="s">
        <v>4</v>
      </c>
      <c r="B3532" s="316"/>
      <c r="C3532" s="316"/>
      <c r="D3532" s="316"/>
      <c r="E3532" s="316"/>
      <c r="F3532" s="316"/>
      <c r="G3532" s="316"/>
      <c r="H3532" s="316"/>
      <c r="I3532" s="316"/>
      <c r="J3532" s="316"/>
      <c r="K3532" s="316"/>
      <c r="L3532" s="289"/>
      <c r="M3532" s="288" t="s">
        <v>5</v>
      </c>
      <c r="N3532" s="316"/>
      <c r="O3532" s="316"/>
      <c r="P3532" s="316"/>
      <c r="Q3532" s="316"/>
      <c r="R3532" s="316"/>
      <c r="S3532" s="316"/>
      <c r="T3532" s="316"/>
      <c r="U3532" s="316"/>
      <c r="V3532" s="316"/>
      <c r="W3532" s="289"/>
      <c r="X3532" s="290" t="s">
        <v>6</v>
      </c>
      <c r="Y3532" s="290" t="s">
        <v>7</v>
      </c>
      <c r="Z3532" s="290" t="s">
        <v>8</v>
      </c>
      <c r="AA3532" s="290" t="s">
        <v>9</v>
      </c>
      <c r="AB3532" s="317" t="s">
        <v>10</v>
      </c>
    </row>
    <row r="3533" spans="1:29" x14ac:dyDescent="0.35">
      <c r="A3533" s="299" t="s">
        <v>11</v>
      </c>
      <c r="B3533" s="293" t="s">
        <v>12</v>
      </c>
      <c r="C3533" s="293" t="s">
        <v>13</v>
      </c>
      <c r="D3533" s="311" t="s">
        <v>14</v>
      </c>
      <c r="E3533" s="311" t="s">
        <v>15</v>
      </c>
      <c r="F3533" s="312" t="s">
        <v>16</v>
      </c>
      <c r="G3533" s="302" t="s">
        <v>17</v>
      </c>
      <c r="H3533" s="303"/>
      <c r="I3533" s="304"/>
      <c r="J3533" s="290" t="s">
        <v>18</v>
      </c>
      <c r="K3533" s="290" t="s">
        <v>19</v>
      </c>
      <c r="L3533" s="308" t="s">
        <v>20</v>
      </c>
      <c r="M3533" s="299" t="s">
        <v>11</v>
      </c>
      <c r="N3533" s="293" t="s">
        <v>21</v>
      </c>
      <c r="O3533" s="293" t="s">
        <v>22</v>
      </c>
      <c r="P3533" s="293" t="s">
        <v>16</v>
      </c>
      <c r="Q3533" s="290" t="s">
        <v>23</v>
      </c>
      <c r="R3533" s="290" t="s">
        <v>24</v>
      </c>
      <c r="S3533" s="290" t="s">
        <v>25</v>
      </c>
      <c r="T3533" s="290" t="s">
        <v>26</v>
      </c>
      <c r="U3533" s="288" t="s">
        <v>27</v>
      </c>
      <c r="V3533" s="289"/>
      <c r="W3533" s="290" t="s">
        <v>28</v>
      </c>
      <c r="X3533" s="291"/>
      <c r="Y3533" s="291"/>
      <c r="Z3533" s="291"/>
      <c r="AA3533" s="291"/>
      <c r="AB3533" s="318"/>
    </row>
    <row r="3534" spans="1:29" x14ac:dyDescent="0.35">
      <c r="A3534" s="300"/>
      <c r="B3534" s="294"/>
      <c r="C3534" s="294"/>
      <c r="D3534" s="312"/>
      <c r="E3534" s="312"/>
      <c r="F3534" s="312"/>
      <c r="G3534" s="305"/>
      <c r="H3534" s="306"/>
      <c r="I3534" s="307"/>
      <c r="J3534" s="291"/>
      <c r="K3534" s="291"/>
      <c r="L3534" s="309"/>
      <c r="M3534" s="300"/>
      <c r="N3534" s="294"/>
      <c r="O3534" s="294"/>
      <c r="P3534" s="294"/>
      <c r="Q3534" s="291"/>
      <c r="R3534" s="291"/>
      <c r="S3534" s="291"/>
      <c r="T3534" s="291"/>
      <c r="U3534" s="293" t="s">
        <v>29</v>
      </c>
      <c r="V3534" s="296" t="s">
        <v>30</v>
      </c>
      <c r="W3534" s="291"/>
      <c r="X3534" s="291"/>
      <c r="Y3534" s="291"/>
      <c r="Z3534" s="291"/>
      <c r="AA3534" s="291"/>
      <c r="AB3534" s="318"/>
    </row>
    <row r="3535" spans="1:29" x14ac:dyDescent="0.35">
      <c r="A3535" s="300"/>
      <c r="B3535" s="294"/>
      <c r="C3535" s="294"/>
      <c r="D3535" s="312"/>
      <c r="E3535" s="312"/>
      <c r="F3535" s="312"/>
      <c r="G3535" s="299" t="s">
        <v>31</v>
      </c>
      <c r="H3535" s="299" t="s">
        <v>32</v>
      </c>
      <c r="I3535" s="299" t="s">
        <v>33</v>
      </c>
      <c r="J3535" s="291"/>
      <c r="K3535" s="291"/>
      <c r="L3535" s="309"/>
      <c r="M3535" s="300"/>
      <c r="N3535" s="294"/>
      <c r="O3535" s="294"/>
      <c r="P3535" s="294"/>
      <c r="Q3535" s="291"/>
      <c r="R3535" s="291"/>
      <c r="S3535" s="291"/>
      <c r="T3535" s="291"/>
      <c r="U3535" s="294"/>
      <c r="V3535" s="297"/>
      <c r="W3535" s="291"/>
      <c r="X3535" s="291"/>
      <c r="Y3535" s="291"/>
      <c r="Z3535" s="291"/>
      <c r="AA3535" s="291"/>
      <c r="AB3535" s="318"/>
    </row>
    <row r="3536" spans="1:29" x14ac:dyDescent="0.35">
      <c r="A3536" s="300"/>
      <c r="B3536" s="294"/>
      <c r="C3536" s="294"/>
      <c r="D3536" s="312"/>
      <c r="E3536" s="312"/>
      <c r="F3536" s="312"/>
      <c r="G3536" s="300"/>
      <c r="H3536" s="300"/>
      <c r="I3536" s="300"/>
      <c r="J3536" s="291"/>
      <c r="K3536" s="291"/>
      <c r="L3536" s="309"/>
      <c r="M3536" s="300"/>
      <c r="N3536" s="294"/>
      <c r="O3536" s="294"/>
      <c r="P3536" s="294"/>
      <c r="Q3536" s="291"/>
      <c r="R3536" s="291"/>
      <c r="S3536" s="291"/>
      <c r="T3536" s="291"/>
      <c r="U3536" s="294"/>
      <c r="V3536" s="297"/>
      <c r="W3536" s="291"/>
      <c r="X3536" s="291"/>
      <c r="Y3536" s="291"/>
      <c r="Z3536" s="291"/>
      <c r="AA3536" s="291"/>
      <c r="AB3536" s="318"/>
    </row>
    <row r="3537" spans="1:29" x14ac:dyDescent="0.35">
      <c r="A3537" s="301"/>
      <c r="B3537" s="295"/>
      <c r="C3537" s="295"/>
      <c r="D3537" s="313"/>
      <c r="E3537" s="313"/>
      <c r="F3537" s="313"/>
      <c r="G3537" s="301"/>
      <c r="H3537" s="301"/>
      <c r="I3537" s="301"/>
      <c r="J3537" s="292"/>
      <c r="K3537" s="292"/>
      <c r="L3537" s="310"/>
      <c r="M3537" s="301"/>
      <c r="N3537" s="295"/>
      <c r="O3537" s="295"/>
      <c r="P3537" s="295"/>
      <c r="Q3537" s="292"/>
      <c r="R3537" s="292"/>
      <c r="S3537" s="292"/>
      <c r="T3537" s="292"/>
      <c r="U3537" s="295"/>
      <c r="V3537" s="298"/>
      <c r="W3537" s="292"/>
      <c r="X3537" s="292"/>
      <c r="Y3537" s="292"/>
      <c r="Z3537" s="292"/>
      <c r="AA3537" s="292"/>
      <c r="AB3537" s="319"/>
    </row>
    <row r="3538" spans="1:29" x14ac:dyDescent="0.35">
      <c r="A3538" s="15">
        <v>1</v>
      </c>
      <c r="B3538" s="16" t="str">
        <f>[1]ภดส3!B5714</f>
        <v>โฉนด</v>
      </c>
      <c r="C3538" s="16">
        <f>[1]ภดส3!E5714</f>
        <v>3561</v>
      </c>
      <c r="D3538" s="17">
        <f>[1]ภดส3!C5714</f>
        <v>7505</v>
      </c>
      <c r="E3538" s="17" t="str">
        <f>[1]ภดส3!F5714</f>
        <v>ม.2 ต.นาบอน</v>
      </c>
      <c r="F3538" s="18" t="s">
        <v>45</v>
      </c>
      <c r="G3538" s="16">
        <f>[1]ภดส3!G5714</f>
        <v>0</v>
      </c>
      <c r="H3538" s="16">
        <f>[1]ภดส3!H5714</f>
        <v>0</v>
      </c>
      <c r="I3538" s="16">
        <f>[1]ภดส3!I5714</f>
        <v>24</v>
      </c>
      <c r="J3538" s="19">
        <f>[1]ภดส3!J5714</f>
        <v>24</v>
      </c>
      <c r="K3538" s="20">
        <v>150</v>
      </c>
      <c r="L3538" s="19">
        <f>J3538*K3538</f>
        <v>3600</v>
      </c>
      <c r="M3538" s="21"/>
      <c r="N3538" s="21"/>
      <c r="O3538" s="21"/>
      <c r="P3538" s="21"/>
      <c r="Q3538" s="22"/>
      <c r="R3538" s="23"/>
      <c r="S3538" s="22"/>
      <c r="T3538" s="22"/>
      <c r="U3538" s="21"/>
      <c r="V3538" s="21"/>
      <c r="W3538" s="23"/>
      <c r="X3538" s="22">
        <f>L3538</f>
        <v>3600</v>
      </c>
      <c r="Y3538" s="23">
        <f>X3538*100/100</f>
        <v>3600</v>
      </c>
      <c r="Z3538" s="22">
        <v>0</v>
      </c>
      <c r="AA3538" s="24">
        <f>Y3538-Z3538</f>
        <v>3600</v>
      </c>
      <c r="AB3538" s="25">
        <v>0.3</v>
      </c>
      <c r="AC3538" s="5">
        <f>AA3538*AB3538/100</f>
        <v>10.8</v>
      </c>
    </row>
    <row r="3539" spans="1:29" x14ac:dyDescent="0.35">
      <c r="A3539" s="201"/>
      <c r="B3539" s="202"/>
      <c r="C3539" s="202"/>
      <c r="D3539" s="77"/>
      <c r="E3539" s="77"/>
      <c r="F3539" s="130"/>
      <c r="G3539" s="202"/>
      <c r="H3539" s="202"/>
      <c r="I3539" s="202"/>
      <c r="J3539" s="196"/>
      <c r="K3539" s="197"/>
      <c r="L3539" s="203"/>
      <c r="M3539" s="132"/>
      <c r="N3539" s="132"/>
      <c r="O3539" s="132"/>
      <c r="P3539" s="132"/>
      <c r="Q3539" s="185"/>
      <c r="R3539" s="206"/>
      <c r="S3539" s="185"/>
      <c r="T3539" s="207"/>
      <c r="U3539" s="132"/>
      <c r="V3539" s="132"/>
      <c r="W3539" s="206"/>
      <c r="X3539" s="207"/>
      <c r="Y3539" s="206"/>
      <c r="Z3539" s="207"/>
      <c r="AA3539" s="208"/>
      <c r="AB3539" s="198"/>
      <c r="AC3539" s="188">
        <f>SUM(AC3538)</f>
        <v>10.8</v>
      </c>
    </row>
    <row r="3540" spans="1:29" x14ac:dyDescent="0.35">
      <c r="A3540" s="1"/>
      <c r="B3540" s="1"/>
      <c r="C3540" s="1"/>
      <c r="D3540" s="2"/>
      <c r="E3540" s="2"/>
      <c r="F3540" s="2"/>
      <c r="G3540" s="1"/>
      <c r="H3540" s="1"/>
      <c r="I3540" s="1"/>
      <c r="J3540" s="3"/>
      <c r="K3540" s="4"/>
      <c r="M3540" s="6"/>
      <c r="N3540" s="1"/>
      <c r="O3540" s="1"/>
      <c r="P3540" s="1"/>
      <c r="Q3540" s="3"/>
      <c r="R3540" s="4"/>
      <c r="S3540" s="3"/>
      <c r="T3540" s="3"/>
      <c r="U3540" s="1"/>
      <c r="V3540" s="1"/>
      <c r="W3540" s="4"/>
      <c r="X3540" s="3"/>
      <c r="Y3540" s="4"/>
      <c r="Z3540" s="3"/>
      <c r="AA3540" s="4"/>
      <c r="AB3540" s="55"/>
    </row>
    <row r="3541" spans="1:29" x14ac:dyDescent="0.35">
      <c r="A3541" s="8"/>
      <c r="B3541" s="8" t="s">
        <v>37</v>
      </c>
      <c r="C3541" s="8"/>
      <c r="D3541" s="9" t="s">
        <v>38</v>
      </c>
      <c r="E3541" s="9"/>
      <c r="F3541" s="9"/>
      <c r="G3541" s="56"/>
      <c r="H3541" s="8" t="s">
        <v>39</v>
      </c>
      <c r="I3541" s="8"/>
      <c r="J3541" s="57"/>
      <c r="K3541" s="10"/>
      <c r="L3541" s="8"/>
      <c r="M3541" s="13"/>
      <c r="N3541" s="1"/>
      <c r="O3541" s="1"/>
      <c r="P3541" s="1"/>
      <c r="Q3541" s="3"/>
      <c r="R3541" s="4"/>
      <c r="S3541" s="3"/>
      <c r="T3541" s="3"/>
      <c r="U3541" s="1"/>
      <c r="V3541" s="1"/>
      <c r="W3541" s="4"/>
      <c r="X3541" s="3"/>
      <c r="Y3541" s="4"/>
      <c r="Z3541" s="3"/>
      <c r="AA3541" s="4"/>
      <c r="AB3541" s="55"/>
    </row>
    <row r="3542" spans="1:29" x14ac:dyDescent="0.35">
      <c r="A3542" s="8"/>
      <c r="B3542" s="8"/>
      <c r="C3542" s="8"/>
      <c r="D3542" s="9"/>
      <c r="E3542" s="9"/>
      <c r="F3542" s="9"/>
      <c r="G3542" s="56"/>
      <c r="H3542" s="8" t="s">
        <v>40</v>
      </c>
      <c r="I3542" s="8"/>
      <c r="J3542" s="57"/>
      <c r="K3542" s="10"/>
      <c r="L3542" s="8"/>
      <c r="M3542" s="13"/>
      <c r="N3542" s="1"/>
      <c r="O3542" s="1"/>
      <c r="P3542" s="1"/>
      <c r="Q3542" s="3"/>
      <c r="R3542" s="4"/>
      <c r="S3542" s="3"/>
      <c r="T3542" s="3"/>
      <c r="U3542" s="1"/>
      <c r="V3542" s="1"/>
      <c r="W3542" s="4"/>
      <c r="X3542" s="3"/>
      <c r="Y3542" s="4"/>
      <c r="Z3542" s="3"/>
      <c r="AA3542" s="4"/>
      <c r="AB3542" s="55"/>
    </row>
    <row r="3543" spans="1:29" x14ac:dyDescent="0.35">
      <c r="A3543" s="8"/>
      <c r="B3543" s="8"/>
      <c r="C3543" s="8"/>
      <c r="D3543" s="9"/>
      <c r="E3543" s="9"/>
      <c r="F3543" s="9"/>
      <c r="G3543" s="56"/>
      <c r="H3543" s="8" t="s">
        <v>41</v>
      </c>
      <c r="I3543" s="8"/>
      <c r="J3543" s="57"/>
      <c r="K3543" s="10"/>
      <c r="L3543" s="8"/>
      <c r="M3543" s="13"/>
      <c r="N3543" s="1"/>
      <c r="O3543" s="1"/>
      <c r="P3543" s="8"/>
      <c r="Q3543" s="3"/>
      <c r="R3543" s="4"/>
      <c r="S3543" s="3"/>
      <c r="T3543" s="3"/>
      <c r="U3543" s="1"/>
      <c r="V3543" s="1"/>
      <c r="W3543" s="4"/>
      <c r="X3543" s="3"/>
      <c r="Y3543" s="11"/>
      <c r="Z3543" s="10"/>
      <c r="AA3543" s="11"/>
      <c r="AB3543" s="14"/>
    </row>
    <row r="3544" spans="1:29" x14ac:dyDescent="0.35">
      <c r="A3544" s="8"/>
      <c r="B3544" s="8"/>
      <c r="C3544" s="8"/>
      <c r="D3544" s="9"/>
      <c r="E3544" s="9"/>
      <c r="F3544" s="9"/>
      <c r="G3544" s="56"/>
      <c r="H3544" s="8" t="s">
        <v>42</v>
      </c>
      <c r="I3544" s="58"/>
      <c r="J3544" s="59"/>
      <c r="K3544" s="12"/>
      <c r="L3544" s="58"/>
      <c r="M3544" s="60"/>
      <c r="N3544" s="1"/>
      <c r="O3544" s="1"/>
      <c r="P3544" s="8"/>
      <c r="Q3544" s="3"/>
      <c r="R3544" s="4"/>
      <c r="S3544" s="3"/>
      <c r="T3544" s="3"/>
      <c r="U3544" s="1"/>
      <c r="V3544" s="1"/>
      <c r="W3544" s="4"/>
      <c r="X3544" s="3"/>
      <c r="Y3544" s="11"/>
      <c r="Z3544" s="10"/>
      <c r="AA3544" s="11"/>
      <c r="AB3544" s="14"/>
    </row>
    <row r="3545" spans="1:29" x14ac:dyDescent="0.35">
      <c r="A3545" s="58"/>
      <c r="B3545" s="58"/>
      <c r="C3545" s="58"/>
      <c r="D3545" s="61"/>
      <c r="E3545" s="61"/>
      <c r="F3545" s="61"/>
      <c r="G3545" s="58"/>
      <c r="H3545" s="58" t="s">
        <v>43</v>
      </c>
      <c r="I3545" s="58"/>
      <c r="J3545" s="59"/>
      <c r="K3545" s="12"/>
      <c r="L3545" s="58"/>
      <c r="M3545" s="60"/>
    </row>
    <row r="3546" spans="1:29" x14ac:dyDescent="0.35">
      <c r="A3546" s="1"/>
      <c r="B3546" s="1"/>
      <c r="C3546" s="1"/>
      <c r="D3546" s="2"/>
      <c r="E3546" s="2"/>
      <c r="F3546" s="2"/>
      <c r="G3546" s="1"/>
      <c r="H3546" s="1"/>
      <c r="I3546" s="1"/>
      <c r="J3546" s="3"/>
      <c r="K3546" s="4"/>
      <c r="M3546" s="6"/>
      <c r="N3546" s="1"/>
      <c r="O3546" s="1"/>
      <c r="P3546" s="1"/>
      <c r="Q3546" s="3"/>
      <c r="R3546" s="4"/>
      <c r="S3546" s="3"/>
      <c r="T3546" s="3"/>
      <c r="U3546" s="1"/>
      <c r="V3546" s="1"/>
      <c r="W3546" s="4"/>
      <c r="X3546" s="3"/>
      <c r="Y3546" s="4"/>
      <c r="Z3546" s="3"/>
      <c r="AA3546" s="314" t="s">
        <v>0</v>
      </c>
      <c r="AB3546" s="314"/>
    </row>
    <row r="3547" spans="1:29" x14ac:dyDescent="0.35">
      <c r="A3547" s="315" t="s">
        <v>1</v>
      </c>
      <c r="B3547" s="315"/>
      <c r="C3547" s="315"/>
      <c r="D3547" s="315"/>
      <c r="E3547" s="315"/>
      <c r="F3547" s="315"/>
      <c r="G3547" s="315"/>
      <c r="H3547" s="315"/>
      <c r="I3547" s="315"/>
      <c r="J3547" s="315"/>
      <c r="K3547" s="315"/>
      <c r="L3547" s="315"/>
      <c r="M3547" s="315"/>
      <c r="N3547" s="315"/>
      <c r="O3547" s="315"/>
      <c r="P3547" s="315"/>
      <c r="Q3547" s="315"/>
      <c r="R3547" s="315"/>
      <c r="S3547" s="315"/>
      <c r="T3547" s="315"/>
      <c r="U3547" s="315"/>
      <c r="V3547" s="315"/>
      <c r="W3547" s="315"/>
      <c r="X3547" s="315"/>
      <c r="Y3547" s="315"/>
      <c r="Z3547" s="315"/>
      <c r="AA3547" s="315"/>
      <c r="AB3547" s="315"/>
    </row>
    <row r="3548" spans="1:29" x14ac:dyDescent="0.35">
      <c r="A3548" s="315" t="str">
        <f>A3530</f>
        <v>เทศบาลตำบลนาบอน</v>
      </c>
      <c r="B3548" s="315"/>
      <c r="C3548" s="315"/>
      <c r="D3548" s="315"/>
      <c r="E3548" s="315"/>
      <c r="F3548" s="315"/>
      <c r="G3548" s="315"/>
      <c r="H3548" s="315"/>
      <c r="I3548" s="315"/>
      <c r="J3548" s="315"/>
      <c r="K3548" s="315"/>
      <c r="L3548" s="315"/>
      <c r="M3548" s="315"/>
      <c r="N3548" s="315"/>
      <c r="O3548" s="315"/>
      <c r="P3548" s="315"/>
      <c r="Q3548" s="315"/>
      <c r="R3548" s="315"/>
      <c r="S3548" s="315"/>
      <c r="T3548" s="315"/>
      <c r="U3548" s="315"/>
      <c r="V3548" s="315"/>
      <c r="W3548" s="315"/>
      <c r="X3548" s="315"/>
      <c r="Y3548" s="315"/>
      <c r="Z3548" s="315"/>
      <c r="AA3548" s="315"/>
      <c r="AB3548" s="315"/>
    </row>
    <row r="3549" spans="1:29" x14ac:dyDescent="0.35">
      <c r="A3549" s="8" t="s">
        <v>305</v>
      </c>
      <c r="B3549" s="8"/>
      <c r="C3549" s="8"/>
      <c r="D3549" s="9"/>
      <c r="E3549" s="9"/>
      <c r="F3549" s="9"/>
      <c r="G3549" s="8"/>
      <c r="H3549" s="8"/>
      <c r="I3549" s="8"/>
      <c r="J3549" s="10"/>
      <c r="K3549" s="11"/>
      <c r="L3549" s="12"/>
      <c r="M3549" s="13"/>
      <c r="N3549" s="8"/>
      <c r="O3549" s="8"/>
      <c r="P3549" s="8"/>
      <c r="Q3549" s="10"/>
      <c r="R3549" s="11"/>
      <c r="S3549" s="10"/>
      <c r="T3549" s="10"/>
      <c r="U3549" s="8"/>
      <c r="V3549" s="8"/>
      <c r="W3549" s="11"/>
      <c r="X3549" s="10"/>
      <c r="Y3549" s="11"/>
      <c r="Z3549" s="10"/>
      <c r="AA3549" s="11"/>
      <c r="AB3549" s="14"/>
    </row>
    <row r="3550" spans="1:29" x14ac:dyDescent="0.35">
      <c r="A3550" s="288" t="s">
        <v>4</v>
      </c>
      <c r="B3550" s="316"/>
      <c r="C3550" s="316"/>
      <c r="D3550" s="316"/>
      <c r="E3550" s="316"/>
      <c r="F3550" s="316"/>
      <c r="G3550" s="316"/>
      <c r="H3550" s="316"/>
      <c r="I3550" s="316"/>
      <c r="J3550" s="316"/>
      <c r="K3550" s="316"/>
      <c r="L3550" s="289"/>
      <c r="M3550" s="288" t="s">
        <v>5</v>
      </c>
      <c r="N3550" s="316"/>
      <c r="O3550" s="316"/>
      <c r="P3550" s="316"/>
      <c r="Q3550" s="316"/>
      <c r="R3550" s="316"/>
      <c r="S3550" s="316"/>
      <c r="T3550" s="316"/>
      <c r="U3550" s="316"/>
      <c r="V3550" s="316"/>
      <c r="W3550" s="289"/>
      <c r="X3550" s="290" t="s">
        <v>6</v>
      </c>
      <c r="Y3550" s="290" t="s">
        <v>7</v>
      </c>
      <c r="Z3550" s="290" t="s">
        <v>8</v>
      </c>
      <c r="AA3550" s="290" t="s">
        <v>9</v>
      </c>
      <c r="AB3550" s="317" t="s">
        <v>10</v>
      </c>
    </row>
    <row r="3551" spans="1:29" x14ac:dyDescent="0.35">
      <c r="A3551" s="299" t="s">
        <v>11</v>
      </c>
      <c r="B3551" s="293" t="s">
        <v>12</v>
      </c>
      <c r="C3551" s="293" t="s">
        <v>13</v>
      </c>
      <c r="D3551" s="311" t="s">
        <v>14</v>
      </c>
      <c r="E3551" s="311" t="s">
        <v>15</v>
      </c>
      <c r="F3551" s="312" t="s">
        <v>16</v>
      </c>
      <c r="G3551" s="302" t="s">
        <v>17</v>
      </c>
      <c r="H3551" s="303"/>
      <c r="I3551" s="304"/>
      <c r="J3551" s="290" t="s">
        <v>18</v>
      </c>
      <c r="K3551" s="290" t="s">
        <v>19</v>
      </c>
      <c r="L3551" s="308" t="s">
        <v>20</v>
      </c>
      <c r="M3551" s="299" t="s">
        <v>11</v>
      </c>
      <c r="N3551" s="293" t="s">
        <v>21</v>
      </c>
      <c r="O3551" s="293" t="s">
        <v>22</v>
      </c>
      <c r="P3551" s="293" t="s">
        <v>16</v>
      </c>
      <c r="Q3551" s="290" t="s">
        <v>23</v>
      </c>
      <c r="R3551" s="290" t="s">
        <v>24</v>
      </c>
      <c r="S3551" s="290" t="s">
        <v>25</v>
      </c>
      <c r="T3551" s="290" t="s">
        <v>26</v>
      </c>
      <c r="U3551" s="288" t="s">
        <v>27</v>
      </c>
      <c r="V3551" s="289"/>
      <c r="W3551" s="290" t="s">
        <v>28</v>
      </c>
      <c r="X3551" s="291"/>
      <c r="Y3551" s="291"/>
      <c r="Z3551" s="291"/>
      <c r="AA3551" s="291"/>
      <c r="AB3551" s="318"/>
    </row>
    <row r="3552" spans="1:29" x14ac:dyDescent="0.35">
      <c r="A3552" s="300"/>
      <c r="B3552" s="294"/>
      <c r="C3552" s="294"/>
      <c r="D3552" s="312"/>
      <c r="E3552" s="312"/>
      <c r="F3552" s="312"/>
      <c r="G3552" s="305"/>
      <c r="H3552" s="306"/>
      <c r="I3552" s="307"/>
      <c r="J3552" s="291"/>
      <c r="K3552" s="291"/>
      <c r="L3552" s="309"/>
      <c r="M3552" s="300"/>
      <c r="N3552" s="294"/>
      <c r="O3552" s="294"/>
      <c r="P3552" s="294"/>
      <c r="Q3552" s="291"/>
      <c r="R3552" s="291"/>
      <c r="S3552" s="291"/>
      <c r="T3552" s="291"/>
      <c r="U3552" s="293" t="s">
        <v>29</v>
      </c>
      <c r="V3552" s="296" t="s">
        <v>30</v>
      </c>
      <c r="W3552" s="291"/>
      <c r="X3552" s="291"/>
      <c r="Y3552" s="291"/>
      <c r="Z3552" s="291"/>
      <c r="AA3552" s="291"/>
      <c r="AB3552" s="318"/>
    </row>
    <row r="3553" spans="1:29" x14ac:dyDescent="0.35">
      <c r="A3553" s="300"/>
      <c r="B3553" s="294"/>
      <c r="C3553" s="294"/>
      <c r="D3553" s="312"/>
      <c r="E3553" s="312"/>
      <c r="F3553" s="312"/>
      <c r="G3553" s="299" t="s">
        <v>31</v>
      </c>
      <c r="H3553" s="299" t="s">
        <v>32</v>
      </c>
      <c r="I3553" s="299" t="s">
        <v>33</v>
      </c>
      <c r="J3553" s="291"/>
      <c r="K3553" s="291"/>
      <c r="L3553" s="309"/>
      <c r="M3553" s="300"/>
      <c r="N3553" s="294"/>
      <c r="O3553" s="294"/>
      <c r="P3553" s="294"/>
      <c r="Q3553" s="291"/>
      <c r="R3553" s="291"/>
      <c r="S3553" s="291"/>
      <c r="T3553" s="291"/>
      <c r="U3553" s="294"/>
      <c r="V3553" s="297"/>
      <c r="W3553" s="291"/>
      <c r="X3553" s="291"/>
      <c r="Y3553" s="291"/>
      <c r="Z3553" s="291"/>
      <c r="AA3553" s="291"/>
      <c r="AB3553" s="318"/>
    </row>
    <row r="3554" spans="1:29" x14ac:dyDescent="0.35">
      <c r="A3554" s="300"/>
      <c r="B3554" s="294"/>
      <c r="C3554" s="294"/>
      <c r="D3554" s="312"/>
      <c r="E3554" s="312"/>
      <c r="F3554" s="312"/>
      <c r="G3554" s="300"/>
      <c r="H3554" s="300"/>
      <c r="I3554" s="300"/>
      <c r="J3554" s="291"/>
      <c r="K3554" s="291"/>
      <c r="L3554" s="309"/>
      <c r="M3554" s="300"/>
      <c r="N3554" s="294"/>
      <c r="O3554" s="294"/>
      <c r="P3554" s="294"/>
      <c r="Q3554" s="291"/>
      <c r="R3554" s="291"/>
      <c r="S3554" s="291"/>
      <c r="T3554" s="291"/>
      <c r="U3554" s="294"/>
      <c r="V3554" s="297"/>
      <c r="W3554" s="291"/>
      <c r="X3554" s="291"/>
      <c r="Y3554" s="291"/>
      <c r="Z3554" s="291"/>
      <c r="AA3554" s="291"/>
      <c r="AB3554" s="318"/>
    </row>
    <row r="3555" spans="1:29" x14ac:dyDescent="0.35">
      <c r="A3555" s="301"/>
      <c r="B3555" s="295"/>
      <c r="C3555" s="295"/>
      <c r="D3555" s="313"/>
      <c r="E3555" s="313"/>
      <c r="F3555" s="313"/>
      <c r="G3555" s="301"/>
      <c r="H3555" s="301"/>
      <c r="I3555" s="301"/>
      <c r="J3555" s="292"/>
      <c r="K3555" s="292"/>
      <c r="L3555" s="310"/>
      <c r="M3555" s="301"/>
      <c r="N3555" s="295"/>
      <c r="O3555" s="295"/>
      <c r="P3555" s="295"/>
      <c r="Q3555" s="292"/>
      <c r="R3555" s="292"/>
      <c r="S3555" s="292"/>
      <c r="T3555" s="292"/>
      <c r="U3555" s="295"/>
      <c r="V3555" s="298"/>
      <c r="W3555" s="292"/>
      <c r="X3555" s="292"/>
      <c r="Y3555" s="292"/>
      <c r="Z3555" s="292"/>
      <c r="AA3555" s="292"/>
      <c r="AB3555" s="319"/>
    </row>
    <row r="3556" spans="1:29" x14ac:dyDescent="0.35">
      <c r="A3556" s="15">
        <v>1</v>
      </c>
      <c r="B3556" s="16" t="str">
        <f>[1]ภดส3!B5795</f>
        <v>โฉนด</v>
      </c>
      <c r="C3556" s="16">
        <f>[1]ภดส3!E5795</f>
        <v>3589</v>
      </c>
      <c r="D3556" s="17">
        <f>[1]ภดส3!C5795</f>
        <v>7533</v>
      </c>
      <c r="E3556" s="17" t="str">
        <f>[1]ภดส3!F5795</f>
        <v>ม.2 ต.นาบอน</v>
      </c>
      <c r="F3556" s="18" t="s">
        <v>45</v>
      </c>
      <c r="G3556" s="16">
        <f>[1]ภดส3!G5795</f>
        <v>0</v>
      </c>
      <c r="H3556" s="16">
        <f>[1]ภดส3!H5795</f>
        <v>0</v>
      </c>
      <c r="I3556" s="16">
        <f>[1]ภดส3!I5795</f>
        <v>24</v>
      </c>
      <c r="J3556" s="19">
        <f>[1]ภดส3!J5795</f>
        <v>24</v>
      </c>
      <c r="K3556" s="20">
        <v>150</v>
      </c>
      <c r="L3556" s="19">
        <f>J3556*K3556</f>
        <v>3600</v>
      </c>
      <c r="M3556" s="21"/>
      <c r="N3556" s="21"/>
      <c r="O3556" s="21"/>
      <c r="P3556" s="21"/>
      <c r="Q3556" s="22"/>
      <c r="R3556" s="23"/>
      <c r="S3556" s="22"/>
      <c r="T3556" s="22"/>
      <c r="U3556" s="21"/>
      <c r="V3556" s="21"/>
      <c r="W3556" s="23"/>
      <c r="X3556" s="22">
        <f>L3556</f>
        <v>3600</v>
      </c>
      <c r="Y3556" s="23">
        <f>X3556*100/100</f>
        <v>3600</v>
      </c>
      <c r="Z3556" s="22">
        <f t="shared" ref="Z3556:AA3558" si="227">X3556-Y3556</f>
        <v>0</v>
      </c>
      <c r="AA3556" s="24">
        <f t="shared" si="227"/>
        <v>3600</v>
      </c>
      <c r="AB3556" s="25">
        <v>0.3</v>
      </c>
      <c r="AC3556" s="5">
        <f>AA3556*AB3556/100</f>
        <v>10.8</v>
      </c>
    </row>
    <row r="3557" spans="1:29" x14ac:dyDescent="0.35">
      <c r="A3557" s="15">
        <v>2</v>
      </c>
      <c r="B3557" s="16" t="str">
        <f>[1]ภดส3!B5796</f>
        <v>โฉนด</v>
      </c>
      <c r="C3557" s="16">
        <f>[1]ภดส3!E5796</f>
        <v>3590</v>
      </c>
      <c r="D3557" s="17">
        <f>[1]ภดส3!C5796</f>
        <v>7534</v>
      </c>
      <c r="E3557" s="17" t="str">
        <f>[1]ภดส3!F5796</f>
        <v>ม.2 ต.นาบอน</v>
      </c>
      <c r="F3557" s="28" t="s">
        <v>45</v>
      </c>
      <c r="G3557" s="16">
        <f>[1]ภดส3!G5796</f>
        <v>0</v>
      </c>
      <c r="H3557" s="16">
        <f>[1]ภดส3!H5796</f>
        <v>0</v>
      </c>
      <c r="I3557" s="16">
        <f>[1]ภดส3!I5796</f>
        <v>25</v>
      </c>
      <c r="J3557" s="45">
        <f>[1]ภดส3!J5796</f>
        <v>25</v>
      </c>
      <c r="K3557" s="29">
        <v>150</v>
      </c>
      <c r="L3557" s="19">
        <f>J3557*K3557</f>
        <v>3750</v>
      </c>
      <c r="M3557" s="30"/>
      <c r="N3557" s="30"/>
      <c r="O3557" s="30"/>
      <c r="P3557" s="30"/>
      <c r="Q3557" s="42"/>
      <c r="R3557" s="23"/>
      <c r="S3557" s="42"/>
      <c r="T3557" s="22"/>
      <c r="U3557" s="30"/>
      <c r="V3557" s="30"/>
      <c r="W3557" s="23"/>
      <c r="X3557" s="22">
        <f>L3557</f>
        <v>3750</v>
      </c>
      <c r="Y3557" s="23">
        <f>X3557*100/100</f>
        <v>3750</v>
      </c>
      <c r="Z3557" s="22">
        <f t="shared" si="227"/>
        <v>0</v>
      </c>
      <c r="AA3557" s="24">
        <f t="shared" si="227"/>
        <v>3750</v>
      </c>
      <c r="AB3557" s="25">
        <v>0.3</v>
      </c>
      <c r="AC3557" s="5">
        <f t="shared" ref="AC3557:AC3558" si="228">AA3557*AB3557/100</f>
        <v>11.25</v>
      </c>
    </row>
    <row r="3558" spans="1:29" x14ac:dyDescent="0.35">
      <c r="A3558" s="15">
        <v>3</v>
      </c>
      <c r="B3558" s="16" t="str">
        <f>[1]ภดส3!B5797</f>
        <v>โฉนด</v>
      </c>
      <c r="C3558" s="16">
        <f>[1]ภดส3!E5797</f>
        <v>3591</v>
      </c>
      <c r="D3558" s="17">
        <f>[1]ภดส3!C5797</f>
        <v>7535</v>
      </c>
      <c r="E3558" s="17" t="str">
        <f>[1]ภดส3!F5797</f>
        <v>ม.2 ต.นาบอน</v>
      </c>
      <c r="F3558" s="28" t="s">
        <v>45</v>
      </c>
      <c r="G3558" s="16">
        <f>[1]ภดส3!G5797</f>
        <v>0</v>
      </c>
      <c r="H3558" s="16">
        <f>[1]ภดส3!H5797</f>
        <v>0</v>
      </c>
      <c r="I3558" s="16">
        <f>[1]ภดส3!I5797</f>
        <v>25</v>
      </c>
      <c r="J3558" s="45">
        <f>[1]ภดส3!J5797</f>
        <v>25</v>
      </c>
      <c r="K3558" s="29">
        <v>150</v>
      </c>
      <c r="L3558" s="19">
        <f>J3558*K3558</f>
        <v>3750</v>
      </c>
      <c r="M3558" s="30"/>
      <c r="N3558" s="33"/>
      <c r="O3558" s="33"/>
      <c r="P3558" s="33"/>
      <c r="Q3558" s="35"/>
      <c r="R3558" s="23"/>
      <c r="S3558" s="35"/>
      <c r="T3558" s="22"/>
      <c r="U3558" s="33"/>
      <c r="V3558" s="33"/>
      <c r="W3558" s="23"/>
      <c r="X3558" s="22">
        <f>L3558</f>
        <v>3750</v>
      </c>
      <c r="Y3558" s="23">
        <f>X3558*100/100</f>
        <v>3750</v>
      </c>
      <c r="Z3558" s="22">
        <f t="shared" si="227"/>
        <v>0</v>
      </c>
      <c r="AA3558" s="24">
        <f t="shared" si="227"/>
        <v>3750</v>
      </c>
      <c r="AB3558" s="25">
        <v>0.3</v>
      </c>
      <c r="AC3558" s="5">
        <f t="shared" si="228"/>
        <v>11.25</v>
      </c>
    </row>
    <row r="3559" spans="1:29" x14ac:dyDescent="0.35">
      <c r="A3559" s="179"/>
      <c r="B3559" s="132"/>
      <c r="C3559" s="132"/>
      <c r="D3559" s="180"/>
      <c r="E3559" s="180"/>
      <c r="F3559" s="180"/>
      <c r="G3559" s="181"/>
      <c r="H3559" s="181"/>
      <c r="I3559" s="181"/>
      <c r="J3559" s="51"/>
      <c r="K3559" s="133"/>
      <c r="L3559" s="51"/>
      <c r="M3559" s="132"/>
      <c r="N3559" s="132"/>
      <c r="O3559" s="132"/>
      <c r="P3559" s="132"/>
      <c r="Q3559" s="185"/>
      <c r="R3559" s="186"/>
      <c r="S3559" s="51"/>
      <c r="T3559" s="185"/>
      <c r="U3559" s="154"/>
      <c r="V3559" s="154"/>
      <c r="W3559" s="133"/>
      <c r="X3559" s="51"/>
      <c r="Y3559" s="133"/>
      <c r="Z3559" s="51"/>
      <c r="AA3559" s="133"/>
      <c r="AB3559" s="187"/>
      <c r="AC3559" s="5">
        <f>SUM(AC3556:AC3558)</f>
        <v>33.299999999999997</v>
      </c>
    </row>
    <row r="3560" spans="1:29" x14ac:dyDescent="0.35">
      <c r="A3560" s="1"/>
      <c r="B3560" s="1"/>
      <c r="C3560" s="1"/>
      <c r="D3560" s="2"/>
      <c r="E3560" s="2"/>
      <c r="F3560" s="2"/>
      <c r="G3560" s="1"/>
      <c r="H3560" s="1"/>
      <c r="I3560" s="1"/>
      <c r="J3560" s="3"/>
      <c r="K3560" s="4"/>
      <c r="M3560" s="6"/>
      <c r="N3560" s="1"/>
      <c r="O3560" s="1"/>
      <c r="P3560" s="1"/>
      <c r="Q3560" s="3"/>
      <c r="R3560" s="4"/>
      <c r="S3560" s="3"/>
      <c r="T3560" s="3"/>
      <c r="U3560" s="1"/>
      <c r="V3560" s="1"/>
      <c r="W3560" s="4"/>
      <c r="X3560" s="3"/>
      <c r="Y3560" s="4"/>
      <c r="Z3560" s="3"/>
      <c r="AA3560" s="4"/>
      <c r="AB3560" s="55"/>
    </row>
    <row r="3561" spans="1:29" x14ac:dyDescent="0.35">
      <c r="A3561" s="8"/>
      <c r="B3561" s="8" t="s">
        <v>37</v>
      </c>
      <c r="C3561" s="8"/>
      <c r="D3561" s="9" t="s">
        <v>38</v>
      </c>
      <c r="E3561" s="9"/>
      <c r="F3561" s="9"/>
      <c r="G3561" s="56"/>
      <c r="H3561" s="8" t="s">
        <v>39</v>
      </c>
      <c r="I3561" s="8"/>
      <c r="J3561" s="57"/>
      <c r="K3561" s="10"/>
      <c r="L3561" s="8"/>
      <c r="M3561" s="13"/>
      <c r="N3561" s="1"/>
      <c r="O3561" s="1"/>
      <c r="P3561" s="1"/>
      <c r="Q3561" s="3"/>
      <c r="R3561" s="4"/>
      <c r="S3561" s="3"/>
      <c r="T3561" s="3"/>
      <c r="U3561" s="1"/>
      <c r="V3561" s="1"/>
      <c r="W3561" s="4"/>
      <c r="X3561" s="3"/>
      <c r="Y3561" s="4"/>
      <c r="Z3561" s="3"/>
      <c r="AA3561" s="4"/>
      <c r="AB3561" s="55"/>
    </row>
    <row r="3562" spans="1:29" x14ac:dyDescent="0.35">
      <c r="A3562" s="8"/>
      <c r="B3562" s="8"/>
      <c r="C3562" s="8"/>
      <c r="D3562" s="9"/>
      <c r="E3562" s="9"/>
      <c r="F3562" s="9"/>
      <c r="G3562" s="56"/>
      <c r="H3562" s="8" t="s">
        <v>40</v>
      </c>
      <c r="I3562" s="8"/>
      <c r="J3562" s="57"/>
      <c r="K3562" s="10"/>
      <c r="L3562" s="8"/>
      <c r="M3562" s="13"/>
      <c r="N3562" s="1"/>
      <c r="O3562" s="1"/>
      <c r="P3562" s="1"/>
      <c r="Q3562" s="3"/>
      <c r="R3562" s="4"/>
      <c r="S3562" s="3"/>
      <c r="T3562" s="3"/>
      <c r="U3562" s="1"/>
      <c r="V3562" s="1"/>
      <c r="W3562" s="4"/>
      <c r="X3562" s="3"/>
      <c r="Y3562" s="4"/>
      <c r="Z3562" s="3"/>
      <c r="AA3562" s="4"/>
      <c r="AB3562" s="55"/>
    </row>
    <row r="3563" spans="1:29" x14ac:dyDescent="0.35">
      <c r="A3563" s="8"/>
      <c r="B3563" s="8"/>
      <c r="C3563" s="8"/>
      <c r="D3563" s="9"/>
      <c r="E3563" s="9"/>
      <c r="F3563" s="9"/>
      <c r="G3563" s="56"/>
      <c r="H3563" s="8" t="s">
        <v>41</v>
      </c>
      <c r="I3563" s="8"/>
      <c r="J3563" s="57"/>
      <c r="K3563" s="10"/>
      <c r="L3563" s="8"/>
      <c r="M3563" s="13"/>
      <c r="N3563" s="1"/>
      <c r="O3563" s="1"/>
      <c r="P3563" s="8"/>
      <c r="Q3563" s="3"/>
      <c r="R3563" s="4"/>
      <c r="S3563" s="3"/>
      <c r="T3563" s="3"/>
      <c r="U3563" s="1"/>
      <c r="V3563" s="1"/>
      <c r="W3563" s="4"/>
      <c r="X3563" s="3"/>
      <c r="Y3563" s="11"/>
      <c r="Z3563" s="10"/>
      <c r="AA3563" s="11"/>
      <c r="AB3563" s="14"/>
    </row>
    <row r="3564" spans="1:29" x14ac:dyDescent="0.35">
      <c r="A3564" s="8"/>
      <c r="B3564" s="8"/>
      <c r="C3564" s="8"/>
      <c r="D3564" s="9"/>
      <c r="E3564" s="9"/>
      <c r="F3564" s="9"/>
      <c r="G3564" s="56"/>
      <c r="H3564" s="8" t="s">
        <v>42</v>
      </c>
      <c r="I3564" s="58"/>
      <c r="J3564" s="59"/>
      <c r="K3564" s="12"/>
      <c r="L3564" s="58"/>
      <c r="M3564" s="60"/>
      <c r="N3564" s="1"/>
      <c r="O3564" s="1"/>
      <c r="P3564" s="8"/>
      <c r="Q3564" s="3"/>
      <c r="R3564" s="4"/>
      <c r="S3564" s="3"/>
      <c r="T3564" s="3"/>
      <c r="U3564" s="1"/>
      <c r="V3564" s="1"/>
      <c r="W3564" s="4"/>
      <c r="X3564" s="3"/>
      <c r="Y3564" s="11"/>
      <c r="Z3564" s="10"/>
      <c r="AA3564" s="11"/>
      <c r="AB3564" s="14"/>
    </row>
    <row r="3565" spans="1:29" x14ac:dyDescent="0.35">
      <c r="A3565" s="58"/>
      <c r="B3565" s="58"/>
      <c r="C3565" s="58"/>
      <c r="D3565" s="61"/>
      <c r="E3565" s="61"/>
      <c r="F3565" s="61"/>
      <c r="G3565" s="58"/>
      <c r="H3565" s="58" t="s">
        <v>43</v>
      </c>
      <c r="I3565" s="58"/>
      <c r="J3565" s="59"/>
      <c r="K3565" s="12"/>
      <c r="L3565" s="58"/>
      <c r="M3565" s="60"/>
    </row>
    <row r="3566" spans="1:29" x14ac:dyDescent="0.35">
      <c r="A3566" s="1"/>
      <c r="B3566" s="1"/>
      <c r="C3566" s="1"/>
      <c r="D3566" s="2"/>
      <c r="E3566" s="2"/>
      <c r="F3566" s="2"/>
      <c r="G3566" s="1"/>
      <c r="H3566" s="1"/>
      <c r="I3566" s="1"/>
      <c r="J3566" s="3"/>
      <c r="K3566" s="4"/>
      <c r="M3566" s="6"/>
      <c r="N3566" s="1"/>
      <c r="O3566" s="1"/>
      <c r="P3566" s="1"/>
      <c r="Q3566" s="3"/>
      <c r="R3566" s="4"/>
      <c r="S3566" s="3"/>
      <c r="T3566" s="3"/>
      <c r="U3566" s="1"/>
      <c r="V3566" s="1"/>
      <c r="W3566" s="4"/>
      <c r="X3566" s="3"/>
      <c r="Y3566" s="4"/>
      <c r="Z3566" s="3"/>
      <c r="AA3566" s="314" t="s">
        <v>0</v>
      </c>
      <c r="AB3566" s="314"/>
    </row>
    <row r="3567" spans="1:29" x14ac:dyDescent="0.35">
      <c r="A3567" s="315" t="s">
        <v>1</v>
      </c>
      <c r="B3567" s="315"/>
      <c r="C3567" s="315"/>
      <c r="D3567" s="315"/>
      <c r="E3567" s="315"/>
      <c r="F3567" s="315"/>
      <c r="G3567" s="315"/>
      <c r="H3567" s="315"/>
      <c r="I3567" s="315"/>
      <c r="J3567" s="315"/>
      <c r="K3567" s="315"/>
      <c r="L3567" s="315"/>
      <c r="M3567" s="315"/>
      <c r="N3567" s="315"/>
      <c r="O3567" s="315"/>
      <c r="P3567" s="315"/>
      <c r="Q3567" s="315"/>
      <c r="R3567" s="315"/>
      <c r="S3567" s="315"/>
      <c r="T3567" s="315"/>
      <c r="U3567" s="315"/>
      <c r="V3567" s="315"/>
      <c r="W3567" s="315"/>
      <c r="X3567" s="315"/>
      <c r="Y3567" s="315"/>
      <c r="Z3567" s="315"/>
      <c r="AA3567" s="315"/>
      <c r="AB3567" s="315"/>
    </row>
    <row r="3568" spans="1:29" x14ac:dyDescent="0.35">
      <c r="A3568" s="315" t="str">
        <f>A3548</f>
        <v>เทศบาลตำบลนาบอน</v>
      </c>
      <c r="B3568" s="315"/>
      <c r="C3568" s="315"/>
      <c r="D3568" s="315"/>
      <c r="E3568" s="315"/>
      <c r="F3568" s="315"/>
      <c r="G3568" s="315"/>
      <c r="H3568" s="315"/>
      <c r="I3568" s="315"/>
      <c r="J3568" s="315"/>
      <c r="K3568" s="315"/>
      <c r="L3568" s="315"/>
      <c r="M3568" s="315"/>
      <c r="N3568" s="315"/>
      <c r="O3568" s="315"/>
      <c r="P3568" s="315"/>
      <c r="Q3568" s="315"/>
      <c r="R3568" s="315"/>
      <c r="S3568" s="315"/>
      <c r="T3568" s="315"/>
      <c r="U3568" s="315"/>
      <c r="V3568" s="315"/>
      <c r="W3568" s="315"/>
      <c r="X3568" s="315"/>
      <c r="Y3568" s="315"/>
      <c r="Z3568" s="315"/>
      <c r="AA3568" s="315"/>
      <c r="AB3568" s="315"/>
    </row>
    <row r="3569" spans="1:29" x14ac:dyDescent="0.35">
      <c r="A3569" s="8" t="s">
        <v>306</v>
      </c>
      <c r="B3569" s="8"/>
      <c r="C3569" s="8"/>
      <c r="D3569" s="9"/>
      <c r="E3569" s="9"/>
      <c r="F3569" s="9"/>
      <c r="G3569" s="8"/>
      <c r="H3569" s="8"/>
      <c r="I3569" s="8"/>
      <c r="J3569" s="10"/>
      <c r="K3569" s="11"/>
      <c r="L3569" s="12"/>
      <c r="M3569" s="13"/>
      <c r="N3569" s="8"/>
      <c r="O3569" s="8"/>
      <c r="P3569" s="8"/>
      <c r="Q3569" s="10"/>
      <c r="R3569" s="11"/>
      <c r="S3569" s="10"/>
      <c r="T3569" s="10"/>
      <c r="U3569" s="8"/>
      <c r="V3569" s="8"/>
      <c r="W3569" s="11"/>
      <c r="X3569" s="10"/>
      <c r="Y3569" s="11"/>
      <c r="Z3569" s="10"/>
      <c r="AA3569" s="11"/>
      <c r="AB3569" s="14"/>
    </row>
    <row r="3570" spans="1:29" x14ac:dyDescent="0.35">
      <c r="A3570" s="288" t="s">
        <v>4</v>
      </c>
      <c r="B3570" s="316"/>
      <c r="C3570" s="316"/>
      <c r="D3570" s="316"/>
      <c r="E3570" s="316"/>
      <c r="F3570" s="316"/>
      <c r="G3570" s="316"/>
      <c r="H3570" s="316"/>
      <c r="I3570" s="316"/>
      <c r="J3570" s="316"/>
      <c r="K3570" s="316"/>
      <c r="L3570" s="289"/>
      <c r="M3570" s="288" t="s">
        <v>5</v>
      </c>
      <c r="N3570" s="316"/>
      <c r="O3570" s="316"/>
      <c r="P3570" s="316"/>
      <c r="Q3570" s="316"/>
      <c r="R3570" s="316"/>
      <c r="S3570" s="316"/>
      <c r="T3570" s="316"/>
      <c r="U3570" s="316"/>
      <c r="V3570" s="316"/>
      <c r="W3570" s="289"/>
      <c r="X3570" s="290" t="s">
        <v>6</v>
      </c>
      <c r="Y3570" s="290" t="s">
        <v>7</v>
      </c>
      <c r="Z3570" s="290" t="s">
        <v>8</v>
      </c>
      <c r="AA3570" s="290" t="s">
        <v>9</v>
      </c>
      <c r="AB3570" s="317" t="s">
        <v>10</v>
      </c>
    </row>
    <row r="3571" spans="1:29" x14ac:dyDescent="0.35">
      <c r="A3571" s="299" t="s">
        <v>11</v>
      </c>
      <c r="B3571" s="293" t="s">
        <v>12</v>
      </c>
      <c r="C3571" s="293" t="s">
        <v>13</v>
      </c>
      <c r="D3571" s="311" t="s">
        <v>14</v>
      </c>
      <c r="E3571" s="311" t="s">
        <v>15</v>
      </c>
      <c r="F3571" s="312" t="s">
        <v>16</v>
      </c>
      <c r="G3571" s="302" t="s">
        <v>17</v>
      </c>
      <c r="H3571" s="303"/>
      <c r="I3571" s="304"/>
      <c r="J3571" s="290" t="s">
        <v>18</v>
      </c>
      <c r="K3571" s="290" t="s">
        <v>19</v>
      </c>
      <c r="L3571" s="308" t="s">
        <v>20</v>
      </c>
      <c r="M3571" s="299" t="s">
        <v>11</v>
      </c>
      <c r="N3571" s="293" t="s">
        <v>21</v>
      </c>
      <c r="O3571" s="293" t="s">
        <v>22</v>
      </c>
      <c r="P3571" s="293" t="s">
        <v>16</v>
      </c>
      <c r="Q3571" s="290" t="s">
        <v>23</v>
      </c>
      <c r="R3571" s="290" t="s">
        <v>24</v>
      </c>
      <c r="S3571" s="290" t="s">
        <v>25</v>
      </c>
      <c r="T3571" s="290" t="s">
        <v>26</v>
      </c>
      <c r="U3571" s="288" t="s">
        <v>27</v>
      </c>
      <c r="V3571" s="289"/>
      <c r="W3571" s="290" t="s">
        <v>28</v>
      </c>
      <c r="X3571" s="291"/>
      <c r="Y3571" s="291"/>
      <c r="Z3571" s="291"/>
      <c r="AA3571" s="291"/>
      <c r="AB3571" s="318"/>
    </row>
    <row r="3572" spans="1:29" x14ac:dyDescent="0.35">
      <c r="A3572" s="300"/>
      <c r="B3572" s="294"/>
      <c r="C3572" s="294"/>
      <c r="D3572" s="312"/>
      <c r="E3572" s="312"/>
      <c r="F3572" s="312"/>
      <c r="G3572" s="305"/>
      <c r="H3572" s="306"/>
      <c r="I3572" s="307"/>
      <c r="J3572" s="291"/>
      <c r="K3572" s="291"/>
      <c r="L3572" s="309"/>
      <c r="M3572" s="300"/>
      <c r="N3572" s="294"/>
      <c r="O3572" s="294"/>
      <c r="P3572" s="294"/>
      <c r="Q3572" s="291"/>
      <c r="R3572" s="291"/>
      <c r="S3572" s="291"/>
      <c r="T3572" s="291"/>
      <c r="U3572" s="293" t="s">
        <v>29</v>
      </c>
      <c r="V3572" s="296" t="s">
        <v>30</v>
      </c>
      <c r="W3572" s="291"/>
      <c r="X3572" s="291"/>
      <c r="Y3572" s="291"/>
      <c r="Z3572" s="291"/>
      <c r="AA3572" s="291"/>
      <c r="AB3572" s="318"/>
    </row>
    <row r="3573" spans="1:29" x14ac:dyDescent="0.35">
      <c r="A3573" s="300"/>
      <c r="B3573" s="294"/>
      <c r="C3573" s="294"/>
      <c r="D3573" s="312"/>
      <c r="E3573" s="312"/>
      <c r="F3573" s="312"/>
      <c r="G3573" s="299" t="s">
        <v>31</v>
      </c>
      <c r="H3573" s="299" t="s">
        <v>32</v>
      </c>
      <c r="I3573" s="299" t="s">
        <v>33</v>
      </c>
      <c r="J3573" s="291"/>
      <c r="K3573" s="291"/>
      <c r="L3573" s="309"/>
      <c r="M3573" s="300"/>
      <c r="N3573" s="294"/>
      <c r="O3573" s="294"/>
      <c r="P3573" s="294"/>
      <c r="Q3573" s="291"/>
      <c r="R3573" s="291"/>
      <c r="S3573" s="291"/>
      <c r="T3573" s="291"/>
      <c r="U3573" s="294"/>
      <c r="V3573" s="297"/>
      <c r="W3573" s="291"/>
      <c r="X3573" s="291"/>
      <c r="Y3573" s="291"/>
      <c r="Z3573" s="291"/>
      <c r="AA3573" s="291"/>
      <c r="AB3573" s="318"/>
    </row>
    <row r="3574" spans="1:29" x14ac:dyDescent="0.35">
      <c r="A3574" s="300"/>
      <c r="B3574" s="294"/>
      <c r="C3574" s="294"/>
      <c r="D3574" s="312"/>
      <c r="E3574" s="312"/>
      <c r="F3574" s="312"/>
      <c r="G3574" s="300"/>
      <c r="H3574" s="300"/>
      <c r="I3574" s="300"/>
      <c r="J3574" s="291"/>
      <c r="K3574" s="291"/>
      <c r="L3574" s="309"/>
      <c r="M3574" s="300"/>
      <c r="N3574" s="294"/>
      <c r="O3574" s="294"/>
      <c r="P3574" s="294"/>
      <c r="Q3574" s="291"/>
      <c r="R3574" s="291"/>
      <c r="S3574" s="291"/>
      <c r="T3574" s="291"/>
      <c r="U3574" s="294"/>
      <c r="V3574" s="297"/>
      <c r="W3574" s="291"/>
      <c r="X3574" s="291"/>
      <c r="Y3574" s="291"/>
      <c r="Z3574" s="291"/>
      <c r="AA3574" s="291"/>
      <c r="AB3574" s="318"/>
    </row>
    <row r="3575" spans="1:29" x14ac:dyDescent="0.35">
      <c r="A3575" s="301"/>
      <c r="B3575" s="295"/>
      <c r="C3575" s="295"/>
      <c r="D3575" s="313"/>
      <c r="E3575" s="313"/>
      <c r="F3575" s="313"/>
      <c r="G3575" s="301"/>
      <c r="H3575" s="301"/>
      <c r="I3575" s="301"/>
      <c r="J3575" s="292"/>
      <c r="K3575" s="292"/>
      <c r="L3575" s="310"/>
      <c r="M3575" s="301"/>
      <c r="N3575" s="295"/>
      <c r="O3575" s="295"/>
      <c r="P3575" s="295"/>
      <c r="Q3575" s="292"/>
      <c r="R3575" s="292"/>
      <c r="S3575" s="292"/>
      <c r="T3575" s="292"/>
      <c r="U3575" s="295"/>
      <c r="V3575" s="298"/>
      <c r="W3575" s="292"/>
      <c r="X3575" s="292"/>
      <c r="Y3575" s="292"/>
      <c r="Z3575" s="292"/>
      <c r="AA3575" s="292"/>
      <c r="AB3575" s="319"/>
    </row>
    <row r="3576" spans="1:29" x14ac:dyDescent="0.35">
      <c r="A3576" s="15">
        <v>1</v>
      </c>
      <c r="B3576" s="16" t="str">
        <f>[1]ภดส3!B5957</f>
        <v>โฉนด</v>
      </c>
      <c r="C3576" s="16">
        <f>[1]ภดส3!E5957</f>
        <v>2999</v>
      </c>
      <c r="D3576" s="17">
        <f>[1]ภดส3!C5957</f>
        <v>6343</v>
      </c>
      <c r="E3576" s="17" t="str">
        <f>[1]ภดส3!F5957</f>
        <v>ม.2 ต.นาบอน</v>
      </c>
      <c r="F3576" s="18" t="s">
        <v>45</v>
      </c>
      <c r="G3576" s="16">
        <f>[1]ภดส3!G5957</f>
        <v>0</v>
      </c>
      <c r="H3576" s="16">
        <f>[1]ภดส3!H5957</f>
        <v>0</v>
      </c>
      <c r="I3576" s="16">
        <f>[1]ภดส3!I5957</f>
        <v>25</v>
      </c>
      <c r="J3576" s="19">
        <f>[1]ภดส3!J5957</f>
        <v>25</v>
      </c>
      <c r="K3576" s="20">
        <v>3050</v>
      </c>
      <c r="L3576" s="19">
        <f>J3576*K3576</f>
        <v>76250</v>
      </c>
      <c r="M3576" s="21"/>
      <c r="N3576" s="21"/>
      <c r="O3576" s="21"/>
      <c r="P3576" s="21"/>
      <c r="Q3576" s="22"/>
      <c r="R3576" s="23"/>
      <c r="S3576" s="22"/>
      <c r="T3576" s="22"/>
      <c r="U3576" s="21"/>
      <c r="V3576" s="21"/>
      <c r="W3576" s="23"/>
      <c r="X3576" s="22">
        <f>L3576</f>
        <v>76250</v>
      </c>
      <c r="Y3576" s="23">
        <f>X3576*100/100</f>
        <v>76250</v>
      </c>
      <c r="Z3576" s="22">
        <v>0</v>
      </c>
      <c r="AA3576" s="24">
        <f>Y3576-Z3576</f>
        <v>76250</v>
      </c>
      <c r="AB3576" s="25">
        <v>0.3</v>
      </c>
      <c r="AC3576" s="5">
        <f>AA3576*AB3576/100</f>
        <v>228.75</v>
      </c>
    </row>
    <row r="3577" spans="1:29" x14ac:dyDescent="0.35">
      <c r="A3577" s="15">
        <v>2</v>
      </c>
      <c r="B3577" s="16" t="str">
        <f>[1]ภดส3!B5958</f>
        <v>โฉนด</v>
      </c>
      <c r="C3577" s="16">
        <f>[1]ภดส3!E5958</f>
        <v>2997</v>
      </c>
      <c r="D3577" s="17">
        <f>[1]ภดส3!C5958</f>
        <v>6341</v>
      </c>
      <c r="E3577" s="17" t="str">
        <f>[1]ภดส3!F5958</f>
        <v>ม.2 ต.นาบอน</v>
      </c>
      <c r="F3577" s="28" t="s">
        <v>45</v>
      </c>
      <c r="G3577" s="16">
        <f>[1]ภดส3!G5958</f>
        <v>0</v>
      </c>
      <c r="H3577" s="16">
        <f>[1]ภดส3!H5958</f>
        <v>0</v>
      </c>
      <c r="I3577" s="16">
        <f>[1]ภดส3!I5958</f>
        <v>25</v>
      </c>
      <c r="J3577" s="45">
        <f>[1]ภดส3!J5958</f>
        <v>25</v>
      </c>
      <c r="K3577" s="29">
        <v>3050</v>
      </c>
      <c r="L3577" s="19">
        <f>J3577*K3577</f>
        <v>76250</v>
      </c>
      <c r="M3577" s="30"/>
      <c r="N3577" s="30"/>
      <c r="O3577" s="30"/>
      <c r="P3577" s="30"/>
      <c r="Q3577" s="42"/>
      <c r="R3577" s="23"/>
      <c r="S3577" s="42"/>
      <c r="T3577" s="22"/>
      <c r="U3577" s="30"/>
      <c r="V3577" s="30"/>
      <c r="W3577" s="23"/>
      <c r="X3577" s="22">
        <f>L3577</f>
        <v>76250</v>
      </c>
      <c r="Y3577" s="23">
        <f>X3577*100/100</f>
        <v>76250</v>
      </c>
      <c r="Z3577" s="22">
        <v>0</v>
      </c>
      <c r="AA3577" s="24">
        <f>Y3577-Z3577</f>
        <v>76250</v>
      </c>
      <c r="AB3577" s="25">
        <v>0.3</v>
      </c>
      <c r="AC3577" s="5">
        <f t="shared" ref="AC3577:AC3578" si="229">AA3577*AB3577/100</f>
        <v>228.75</v>
      </c>
    </row>
    <row r="3578" spans="1:29" x14ac:dyDescent="0.35">
      <c r="A3578" s="15">
        <v>3</v>
      </c>
      <c r="B3578" s="16" t="str">
        <f>[1]ภดส3!B5959</f>
        <v>โฉนด</v>
      </c>
      <c r="C3578" s="16">
        <f>[1]ภดส3!E5959</f>
        <v>2998</v>
      </c>
      <c r="D3578" s="17">
        <f>[1]ภดส3!C5959</f>
        <v>6342</v>
      </c>
      <c r="E3578" s="17" t="str">
        <f>[1]ภดส3!F5959</f>
        <v>ม.2 ต.นาบอน</v>
      </c>
      <c r="F3578" s="28" t="s">
        <v>45</v>
      </c>
      <c r="G3578" s="16">
        <f>[1]ภดส3!G5959</f>
        <v>0</v>
      </c>
      <c r="H3578" s="16">
        <f>[1]ภดส3!H5959</f>
        <v>0</v>
      </c>
      <c r="I3578" s="16">
        <f>[1]ภดส3!I5959</f>
        <v>25</v>
      </c>
      <c r="J3578" s="45">
        <f>[1]ภดส3!J5959</f>
        <v>25</v>
      </c>
      <c r="K3578" s="29">
        <v>3050</v>
      </c>
      <c r="L3578" s="19">
        <f>J3578*K3578</f>
        <v>76250</v>
      </c>
      <c r="M3578" s="30"/>
      <c r="N3578" s="33"/>
      <c r="O3578" s="33"/>
      <c r="P3578" s="33"/>
      <c r="Q3578" s="35"/>
      <c r="R3578" s="23"/>
      <c r="S3578" s="35"/>
      <c r="T3578" s="22"/>
      <c r="U3578" s="33"/>
      <c r="V3578" s="33"/>
      <c r="W3578" s="23"/>
      <c r="X3578" s="22">
        <f>L3578</f>
        <v>76250</v>
      </c>
      <c r="Y3578" s="23">
        <f>X3578*100/100</f>
        <v>76250</v>
      </c>
      <c r="Z3578" s="22">
        <v>0</v>
      </c>
      <c r="AA3578" s="24">
        <f>Y3578-Z3578</f>
        <v>76250</v>
      </c>
      <c r="AB3578" s="25">
        <v>0.3</v>
      </c>
      <c r="AC3578" s="5">
        <f t="shared" si="229"/>
        <v>228.75</v>
      </c>
    </row>
    <row r="3579" spans="1:29" x14ac:dyDescent="0.35">
      <c r="A3579" s="248"/>
      <c r="B3579" s="132"/>
      <c r="C3579" s="132"/>
      <c r="D3579" s="180"/>
      <c r="E3579" s="180"/>
      <c r="F3579" s="180"/>
      <c r="G3579" s="181"/>
      <c r="H3579" s="181"/>
      <c r="I3579" s="181"/>
      <c r="J3579" s="51"/>
      <c r="K3579" s="133"/>
      <c r="L3579" s="51"/>
      <c r="M3579" s="132"/>
      <c r="N3579" s="132"/>
      <c r="O3579" s="132"/>
      <c r="P3579" s="132"/>
      <c r="Q3579" s="185"/>
      <c r="R3579" s="186"/>
      <c r="S3579" s="51"/>
      <c r="T3579" s="185"/>
      <c r="U3579" s="154"/>
      <c r="V3579" s="154"/>
      <c r="W3579" s="133"/>
      <c r="X3579" s="51"/>
      <c r="Y3579" s="133"/>
      <c r="Z3579" s="51"/>
      <c r="AA3579" s="133"/>
      <c r="AB3579" s="187"/>
      <c r="AC3579" s="5">
        <f>SUM(AC3576:AC3578)</f>
        <v>686.25</v>
      </c>
    </row>
    <row r="3580" spans="1:29" x14ac:dyDescent="0.35">
      <c r="A3580" s="1"/>
      <c r="B3580" s="1"/>
      <c r="C3580" s="1"/>
      <c r="D3580" s="2"/>
      <c r="E3580" s="2"/>
      <c r="F3580" s="2"/>
      <c r="G3580" s="1"/>
      <c r="H3580" s="1"/>
      <c r="I3580" s="1"/>
      <c r="J3580" s="3"/>
      <c r="K3580" s="4"/>
      <c r="M3580" s="6"/>
      <c r="N3580" s="1"/>
      <c r="O3580" s="1"/>
      <c r="P3580" s="1"/>
      <c r="Q3580" s="3"/>
      <c r="R3580" s="4"/>
      <c r="S3580" s="3"/>
      <c r="T3580" s="3"/>
      <c r="U3580" s="1"/>
      <c r="V3580" s="1"/>
      <c r="W3580" s="4"/>
      <c r="X3580" s="3"/>
      <c r="Y3580" s="4"/>
      <c r="Z3580" s="3"/>
      <c r="AA3580" s="4"/>
      <c r="AB3580" s="55"/>
    </row>
    <row r="3581" spans="1:29" x14ac:dyDescent="0.35">
      <c r="A3581" s="8"/>
      <c r="B3581" s="8" t="s">
        <v>37</v>
      </c>
      <c r="C3581" s="8"/>
      <c r="D3581" s="9" t="s">
        <v>38</v>
      </c>
      <c r="E3581" s="9"/>
      <c r="F3581" s="9"/>
      <c r="G3581" s="56"/>
      <c r="H3581" s="8" t="s">
        <v>39</v>
      </c>
      <c r="I3581" s="8"/>
      <c r="J3581" s="57"/>
      <c r="K3581" s="10"/>
      <c r="L3581" s="8"/>
      <c r="M3581" s="13"/>
      <c r="N3581" s="1"/>
      <c r="O3581" s="1"/>
      <c r="P3581" s="1"/>
      <c r="Q3581" s="3"/>
      <c r="R3581" s="4"/>
      <c r="S3581" s="3"/>
      <c r="T3581" s="3"/>
      <c r="U3581" s="1"/>
      <c r="V3581" s="1"/>
      <c r="W3581" s="4"/>
      <c r="X3581" s="3"/>
      <c r="Y3581" s="4"/>
      <c r="Z3581" s="3"/>
      <c r="AA3581" s="4"/>
      <c r="AB3581" s="55"/>
    </row>
    <row r="3582" spans="1:29" x14ac:dyDescent="0.35">
      <c r="A3582" s="8"/>
      <c r="B3582" s="8"/>
      <c r="C3582" s="8"/>
      <c r="D3582" s="9"/>
      <c r="E3582" s="9"/>
      <c r="F3582" s="9"/>
      <c r="G3582" s="56"/>
      <c r="H3582" s="8" t="s">
        <v>40</v>
      </c>
      <c r="I3582" s="8"/>
      <c r="J3582" s="57"/>
      <c r="K3582" s="10"/>
      <c r="L3582" s="8"/>
      <c r="M3582" s="13"/>
      <c r="N3582" s="1"/>
      <c r="O3582" s="1"/>
      <c r="P3582" s="1"/>
      <c r="Q3582" s="3"/>
      <c r="R3582" s="4"/>
      <c r="S3582" s="3"/>
      <c r="T3582" s="3"/>
      <c r="U3582" s="1"/>
      <c r="V3582" s="1"/>
      <c r="W3582" s="4"/>
      <c r="X3582" s="3"/>
      <c r="Y3582" s="4"/>
      <c r="Z3582" s="3"/>
      <c r="AA3582" s="4"/>
      <c r="AB3582" s="55"/>
    </row>
    <row r="3583" spans="1:29" x14ac:dyDescent="0.35">
      <c r="A3583" s="8"/>
      <c r="B3583" s="8"/>
      <c r="C3583" s="8"/>
      <c r="D3583" s="9"/>
      <c r="E3583" s="9"/>
      <c r="F3583" s="9"/>
      <c r="G3583" s="56"/>
      <c r="H3583" s="8" t="s">
        <v>41</v>
      </c>
      <c r="I3583" s="8"/>
      <c r="J3583" s="57"/>
      <c r="K3583" s="10"/>
      <c r="L3583" s="8"/>
      <c r="M3583" s="13"/>
      <c r="N3583" s="1"/>
      <c r="O3583" s="1"/>
      <c r="P3583" s="8"/>
      <c r="Q3583" s="3"/>
      <c r="R3583" s="4"/>
      <c r="S3583" s="3"/>
      <c r="T3583" s="3"/>
      <c r="U3583" s="1"/>
      <c r="V3583" s="1"/>
      <c r="W3583" s="4"/>
      <c r="X3583" s="3"/>
      <c r="Y3583" s="11"/>
      <c r="Z3583" s="10"/>
      <c r="AA3583" s="11"/>
      <c r="AB3583" s="14"/>
    </row>
    <row r="3584" spans="1:29" x14ac:dyDescent="0.35">
      <c r="A3584" s="8"/>
      <c r="B3584" s="8"/>
      <c r="C3584" s="8"/>
      <c r="D3584" s="9"/>
      <c r="E3584" s="9"/>
      <c r="F3584" s="9"/>
      <c r="G3584" s="56"/>
      <c r="H3584" s="8" t="s">
        <v>42</v>
      </c>
      <c r="I3584" s="58"/>
      <c r="J3584" s="59"/>
      <c r="K3584" s="12"/>
      <c r="L3584" s="58"/>
      <c r="M3584" s="60"/>
      <c r="N3584" s="1"/>
      <c r="O3584" s="1"/>
      <c r="P3584" s="8"/>
      <c r="Q3584" s="3"/>
      <c r="R3584" s="4"/>
      <c r="S3584" s="3"/>
      <c r="T3584" s="3"/>
      <c r="U3584" s="1"/>
      <c r="V3584" s="1"/>
      <c r="W3584" s="4"/>
      <c r="X3584" s="3"/>
      <c r="Y3584" s="11"/>
      <c r="Z3584" s="10"/>
      <c r="AA3584" s="11"/>
      <c r="AB3584" s="14"/>
    </row>
    <row r="3585" spans="1:29" x14ac:dyDescent="0.35">
      <c r="A3585" s="58"/>
      <c r="B3585" s="58"/>
      <c r="C3585" s="58"/>
      <c r="D3585" s="61"/>
      <c r="E3585" s="61"/>
      <c r="F3585" s="61"/>
      <c r="G3585" s="58"/>
      <c r="H3585" s="58" t="s">
        <v>43</v>
      </c>
      <c r="I3585" s="58"/>
      <c r="J3585" s="59"/>
      <c r="K3585" s="12"/>
      <c r="L3585" s="58"/>
      <c r="M3585" s="60"/>
    </row>
    <row r="3586" spans="1:29" x14ac:dyDescent="0.35">
      <c r="A3586" s="1"/>
      <c r="B3586" s="1"/>
      <c r="C3586" s="1"/>
      <c r="D3586" s="2"/>
      <c r="E3586" s="2"/>
      <c r="F3586" s="2"/>
      <c r="G3586" s="1"/>
      <c r="H3586" s="1"/>
      <c r="I3586" s="1"/>
      <c r="J3586" s="3"/>
      <c r="K3586" s="4"/>
      <c r="M3586" s="6"/>
      <c r="N3586" s="1"/>
      <c r="O3586" s="1"/>
      <c r="P3586" s="1"/>
      <c r="Q3586" s="3"/>
      <c r="R3586" s="4"/>
      <c r="S3586" s="3"/>
      <c r="T3586" s="3"/>
      <c r="U3586" s="1"/>
      <c r="V3586" s="1"/>
      <c r="W3586" s="4"/>
      <c r="X3586" s="3"/>
      <c r="Y3586" s="4"/>
      <c r="Z3586" s="3"/>
      <c r="AA3586" s="314" t="s">
        <v>0</v>
      </c>
      <c r="AB3586" s="314"/>
    </row>
    <row r="3587" spans="1:29" x14ac:dyDescent="0.35">
      <c r="A3587" s="315" t="s">
        <v>1</v>
      </c>
      <c r="B3587" s="315"/>
      <c r="C3587" s="315"/>
      <c r="D3587" s="315"/>
      <c r="E3587" s="315"/>
      <c r="F3587" s="315"/>
      <c r="G3587" s="315"/>
      <c r="H3587" s="315"/>
      <c r="I3587" s="315"/>
      <c r="J3587" s="315"/>
      <c r="K3587" s="315"/>
      <c r="L3587" s="315"/>
      <c r="M3587" s="315"/>
      <c r="N3587" s="315"/>
      <c r="O3587" s="315"/>
      <c r="P3587" s="315"/>
      <c r="Q3587" s="315"/>
      <c r="R3587" s="315"/>
      <c r="S3587" s="315"/>
      <c r="T3587" s="315"/>
      <c r="U3587" s="315"/>
      <c r="V3587" s="315"/>
      <c r="W3587" s="315"/>
      <c r="X3587" s="315"/>
      <c r="Y3587" s="315"/>
      <c r="Z3587" s="315"/>
      <c r="AA3587" s="315"/>
      <c r="AB3587" s="315"/>
    </row>
    <row r="3588" spans="1:29" x14ac:dyDescent="0.35">
      <c r="A3588" s="315" t="str">
        <f>A3568</f>
        <v>เทศบาลตำบลนาบอน</v>
      </c>
      <c r="B3588" s="315"/>
      <c r="C3588" s="315"/>
      <c r="D3588" s="315"/>
      <c r="E3588" s="315"/>
      <c r="F3588" s="315"/>
      <c r="G3588" s="315"/>
      <c r="H3588" s="315"/>
      <c r="I3588" s="315"/>
      <c r="J3588" s="315"/>
      <c r="K3588" s="315"/>
      <c r="L3588" s="315"/>
      <c r="M3588" s="315"/>
      <c r="N3588" s="315"/>
      <c r="O3588" s="315"/>
      <c r="P3588" s="315"/>
      <c r="Q3588" s="315"/>
      <c r="R3588" s="315"/>
      <c r="S3588" s="315"/>
      <c r="T3588" s="315"/>
      <c r="U3588" s="315"/>
      <c r="V3588" s="315"/>
      <c r="W3588" s="315"/>
      <c r="X3588" s="315"/>
      <c r="Y3588" s="315"/>
      <c r="Z3588" s="315"/>
      <c r="AA3588" s="315"/>
      <c r="AB3588" s="315"/>
    </row>
    <row r="3589" spans="1:29" x14ac:dyDescent="0.35">
      <c r="A3589" s="8" t="s">
        <v>307</v>
      </c>
      <c r="B3589" s="8"/>
      <c r="C3589" s="8"/>
      <c r="D3589" s="9"/>
      <c r="E3589" s="9"/>
      <c r="F3589" s="9"/>
      <c r="G3589" s="8"/>
      <c r="H3589" s="8"/>
      <c r="I3589" s="8"/>
      <c r="J3589" s="10"/>
      <c r="K3589" s="11"/>
      <c r="L3589" s="12"/>
      <c r="M3589" s="13"/>
      <c r="N3589" s="8"/>
      <c r="O3589" s="8"/>
      <c r="P3589" s="8"/>
      <c r="Q3589" s="10"/>
      <c r="R3589" s="11"/>
      <c r="S3589" s="10"/>
      <c r="T3589" s="10"/>
      <c r="U3589" s="8"/>
      <c r="V3589" s="8"/>
      <c r="W3589" s="11"/>
      <c r="X3589" s="10"/>
      <c r="Y3589" s="11"/>
      <c r="Z3589" s="10"/>
      <c r="AA3589" s="11"/>
      <c r="AB3589" s="14"/>
    </row>
    <row r="3590" spans="1:29" x14ac:dyDescent="0.35">
      <c r="A3590" s="288" t="s">
        <v>4</v>
      </c>
      <c r="B3590" s="316"/>
      <c r="C3590" s="316"/>
      <c r="D3590" s="316"/>
      <c r="E3590" s="316"/>
      <c r="F3590" s="316"/>
      <c r="G3590" s="316"/>
      <c r="H3590" s="316"/>
      <c r="I3590" s="316"/>
      <c r="J3590" s="316"/>
      <c r="K3590" s="316"/>
      <c r="L3590" s="289"/>
      <c r="M3590" s="288" t="s">
        <v>5</v>
      </c>
      <c r="N3590" s="316"/>
      <c r="O3590" s="316"/>
      <c r="P3590" s="316"/>
      <c r="Q3590" s="316"/>
      <c r="R3590" s="316"/>
      <c r="S3590" s="316"/>
      <c r="T3590" s="316"/>
      <c r="U3590" s="316"/>
      <c r="V3590" s="316"/>
      <c r="W3590" s="289"/>
      <c r="X3590" s="290" t="s">
        <v>6</v>
      </c>
      <c r="Y3590" s="290" t="s">
        <v>7</v>
      </c>
      <c r="Z3590" s="290" t="s">
        <v>8</v>
      </c>
      <c r="AA3590" s="290" t="s">
        <v>9</v>
      </c>
      <c r="AB3590" s="317" t="s">
        <v>10</v>
      </c>
    </row>
    <row r="3591" spans="1:29" x14ac:dyDescent="0.35">
      <c r="A3591" s="299" t="s">
        <v>11</v>
      </c>
      <c r="B3591" s="293" t="s">
        <v>12</v>
      </c>
      <c r="C3591" s="293" t="s">
        <v>13</v>
      </c>
      <c r="D3591" s="311" t="s">
        <v>14</v>
      </c>
      <c r="E3591" s="311" t="s">
        <v>15</v>
      </c>
      <c r="F3591" s="312" t="s">
        <v>16</v>
      </c>
      <c r="G3591" s="302" t="s">
        <v>17</v>
      </c>
      <c r="H3591" s="303"/>
      <c r="I3591" s="304"/>
      <c r="J3591" s="290" t="s">
        <v>18</v>
      </c>
      <c r="K3591" s="290" t="s">
        <v>19</v>
      </c>
      <c r="L3591" s="308" t="s">
        <v>20</v>
      </c>
      <c r="M3591" s="299" t="s">
        <v>11</v>
      </c>
      <c r="N3591" s="293" t="s">
        <v>21</v>
      </c>
      <c r="O3591" s="293" t="s">
        <v>22</v>
      </c>
      <c r="P3591" s="293" t="s">
        <v>16</v>
      </c>
      <c r="Q3591" s="290" t="s">
        <v>23</v>
      </c>
      <c r="R3591" s="290" t="s">
        <v>24</v>
      </c>
      <c r="S3591" s="290" t="s">
        <v>25</v>
      </c>
      <c r="T3591" s="290" t="s">
        <v>26</v>
      </c>
      <c r="U3591" s="288" t="s">
        <v>27</v>
      </c>
      <c r="V3591" s="289"/>
      <c r="W3591" s="290" t="s">
        <v>28</v>
      </c>
      <c r="X3591" s="291"/>
      <c r="Y3591" s="291"/>
      <c r="Z3591" s="291"/>
      <c r="AA3591" s="291"/>
      <c r="AB3591" s="318"/>
    </row>
    <row r="3592" spans="1:29" x14ac:dyDescent="0.35">
      <c r="A3592" s="300"/>
      <c r="B3592" s="294"/>
      <c r="C3592" s="294"/>
      <c r="D3592" s="312"/>
      <c r="E3592" s="312"/>
      <c r="F3592" s="312"/>
      <c r="G3592" s="305"/>
      <c r="H3592" s="306"/>
      <c r="I3592" s="307"/>
      <c r="J3592" s="291"/>
      <c r="K3592" s="291"/>
      <c r="L3592" s="309"/>
      <c r="M3592" s="300"/>
      <c r="N3592" s="294"/>
      <c r="O3592" s="294"/>
      <c r="P3592" s="294"/>
      <c r="Q3592" s="291"/>
      <c r="R3592" s="291"/>
      <c r="S3592" s="291"/>
      <c r="T3592" s="291"/>
      <c r="U3592" s="293" t="s">
        <v>29</v>
      </c>
      <c r="V3592" s="296" t="s">
        <v>30</v>
      </c>
      <c r="W3592" s="291"/>
      <c r="X3592" s="291"/>
      <c r="Y3592" s="291"/>
      <c r="Z3592" s="291"/>
      <c r="AA3592" s="291"/>
      <c r="AB3592" s="318"/>
    </row>
    <row r="3593" spans="1:29" x14ac:dyDescent="0.35">
      <c r="A3593" s="300"/>
      <c r="B3593" s="294"/>
      <c r="C3593" s="294"/>
      <c r="D3593" s="312"/>
      <c r="E3593" s="312"/>
      <c r="F3593" s="312"/>
      <c r="G3593" s="299" t="s">
        <v>31</v>
      </c>
      <c r="H3593" s="299" t="s">
        <v>32</v>
      </c>
      <c r="I3593" s="299" t="s">
        <v>33</v>
      </c>
      <c r="J3593" s="291"/>
      <c r="K3593" s="291"/>
      <c r="L3593" s="309"/>
      <c r="M3593" s="300"/>
      <c r="N3593" s="294"/>
      <c r="O3593" s="294"/>
      <c r="P3593" s="294"/>
      <c r="Q3593" s="291"/>
      <c r="R3593" s="291"/>
      <c r="S3593" s="291"/>
      <c r="T3593" s="291"/>
      <c r="U3593" s="294"/>
      <c r="V3593" s="297"/>
      <c r="W3593" s="291"/>
      <c r="X3593" s="291"/>
      <c r="Y3593" s="291"/>
      <c r="Z3593" s="291"/>
      <c r="AA3593" s="291"/>
      <c r="AB3593" s="318"/>
    </row>
    <row r="3594" spans="1:29" x14ac:dyDescent="0.35">
      <c r="A3594" s="300"/>
      <c r="B3594" s="294"/>
      <c r="C3594" s="294"/>
      <c r="D3594" s="312"/>
      <c r="E3594" s="312"/>
      <c r="F3594" s="312"/>
      <c r="G3594" s="300"/>
      <c r="H3594" s="300"/>
      <c r="I3594" s="300"/>
      <c r="J3594" s="291"/>
      <c r="K3594" s="291"/>
      <c r="L3594" s="309"/>
      <c r="M3594" s="300"/>
      <c r="N3594" s="294"/>
      <c r="O3594" s="294"/>
      <c r="P3594" s="294"/>
      <c r="Q3594" s="291"/>
      <c r="R3594" s="291"/>
      <c r="S3594" s="291"/>
      <c r="T3594" s="291"/>
      <c r="U3594" s="294"/>
      <c r="V3594" s="297"/>
      <c r="W3594" s="291"/>
      <c r="X3594" s="291"/>
      <c r="Y3594" s="291"/>
      <c r="Z3594" s="291"/>
      <c r="AA3594" s="291"/>
      <c r="AB3594" s="318"/>
    </row>
    <row r="3595" spans="1:29" x14ac:dyDescent="0.35">
      <c r="A3595" s="301"/>
      <c r="B3595" s="295"/>
      <c r="C3595" s="295"/>
      <c r="D3595" s="313"/>
      <c r="E3595" s="313"/>
      <c r="F3595" s="313"/>
      <c r="G3595" s="301"/>
      <c r="H3595" s="301"/>
      <c r="I3595" s="301"/>
      <c r="J3595" s="292"/>
      <c r="K3595" s="292"/>
      <c r="L3595" s="310"/>
      <c r="M3595" s="301"/>
      <c r="N3595" s="295"/>
      <c r="O3595" s="295"/>
      <c r="P3595" s="295"/>
      <c r="Q3595" s="292"/>
      <c r="R3595" s="292"/>
      <c r="S3595" s="292"/>
      <c r="T3595" s="292"/>
      <c r="U3595" s="295"/>
      <c r="V3595" s="298"/>
      <c r="W3595" s="292"/>
      <c r="X3595" s="292"/>
      <c r="Y3595" s="292"/>
      <c r="Z3595" s="292"/>
      <c r="AA3595" s="292"/>
      <c r="AB3595" s="319"/>
    </row>
    <row r="3596" spans="1:29" x14ac:dyDescent="0.35">
      <c r="A3596" s="15">
        <v>1</v>
      </c>
      <c r="B3596" s="16" t="str">
        <f>[1]ภดส3!B5984</f>
        <v>โฉนด</v>
      </c>
      <c r="C3596" s="16">
        <f>[1]ภดส3!E5984</f>
        <v>3437</v>
      </c>
      <c r="D3596" s="17">
        <f>[1]ภดส3!C5984</f>
        <v>7381</v>
      </c>
      <c r="E3596" s="17" t="str">
        <f>[1]ภดส3!F5984</f>
        <v>ม.2 ต.นาบอน</v>
      </c>
      <c r="F3596" s="18" t="s">
        <v>45</v>
      </c>
      <c r="G3596" s="16">
        <f>[1]ภดส3!G5984</f>
        <v>0</v>
      </c>
      <c r="H3596" s="16">
        <f>[1]ภดส3!H5984</f>
        <v>0</v>
      </c>
      <c r="I3596" s="16">
        <f>[1]ภดส3!I5984</f>
        <v>25</v>
      </c>
      <c r="J3596" s="19">
        <f>[1]ภดส3!J5984</f>
        <v>25</v>
      </c>
      <c r="K3596" s="20">
        <v>3050</v>
      </c>
      <c r="L3596" s="19">
        <f>J3596*K3596</f>
        <v>76250</v>
      </c>
      <c r="M3596" s="21"/>
      <c r="N3596" s="21"/>
      <c r="O3596" s="21"/>
      <c r="P3596" s="21"/>
      <c r="Q3596" s="22"/>
      <c r="R3596" s="23"/>
      <c r="S3596" s="22"/>
      <c r="T3596" s="22"/>
      <c r="U3596" s="21"/>
      <c r="V3596" s="21"/>
      <c r="W3596" s="23"/>
      <c r="X3596" s="22">
        <f>L3596</f>
        <v>76250</v>
      </c>
      <c r="Y3596" s="23">
        <f>X3596*100/100</f>
        <v>76250</v>
      </c>
      <c r="Z3596" s="22">
        <v>0</v>
      </c>
      <c r="AA3596" s="24">
        <f>Y3596-Z3596</f>
        <v>76250</v>
      </c>
      <c r="AB3596" s="25">
        <v>0.3</v>
      </c>
      <c r="AC3596" s="5">
        <f>AA3596*AB3596/100</f>
        <v>228.75</v>
      </c>
    </row>
    <row r="3597" spans="1:29" x14ac:dyDescent="0.35">
      <c r="A3597" s="195"/>
      <c r="B3597" s="80"/>
      <c r="C3597" s="80"/>
      <c r="D3597" s="77"/>
      <c r="E3597" s="77"/>
      <c r="F3597" s="130"/>
      <c r="G3597" s="80"/>
      <c r="H3597" s="80"/>
      <c r="I3597" s="80"/>
      <c r="J3597" s="196"/>
      <c r="K3597" s="197"/>
      <c r="L3597" s="81"/>
      <c r="M3597" s="132"/>
      <c r="N3597" s="132"/>
      <c r="O3597" s="132"/>
      <c r="P3597" s="132"/>
      <c r="Q3597" s="185"/>
      <c r="R3597" s="87"/>
      <c r="S3597" s="185"/>
      <c r="T3597" s="86"/>
      <c r="U3597" s="132"/>
      <c r="V3597" s="132"/>
      <c r="W3597" s="87"/>
      <c r="X3597" s="86"/>
      <c r="Y3597" s="87"/>
      <c r="Z3597" s="86"/>
      <c r="AA3597" s="133"/>
      <c r="AB3597" s="157"/>
      <c r="AC3597" s="5">
        <f>SUM(AC3596)</f>
        <v>228.75</v>
      </c>
    </row>
    <row r="3598" spans="1:29" x14ac:dyDescent="0.35">
      <c r="A3598" s="1"/>
      <c r="B3598" s="1"/>
      <c r="C3598" s="1"/>
      <c r="D3598" s="2"/>
      <c r="E3598" s="2"/>
      <c r="F3598" s="2"/>
      <c r="G3598" s="1"/>
      <c r="H3598" s="1"/>
      <c r="I3598" s="1"/>
      <c r="J3598" s="3"/>
      <c r="K3598" s="4"/>
      <c r="M3598" s="6"/>
      <c r="N3598" s="1"/>
      <c r="O3598" s="1"/>
      <c r="P3598" s="1"/>
      <c r="Q3598" s="3"/>
      <c r="R3598" s="4"/>
      <c r="S3598" s="3"/>
      <c r="T3598" s="3"/>
      <c r="U3598" s="1"/>
      <c r="V3598" s="1"/>
      <c r="W3598" s="4"/>
      <c r="X3598" s="3"/>
      <c r="Y3598" s="4"/>
      <c r="Z3598" s="3"/>
      <c r="AA3598" s="4"/>
      <c r="AB3598" s="55"/>
    </row>
    <row r="3599" spans="1:29" x14ac:dyDescent="0.35">
      <c r="A3599" s="8"/>
      <c r="B3599" s="8" t="s">
        <v>37</v>
      </c>
      <c r="C3599" s="8"/>
      <c r="D3599" s="9" t="s">
        <v>38</v>
      </c>
      <c r="E3599" s="9"/>
      <c r="F3599" s="9"/>
      <c r="G3599" s="56"/>
      <c r="H3599" s="8" t="s">
        <v>39</v>
      </c>
      <c r="I3599" s="8"/>
      <c r="J3599" s="57"/>
      <c r="K3599" s="10"/>
      <c r="L3599" s="8"/>
      <c r="M3599" s="13"/>
      <c r="N3599" s="1"/>
      <c r="O3599" s="1"/>
      <c r="P3599" s="1"/>
      <c r="Q3599" s="3"/>
      <c r="R3599" s="4"/>
      <c r="S3599" s="3"/>
      <c r="T3599" s="3"/>
      <c r="U3599" s="1"/>
      <c r="V3599" s="1"/>
      <c r="W3599" s="4"/>
      <c r="X3599" s="3"/>
      <c r="Y3599" s="4"/>
      <c r="Z3599" s="3"/>
      <c r="AA3599" s="4"/>
      <c r="AB3599" s="55"/>
    </row>
    <row r="3600" spans="1:29" x14ac:dyDescent="0.35">
      <c r="A3600" s="8"/>
      <c r="B3600" s="8"/>
      <c r="C3600" s="8"/>
      <c r="D3600" s="9"/>
      <c r="E3600" s="9"/>
      <c r="F3600" s="9"/>
      <c r="G3600" s="56"/>
      <c r="H3600" s="8" t="s">
        <v>40</v>
      </c>
      <c r="I3600" s="8"/>
      <c r="J3600" s="57"/>
      <c r="K3600" s="10"/>
      <c r="L3600" s="8"/>
      <c r="M3600" s="13"/>
      <c r="N3600" s="1"/>
      <c r="O3600" s="1"/>
      <c r="P3600" s="1"/>
      <c r="Q3600" s="3"/>
      <c r="R3600" s="4"/>
      <c r="S3600" s="3"/>
      <c r="T3600" s="3"/>
      <c r="U3600" s="1"/>
      <c r="V3600" s="1"/>
      <c r="W3600" s="4"/>
      <c r="X3600" s="3"/>
      <c r="Y3600" s="4"/>
      <c r="Z3600" s="3"/>
      <c r="AA3600" s="4"/>
      <c r="AB3600" s="55"/>
    </row>
    <row r="3601" spans="1:29" x14ac:dyDescent="0.35">
      <c r="A3601" s="8"/>
      <c r="B3601" s="8"/>
      <c r="C3601" s="8"/>
      <c r="D3601" s="9"/>
      <c r="E3601" s="9"/>
      <c r="F3601" s="9"/>
      <c r="G3601" s="56"/>
      <c r="H3601" s="8" t="s">
        <v>41</v>
      </c>
      <c r="I3601" s="8"/>
      <c r="J3601" s="57"/>
      <c r="K3601" s="10"/>
      <c r="L3601" s="8"/>
      <c r="M3601" s="13"/>
      <c r="N3601" s="1"/>
      <c r="O3601" s="1"/>
      <c r="P3601" s="8"/>
      <c r="Q3601" s="3"/>
      <c r="R3601" s="4"/>
      <c r="S3601" s="3"/>
      <c r="T3601" s="3"/>
      <c r="U3601" s="1"/>
      <c r="V3601" s="1"/>
      <c r="W3601" s="4"/>
      <c r="X3601" s="3"/>
      <c r="Y3601" s="11"/>
      <c r="Z3601" s="10"/>
      <c r="AA3601" s="11"/>
      <c r="AB3601" s="14"/>
    </row>
    <row r="3602" spans="1:29" x14ac:dyDescent="0.35">
      <c r="A3602" s="8"/>
      <c r="B3602" s="8"/>
      <c r="C3602" s="8"/>
      <c r="D3602" s="9"/>
      <c r="E3602" s="9"/>
      <c r="F3602" s="9"/>
      <c r="G3602" s="56"/>
      <c r="H3602" s="8" t="s">
        <v>42</v>
      </c>
      <c r="I3602" s="58"/>
      <c r="J3602" s="59"/>
      <c r="K3602" s="12"/>
      <c r="L3602" s="58"/>
      <c r="M3602" s="60"/>
      <c r="N3602" s="1"/>
      <c r="O3602" s="1"/>
      <c r="P3602" s="8"/>
      <c r="Q3602" s="3"/>
      <c r="R3602" s="4"/>
      <c r="S3602" s="3"/>
      <c r="T3602" s="3"/>
      <c r="U3602" s="1"/>
      <c r="V3602" s="1"/>
      <c r="W3602" s="4"/>
      <c r="X3602" s="3"/>
      <c r="Y3602" s="11"/>
      <c r="Z3602" s="10"/>
      <c r="AA3602" s="11"/>
      <c r="AB3602" s="14"/>
    </row>
    <row r="3603" spans="1:29" x14ac:dyDescent="0.35">
      <c r="A3603" s="58"/>
      <c r="B3603" s="58"/>
      <c r="C3603" s="58"/>
      <c r="D3603" s="61"/>
      <c r="E3603" s="61"/>
      <c r="F3603" s="61"/>
      <c r="G3603" s="58"/>
      <c r="H3603" s="58" t="s">
        <v>43</v>
      </c>
      <c r="I3603" s="58"/>
      <c r="J3603" s="59"/>
      <c r="K3603" s="12"/>
      <c r="L3603" s="58"/>
      <c r="M3603" s="60"/>
    </row>
    <row r="3604" spans="1:29" x14ac:dyDescent="0.35">
      <c r="A3604" s="1"/>
      <c r="B3604" s="1"/>
      <c r="C3604" s="1"/>
      <c r="D3604" s="2"/>
      <c r="E3604" s="2"/>
      <c r="F3604" s="2"/>
      <c r="G3604" s="1"/>
      <c r="H3604" s="1"/>
      <c r="I3604" s="1"/>
      <c r="J3604" s="3"/>
      <c r="K3604" s="4"/>
      <c r="M3604" s="6"/>
      <c r="N3604" s="1"/>
      <c r="O3604" s="1"/>
      <c r="P3604" s="1"/>
      <c r="Q3604" s="3"/>
      <c r="R3604" s="4"/>
      <c r="S3604" s="3"/>
      <c r="T3604" s="3"/>
      <c r="U3604" s="1"/>
      <c r="V3604" s="1"/>
      <c r="W3604" s="4"/>
      <c r="X3604" s="3"/>
      <c r="Y3604" s="4"/>
      <c r="Z3604" s="3"/>
      <c r="AA3604" s="314" t="s">
        <v>0</v>
      </c>
      <c r="AB3604" s="314"/>
    </row>
    <row r="3605" spans="1:29" x14ac:dyDescent="0.35">
      <c r="A3605" s="315" t="s">
        <v>1</v>
      </c>
      <c r="B3605" s="315"/>
      <c r="C3605" s="315"/>
      <c r="D3605" s="315"/>
      <c r="E3605" s="315"/>
      <c r="F3605" s="315"/>
      <c r="G3605" s="315"/>
      <c r="H3605" s="315"/>
      <c r="I3605" s="315"/>
      <c r="J3605" s="315"/>
      <c r="K3605" s="315"/>
      <c r="L3605" s="315"/>
      <c r="M3605" s="315"/>
      <c r="N3605" s="315"/>
      <c r="O3605" s="315"/>
      <c r="P3605" s="315"/>
      <c r="Q3605" s="315"/>
      <c r="R3605" s="315"/>
      <c r="S3605" s="315"/>
      <c r="T3605" s="315"/>
      <c r="U3605" s="315"/>
      <c r="V3605" s="315"/>
      <c r="W3605" s="315"/>
      <c r="X3605" s="315"/>
      <c r="Y3605" s="315"/>
      <c r="Z3605" s="315"/>
      <c r="AA3605" s="315"/>
      <c r="AB3605" s="315"/>
    </row>
    <row r="3606" spans="1:29" x14ac:dyDescent="0.35">
      <c r="A3606" s="315" t="str">
        <f>A3588</f>
        <v>เทศบาลตำบลนาบอน</v>
      </c>
      <c r="B3606" s="315"/>
      <c r="C3606" s="315"/>
      <c r="D3606" s="315"/>
      <c r="E3606" s="315"/>
      <c r="F3606" s="315"/>
      <c r="G3606" s="315"/>
      <c r="H3606" s="315"/>
      <c r="I3606" s="315"/>
      <c r="J3606" s="315"/>
      <c r="K3606" s="315"/>
      <c r="L3606" s="315"/>
      <c r="M3606" s="315"/>
      <c r="N3606" s="315"/>
      <c r="O3606" s="315"/>
      <c r="P3606" s="315"/>
      <c r="Q3606" s="315"/>
      <c r="R3606" s="315"/>
      <c r="S3606" s="315"/>
      <c r="T3606" s="315"/>
      <c r="U3606" s="315"/>
      <c r="V3606" s="315"/>
      <c r="W3606" s="315"/>
      <c r="X3606" s="315"/>
      <c r="Y3606" s="315"/>
      <c r="Z3606" s="315"/>
      <c r="AA3606" s="315"/>
      <c r="AB3606" s="315"/>
    </row>
    <row r="3607" spans="1:29" x14ac:dyDescent="0.35">
      <c r="A3607" s="8" t="s">
        <v>308</v>
      </c>
      <c r="B3607" s="8"/>
      <c r="C3607" s="8"/>
      <c r="D3607" s="9"/>
      <c r="E3607" s="9"/>
      <c r="F3607" s="9"/>
      <c r="G3607" s="8"/>
      <c r="H3607" s="8"/>
      <c r="I3607" s="8"/>
      <c r="J3607" s="10"/>
      <c r="K3607" s="11"/>
      <c r="L3607" s="12"/>
      <c r="M3607" s="13"/>
      <c r="N3607" s="8"/>
      <c r="O3607" s="8"/>
      <c r="P3607" s="8"/>
      <c r="Q3607" s="10"/>
      <c r="R3607" s="11"/>
      <c r="S3607" s="10"/>
      <c r="T3607" s="10"/>
      <c r="U3607" s="8"/>
      <c r="V3607" s="8"/>
      <c r="W3607" s="11"/>
      <c r="X3607" s="10"/>
      <c r="Y3607" s="11"/>
      <c r="Z3607" s="10"/>
      <c r="AA3607" s="11"/>
      <c r="AB3607" s="14"/>
    </row>
    <row r="3608" spans="1:29" x14ac:dyDescent="0.35">
      <c r="A3608" s="288" t="s">
        <v>4</v>
      </c>
      <c r="B3608" s="316"/>
      <c r="C3608" s="316"/>
      <c r="D3608" s="316"/>
      <c r="E3608" s="316"/>
      <c r="F3608" s="316"/>
      <c r="G3608" s="316"/>
      <c r="H3608" s="316"/>
      <c r="I3608" s="316"/>
      <c r="J3608" s="316"/>
      <c r="K3608" s="316"/>
      <c r="L3608" s="289"/>
      <c r="M3608" s="288" t="s">
        <v>5</v>
      </c>
      <c r="N3608" s="316"/>
      <c r="O3608" s="316"/>
      <c r="P3608" s="316"/>
      <c r="Q3608" s="316"/>
      <c r="R3608" s="316"/>
      <c r="S3608" s="316"/>
      <c r="T3608" s="316"/>
      <c r="U3608" s="316"/>
      <c r="V3608" s="316"/>
      <c r="W3608" s="289"/>
      <c r="X3608" s="290" t="s">
        <v>6</v>
      </c>
      <c r="Y3608" s="290" t="s">
        <v>7</v>
      </c>
      <c r="Z3608" s="290" t="s">
        <v>8</v>
      </c>
      <c r="AA3608" s="290" t="s">
        <v>9</v>
      </c>
      <c r="AB3608" s="317" t="s">
        <v>10</v>
      </c>
    </row>
    <row r="3609" spans="1:29" x14ac:dyDescent="0.35">
      <c r="A3609" s="299" t="s">
        <v>11</v>
      </c>
      <c r="B3609" s="293" t="s">
        <v>12</v>
      </c>
      <c r="C3609" s="293" t="s">
        <v>13</v>
      </c>
      <c r="D3609" s="311" t="s">
        <v>14</v>
      </c>
      <c r="E3609" s="311" t="s">
        <v>15</v>
      </c>
      <c r="F3609" s="312" t="s">
        <v>16</v>
      </c>
      <c r="G3609" s="302" t="s">
        <v>17</v>
      </c>
      <c r="H3609" s="303"/>
      <c r="I3609" s="304"/>
      <c r="J3609" s="290" t="s">
        <v>18</v>
      </c>
      <c r="K3609" s="290" t="s">
        <v>19</v>
      </c>
      <c r="L3609" s="308" t="s">
        <v>20</v>
      </c>
      <c r="M3609" s="299" t="s">
        <v>11</v>
      </c>
      <c r="N3609" s="293" t="s">
        <v>21</v>
      </c>
      <c r="O3609" s="293" t="s">
        <v>22</v>
      </c>
      <c r="P3609" s="293" t="s">
        <v>16</v>
      </c>
      <c r="Q3609" s="290" t="s">
        <v>23</v>
      </c>
      <c r="R3609" s="290" t="s">
        <v>24</v>
      </c>
      <c r="S3609" s="290" t="s">
        <v>25</v>
      </c>
      <c r="T3609" s="290" t="s">
        <v>26</v>
      </c>
      <c r="U3609" s="288" t="s">
        <v>27</v>
      </c>
      <c r="V3609" s="289"/>
      <c r="W3609" s="290" t="s">
        <v>28</v>
      </c>
      <c r="X3609" s="291"/>
      <c r="Y3609" s="291"/>
      <c r="Z3609" s="291"/>
      <c r="AA3609" s="291"/>
      <c r="AB3609" s="318"/>
    </row>
    <row r="3610" spans="1:29" x14ac:dyDescent="0.35">
      <c r="A3610" s="300"/>
      <c r="B3610" s="294"/>
      <c r="C3610" s="294"/>
      <c r="D3610" s="312"/>
      <c r="E3610" s="312"/>
      <c r="F3610" s="312"/>
      <c r="G3610" s="305"/>
      <c r="H3610" s="306"/>
      <c r="I3610" s="307"/>
      <c r="J3610" s="291"/>
      <c r="K3610" s="291"/>
      <c r="L3610" s="309"/>
      <c r="M3610" s="300"/>
      <c r="N3610" s="294"/>
      <c r="O3610" s="294"/>
      <c r="P3610" s="294"/>
      <c r="Q3610" s="291"/>
      <c r="R3610" s="291"/>
      <c r="S3610" s="291"/>
      <c r="T3610" s="291"/>
      <c r="U3610" s="293" t="s">
        <v>29</v>
      </c>
      <c r="V3610" s="296" t="s">
        <v>30</v>
      </c>
      <c r="W3610" s="291"/>
      <c r="X3610" s="291"/>
      <c r="Y3610" s="291"/>
      <c r="Z3610" s="291"/>
      <c r="AA3610" s="291"/>
      <c r="AB3610" s="318"/>
    </row>
    <row r="3611" spans="1:29" x14ac:dyDescent="0.35">
      <c r="A3611" s="300"/>
      <c r="B3611" s="294"/>
      <c r="C3611" s="294"/>
      <c r="D3611" s="312"/>
      <c r="E3611" s="312"/>
      <c r="F3611" s="312"/>
      <c r="G3611" s="299" t="s">
        <v>31</v>
      </c>
      <c r="H3611" s="299" t="s">
        <v>32</v>
      </c>
      <c r="I3611" s="299" t="s">
        <v>33</v>
      </c>
      <c r="J3611" s="291"/>
      <c r="K3611" s="291"/>
      <c r="L3611" s="309"/>
      <c r="M3611" s="300"/>
      <c r="N3611" s="294"/>
      <c r="O3611" s="294"/>
      <c r="P3611" s="294"/>
      <c r="Q3611" s="291"/>
      <c r="R3611" s="291"/>
      <c r="S3611" s="291"/>
      <c r="T3611" s="291"/>
      <c r="U3611" s="294"/>
      <c r="V3611" s="297"/>
      <c r="W3611" s="291"/>
      <c r="X3611" s="291"/>
      <c r="Y3611" s="291"/>
      <c r="Z3611" s="291"/>
      <c r="AA3611" s="291"/>
      <c r="AB3611" s="318"/>
    </row>
    <row r="3612" spans="1:29" x14ac:dyDescent="0.35">
      <c r="A3612" s="300"/>
      <c r="B3612" s="294"/>
      <c r="C3612" s="294"/>
      <c r="D3612" s="312"/>
      <c r="E3612" s="312"/>
      <c r="F3612" s="312"/>
      <c r="G3612" s="300"/>
      <c r="H3612" s="300"/>
      <c r="I3612" s="300"/>
      <c r="J3612" s="291"/>
      <c r="K3612" s="291"/>
      <c r="L3612" s="309"/>
      <c r="M3612" s="300"/>
      <c r="N3612" s="294"/>
      <c r="O3612" s="294"/>
      <c r="P3612" s="294"/>
      <c r="Q3612" s="291"/>
      <c r="R3612" s="291"/>
      <c r="S3612" s="291"/>
      <c r="T3612" s="291"/>
      <c r="U3612" s="294"/>
      <c r="V3612" s="297"/>
      <c r="W3612" s="291"/>
      <c r="X3612" s="291"/>
      <c r="Y3612" s="291"/>
      <c r="Z3612" s="291"/>
      <c r="AA3612" s="291"/>
      <c r="AB3612" s="318"/>
    </row>
    <row r="3613" spans="1:29" x14ac:dyDescent="0.35">
      <c r="A3613" s="301"/>
      <c r="B3613" s="295"/>
      <c r="C3613" s="295"/>
      <c r="D3613" s="313"/>
      <c r="E3613" s="313"/>
      <c r="F3613" s="313"/>
      <c r="G3613" s="301"/>
      <c r="H3613" s="301"/>
      <c r="I3613" s="301"/>
      <c r="J3613" s="292"/>
      <c r="K3613" s="292"/>
      <c r="L3613" s="310"/>
      <c r="M3613" s="301"/>
      <c r="N3613" s="295"/>
      <c r="O3613" s="295"/>
      <c r="P3613" s="295"/>
      <c r="Q3613" s="292"/>
      <c r="R3613" s="292"/>
      <c r="S3613" s="292"/>
      <c r="T3613" s="292"/>
      <c r="U3613" s="295"/>
      <c r="V3613" s="298"/>
      <c r="W3613" s="292"/>
      <c r="X3613" s="292"/>
      <c r="Y3613" s="292"/>
      <c r="Z3613" s="292"/>
      <c r="AA3613" s="292"/>
      <c r="AB3613" s="319"/>
    </row>
    <row r="3614" spans="1:29" x14ac:dyDescent="0.35">
      <c r="A3614" s="15">
        <v>1</v>
      </c>
      <c r="B3614" s="16" t="str">
        <f>[1]ภดส3!B6011</f>
        <v>โฉนด</v>
      </c>
      <c r="C3614" s="16">
        <f>[1]ภดส3!E6011</f>
        <v>4567</v>
      </c>
      <c r="D3614" s="17">
        <f>[1]ภดส3!C6011</f>
        <v>9892</v>
      </c>
      <c r="E3614" s="17" t="str">
        <f>[1]ภดส3!F6011</f>
        <v>ม.2 ต.นาบอน</v>
      </c>
      <c r="F3614" s="18" t="s">
        <v>45</v>
      </c>
      <c r="G3614" s="16">
        <f>[1]ภดส3!G6011</f>
        <v>0</v>
      </c>
      <c r="H3614" s="16">
        <f>[1]ภดส3!H6011</f>
        <v>0</v>
      </c>
      <c r="I3614" s="16">
        <f>[1]ภดส3!I6011</f>
        <v>25</v>
      </c>
      <c r="J3614" s="19">
        <f>[1]ภดส3!J6011</f>
        <v>25</v>
      </c>
      <c r="K3614" s="20">
        <v>300</v>
      </c>
      <c r="L3614" s="19">
        <f>J3614*K3614</f>
        <v>7500</v>
      </c>
      <c r="M3614" s="21"/>
      <c r="N3614" s="21"/>
      <c r="O3614" s="21"/>
      <c r="P3614" s="21"/>
      <c r="Q3614" s="22"/>
      <c r="R3614" s="23"/>
      <c r="S3614" s="22"/>
      <c r="T3614" s="22"/>
      <c r="U3614" s="21"/>
      <c r="V3614" s="21"/>
      <c r="W3614" s="23"/>
      <c r="X3614" s="22">
        <f>L3614</f>
        <v>7500</v>
      </c>
      <c r="Y3614" s="23">
        <f>X3614*100/100</f>
        <v>7500</v>
      </c>
      <c r="Z3614" s="22">
        <v>0</v>
      </c>
      <c r="AA3614" s="24">
        <f>Y3614-Z3614</f>
        <v>7500</v>
      </c>
      <c r="AB3614" s="25">
        <v>0.3</v>
      </c>
      <c r="AC3614" s="5">
        <f>AA3614*AB3614/100</f>
        <v>22.5</v>
      </c>
    </row>
    <row r="3615" spans="1:29" x14ac:dyDescent="0.35">
      <c r="A3615" s="201"/>
      <c r="B3615" s="202"/>
      <c r="C3615" s="202"/>
      <c r="D3615" s="77"/>
      <c r="E3615" s="77"/>
      <c r="F3615" s="130"/>
      <c r="G3615" s="202"/>
      <c r="H3615" s="202"/>
      <c r="I3615" s="202"/>
      <c r="J3615" s="196"/>
      <c r="K3615" s="197"/>
      <c r="L3615" s="203"/>
      <c r="M3615" s="132"/>
      <c r="N3615" s="132"/>
      <c r="O3615" s="132"/>
      <c r="P3615" s="132"/>
      <c r="Q3615" s="185"/>
      <c r="R3615" s="206"/>
      <c r="S3615" s="185"/>
      <c r="T3615" s="207"/>
      <c r="U3615" s="132"/>
      <c r="V3615" s="132"/>
      <c r="W3615" s="206"/>
      <c r="X3615" s="207"/>
      <c r="Y3615" s="206"/>
      <c r="Z3615" s="207"/>
      <c r="AA3615" s="208"/>
      <c r="AB3615" s="198"/>
      <c r="AC3615" s="188">
        <f>SUM(AC3614)</f>
        <v>22.5</v>
      </c>
    </row>
    <row r="3616" spans="1:29" x14ac:dyDescent="0.35">
      <c r="A3616" s="1"/>
      <c r="B3616" s="1"/>
      <c r="C3616" s="1"/>
      <c r="D3616" s="2"/>
      <c r="E3616" s="2"/>
      <c r="F3616" s="2"/>
      <c r="G3616" s="1"/>
      <c r="H3616" s="1"/>
      <c r="I3616" s="1"/>
      <c r="J3616" s="3"/>
      <c r="K3616" s="4"/>
      <c r="M3616" s="6"/>
      <c r="N3616" s="1"/>
      <c r="O3616" s="1"/>
      <c r="P3616" s="1"/>
      <c r="Q3616" s="3"/>
      <c r="R3616" s="4"/>
      <c r="S3616" s="3"/>
      <c r="T3616" s="3"/>
      <c r="U3616" s="1"/>
      <c r="V3616" s="1"/>
      <c r="W3616" s="4"/>
      <c r="X3616" s="3"/>
      <c r="Y3616" s="4"/>
      <c r="Z3616" s="3"/>
      <c r="AA3616" s="4"/>
      <c r="AB3616" s="55"/>
    </row>
    <row r="3617" spans="1:29" x14ac:dyDescent="0.35">
      <c r="A3617" s="8"/>
      <c r="B3617" s="8" t="s">
        <v>37</v>
      </c>
      <c r="C3617" s="8"/>
      <c r="D3617" s="9" t="s">
        <v>38</v>
      </c>
      <c r="E3617" s="9"/>
      <c r="F3617" s="9"/>
      <c r="G3617" s="56"/>
      <c r="H3617" s="8" t="s">
        <v>39</v>
      </c>
      <c r="I3617" s="8"/>
      <c r="J3617" s="57"/>
      <c r="K3617" s="10"/>
      <c r="L3617" s="8"/>
      <c r="M3617" s="13"/>
      <c r="N3617" s="1"/>
      <c r="O3617" s="1"/>
      <c r="P3617" s="1"/>
      <c r="Q3617" s="3"/>
      <c r="R3617" s="4"/>
      <c r="S3617" s="3"/>
      <c r="T3617" s="3"/>
      <c r="U3617" s="1"/>
      <c r="V3617" s="1"/>
      <c r="W3617" s="4"/>
      <c r="X3617" s="3"/>
      <c r="Y3617" s="4"/>
      <c r="Z3617" s="3"/>
      <c r="AA3617" s="4"/>
      <c r="AB3617" s="55"/>
    </row>
    <row r="3618" spans="1:29" x14ac:dyDescent="0.35">
      <c r="A3618" s="8"/>
      <c r="B3618" s="8"/>
      <c r="C3618" s="8"/>
      <c r="D3618" s="9"/>
      <c r="E3618" s="9"/>
      <c r="F3618" s="9"/>
      <c r="G3618" s="56"/>
      <c r="H3618" s="8" t="s">
        <v>40</v>
      </c>
      <c r="I3618" s="8"/>
      <c r="J3618" s="57"/>
      <c r="K3618" s="10"/>
      <c r="L3618" s="8"/>
      <c r="M3618" s="13"/>
      <c r="N3618" s="1"/>
      <c r="O3618" s="1"/>
      <c r="P3618" s="1"/>
      <c r="Q3618" s="3"/>
      <c r="R3618" s="4"/>
      <c r="S3618" s="3"/>
      <c r="T3618" s="3"/>
      <c r="U3618" s="1"/>
      <c r="V3618" s="1"/>
      <c r="W3618" s="4"/>
      <c r="X3618" s="3"/>
      <c r="Y3618" s="4"/>
      <c r="Z3618" s="3"/>
      <c r="AA3618" s="4"/>
      <c r="AB3618" s="55"/>
    </row>
    <row r="3619" spans="1:29" x14ac:dyDescent="0.35">
      <c r="A3619" s="8"/>
      <c r="B3619" s="8"/>
      <c r="C3619" s="8"/>
      <c r="D3619" s="9"/>
      <c r="E3619" s="9"/>
      <c r="F3619" s="9"/>
      <c r="G3619" s="56"/>
      <c r="H3619" s="8" t="s">
        <v>41</v>
      </c>
      <c r="I3619" s="8"/>
      <c r="J3619" s="57"/>
      <c r="K3619" s="10"/>
      <c r="L3619" s="8"/>
      <c r="M3619" s="13"/>
      <c r="N3619" s="1"/>
      <c r="O3619" s="1"/>
      <c r="P3619" s="8"/>
      <c r="Q3619" s="3"/>
      <c r="R3619" s="4"/>
      <c r="S3619" s="3"/>
      <c r="T3619" s="3"/>
      <c r="U3619" s="1"/>
      <c r="V3619" s="1"/>
      <c r="W3619" s="4"/>
      <c r="X3619" s="3"/>
      <c r="Y3619" s="11"/>
      <c r="Z3619" s="10"/>
      <c r="AA3619" s="11"/>
      <c r="AB3619" s="14"/>
    </row>
    <row r="3620" spans="1:29" x14ac:dyDescent="0.35">
      <c r="A3620" s="8"/>
      <c r="B3620" s="8"/>
      <c r="C3620" s="8"/>
      <c r="D3620" s="9"/>
      <c r="E3620" s="9"/>
      <c r="F3620" s="9"/>
      <c r="G3620" s="56"/>
      <c r="H3620" s="8" t="s">
        <v>42</v>
      </c>
      <c r="I3620" s="58"/>
      <c r="J3620" s="59"/>
      <c r="K3620" s="12"/>
      <c r="L3620" s="58"/>
      <c r="M3620" s="60"/>
      <c r="N3620" s="1"/>
      <c r="O3620" s="1"/>
      <c r="P3620" s="8"/>
      <c r="Q3620" s="3"/>
      <c r="R3620" s="4"/>
      <c r="S3620" s="3"/>
      <c r="T3620" s="3"/>
      <c r="U3620" s="1"/>
      <c r="V3620" s="1"/>
      <c r="W3620" s="4"/>
      <c r="X3620" s="3"/>
      <c r="Y3620" s="11"/>
      <c r="Z3620" s="10"/>
      <c r="AA3620" s="11"/>
      <c r="AB3620" s="14"/>
    </row>
    <row r="3621" spans="1:29" x14ac:dyDescent="0.35">
      <c r="A3621" s="58"/>
      <c r="B3621" s="58"/>
      <c r="C3621" s="58"/>
      <c r="D3621" s="61"/>
      <c r="E3621" s="61"/>
      <c r="F3621" s="61"/>
      <c r="G3621" s="58"/>
      <c r="H3621" s="58" t="s">
        <v>43</v>
      </c>
      <c r="I3621" s="58"/>
      <c r="J3621" s="59"/>
      <c r="K3621" s="12"/>
      <c r="L3621" s="58"/>
      <c r="M3621" s="60"/>
    </row>
    <row r="3622" spans="1:29" x14ac:dyDescent="0.35">
      <c r="A3622" s="1"/>
      <c r="B3622" s="1"/>
      <c r="C3622" s="1"/>
      <c r="D3622" s="2"/>
      <c r="E3622" s="2"/>
      <c r="F3622" s="2"/>
      <c r="G3622" s="1"/>
      <c r="H3622" s="1"/>
      <c r="I3622" s="1"/>
      <c r="J3622" s="3"/>
      <c r="K3622" s="4"/>
      <c r="M3622" s="6"/>
      <c r="N3622" s="1"/>
      <c r="O3622" s="1"/>
      <c r="P3622" s="1"/>
      <c r="Q3622" s="3"/>
      <c r="R3622" s="4"/>
      <c r="S3622" s="3"/>
      <c r="T3622" s="3"/>
      <c r="U3622" s="1"/>
      <c r="V3622" s="1"/>
      <c r="W3622" s="4"/>
      <c r="X3622" s="3"/>
      <c r="Y3622" s="4"/>
      <c r="Z3622" s="3"/>
      <c r="AA3622" s="314" t="s">
        <v>0</v>
      </c>
      <c r="AB3622" s="314"/>
    </row>
    <row r="3623" spans="1:29" x14ac:dyDescent="0.35">
      <c r="A3623" s="315" t="s">
        <v>1</v>
      </c>
      <c r="B3623" s="315"/>
      <c r="C3623" s="315"/>
      <c r="D3623" s="315"/>
      <c r="E3623" s="315"/>
      <c r="F3623" s="315"/>
      <c r="G3623" s="315"/>
      <c r="H3623" s="315"/>
      <c r="I3623" s="315"/>
      <c r="J3623" s="315"/>
      <c r="K3623" s="315"/>
      <c r="L3623" s="315"/>
      <c r="M3623" s="315"/>
      <c r="N3623" s="315"/>
      <c r="O3623" s="315"/>
      <c r="P3623" s="315"/>
      <c r="Q3623" s="315"/>
      <c r="R3623" s="315"/>
      <c r="S3623" s="315"/>
      <c r="T3623" s="315"/>
      <c r="U3623" s="315"/>
      <c r="V3623" s="315"/>
      <c r="W3623" s="315"/>
      <c r="X3623" s="315"/>
      <c r="Y3623" s="315"/>
      <c r="Z3623" s="315"/>
      <c r="AA3623" s="315"/>
      <c r="AB3623" s="315"/>
    </row>
    <row r="3624" spans="1:29" x14ac:dyDescent="0.35">
      <c r="A3624" s="315" t="str">
        <f>A3606</f>
        <v>เทศบาลตำบลนาบอน</v>
      </c>
      <c r="B3624" s="315"/>
      <c r="C3624" s="315"/>
      <c r="D3624" s="315"/>
      <c r="E3624" s="315"/>
      <c r="F3624" s="315"/>
      <c r="G3624" s="315"/>
      <c r="H3624" s="315"/>
      <c r="I3624" s="315"/>
      <c r="J3624" s="315"/>
      <c r="K3624" s="315"/>
      <c r="L3624" s="315"/>
      <c r="M3624" s="315"/>
      <c r="N3624" s="315"/>
      <c r="O3624" s="315"/>
      <c r="P3624" s="315"/>
      <c r="Q3624" s="315"/>
      <c r="R3624" s="315"/>
      <c r="S3624" s="315"/>
      <c r="T3624" s="315"/>
      <c r="U3624" s="315"/>
      <c r="V3624" s="315"/>
      <c r="W3624" s="315"/>
      <c r="X3624" s="315"/>
      <c r="Y3624" s="315"/>
      <c r="Z3624" s="315"/>
      <c r="AA3624" s="315"/>
      <c r="AB3624" s="315"/>
    </row>
    <row r="3625" spans="1:29" x14ac:dyDescent="0.35">
      <c r="A3625" s="8" t="s">
        <v>309</v>
      </c>
      <c r="B3625" s="8"/>
      <c r="C3625" s="8"/>
      <c r="D3625" s="9"/>
      <c r="E3625" s="9"/>
      <c r="F3625" s="9"/>
      <c r="G3625" s="8"/>
      <c r="H3625" s="8"/>
      <c r="I3625" s="8"/>
      <c r="J3625" s="10"/>
      <c r="K3625" s="11"/>
      <c r="L3625" s="12"/>
      <c r="M3625" s="13"/>
      <c r="N3625" s="8"/>
      <c r="O3625" s="8"/>
      <c r="P3625" s="8"/>
      <c r="Q3625" s="10"/>
      <c r="R3625" s="11"/>
      <c r="S3625" s="10"/>
      <c r="T3625" s="10"/>
      <c r="U3625" s="8"/>
      <c r="V3625" s="8"/>
      <c r="W3625" s="11"/>
      <c r="X3625" s="10"/>
      <c r="Y3625" s="11"/>
      <c r="Z3625" s="10"/>
      <c r="AA3625" s="11"/>
      <c r="AB3625" s="14"/>
    </row>
    <row r="3626" spans="1:29" x14ac:dyDescent="0.35">
      <c r="A3626" s="288" t="s">
        <v>4</v>
      </c>
      <c r="B3626" s="316"/>
      <c r="C3626" s="316"/>
      <c r="D3626" s="316"/>
      <c r="E3626" s="316"/>
      <c r="F3626" s="316"/>
      <c r="G3626" s="316"/>
      <c r="H3626" s="316"/>
      <c r="I3626" s="316"/>
      <c r="J3626" s="316"/>
      <c r="K3626" s="316"/>
      <c r="L3626" s="289"/>
      <c r="M3626" s="288" t="s">
        <v>5</v>
      </c>
      <c r="N3626" s="316"/>
      <c r="O3626" s="316"/>
      <c r="P3626" s="316"/>
      <c r="Q3626" s="316"/>
      <c r="R3626" s="316"/>
      <c r="S3626" s="316"/>
      <c r="T3626" s="316"/>
      <c r="U3626" s="316"/>
      <c r="V3626" s="316"/>
      <c r="W3626" s="289"/>
      <c r="X3626" s="290" t="s">
        <v>6</v>
      </c>
      <c r="Y3626" s="290" t="s">
        <v>7</v>
      </c>
      <c r="Z3626" s="290" t="s">
        <v>8</v>
      </c>
      <c r="AA3626" s="290" t="s">
        <v>9</v>
      </c>
      <c r="AB3626" s="317" t="s">
        <v>10</v>
      </c>
    </row>
    <row r="3627" spans="1:29" x14ac:dyDescent="0.35">
      <c r="A3627" s="299" t="s">
        <v>11</v>
      </c>
      <c r="B3627" s="293" t="s">
        <v>12</v>
      </c>
      <c r="C3627" s="293" t="s">
        <v>13</v>
      </c>
      <c r="D3627" s="311" t="s">
        <v>14</v>
      </c>
      <c r="E3627" s="311" t="s">
        <v>15</v>
      </c>
      <c r="F3627" s="312" t="s">
        <v>16</v>
      </c>
      <c r="G3627" s="302" t="s">
        <v>17</v>
      </c>
      <c r="H3627" s="303"/>
      <c r="I3627" s="304"/>
      <c r="J3627" s="290" t="s">
        <v>18</v>
      </c>
      <c r="K3627" s="290" t="s">
        <v>19</v>
      </c>
      <c r="L3627" s="308" t="s">
        <v>20</v>
      </c>
      <c r="M3627" s="299" t="s">
        <v>11</v>
      </c>
      <c r="N3627" s="293" t="s">
        <v>21</v>
      </c>
      <c r="O3627" s="293" t="s">
        <v>22</v>
      </c>
      <c r="P3627" s="293" t="s">
        <v>16</v>
      </c>
      <c r="Q3627" s="290" t="s">
        <v>23</v>
      </c>
      <c r="R3627" s="290" t="s">
        <v>24</v>
      </c>
      <c r="S3627" s="290" t="s">
        <v>25</v>
      </c>
      <c r="T3627" s="290" t="s">
        <v>26</v>
      </c>
      <c r="U3627" s="288" t="s">
        <v>27</v>
      </c>
      <c r="V3627" s="289"/>
      <c r="W3627" s="290" t="s">
        <v>28</v>
      </c>
      <c r="X3627" s="291"/>
      <c r="Y3627" s="291"/>
      <c r="Z3627" s="291"/>
      <c r="AA3627" s="291"/>
      <c r="AB3627" s="318"/>
    </row>
    <row r="3628" spans="1:29" x14ac:dyDescent="0.35">
      <c r="A3628" s="300"/>
      <c r="B3628" s="294"/>
      <c r="C3628" s="294"/>
      <c r="D3628" s="312"/>
      <c r="E3628" s="312"/>
      <c r="F3628" s="312"/>
      <c r="G3628" s="305"/>
      <c r="H3628" s="306"/>
      <c r="I3628" s="307"/>
      <c r="J3628" s="291"/>
      <c r="K3628" s="291"/>
      <c r="L3628" s="309"/>
      <c r="M3628" s="300"/>
      <c r="N3628" s="294"/>
      <c r="O3628" s="294"/>
      <c r="P3628" s="294"/>
      <c r="Q3628" s="291"/>
      <c r="R3628" s="291"/>
      <c r="S3628" s="291"/>
      <c r="T3628" s="291"/>
      <c r="U3628" s="293" t="s">
        <v>29</v>
      </c>
      <c r="V3628" s="296" t="s">
        <v>30</v>
      </c>
      <c r="W3628" s="291"/>
      <c r="X3628" s="291"/>
      <c r="Y3628" s="291"/>
      <c r="Z3628" s="291"/>
      <c r="AA3628" s="291"/>
      <c r="AB3628" s="318"/>
    </row>
    <row r="3629" spans="1:29" x14ac:dyDescent="0.35">
      <c r="A3629" s="300"/>
      <c r="B3629" s="294"/>
      <c r="C3629" s="294"/>
      <c r="D3629" s="312"/>
      <c r="E3629" s="312"/>
      <c r="F3629" s="312"/>
      <c r="G3629" s="299" t="s">
        <v>31</v>
      </c>
      <c r="H3629" s="299" t="s">
        <v>32</v>
      </c>
      <c r="I3629" s="299" t="s">
        <v>33</v>
      </c>
      <c r="J3629" s="291"/>
      <c r="K3629" s="291"/>
      <c r="L3629" s="309"/>
      <c r="M3629" s="300"/>
      <c r="N3629" s="294"/>
      <c r="O3629" s="294"/>
      <c r="P3629" s="294"/>
      <c r="Q3629" s="291"/>
      <c r="R3629" s="291"/>
      <c r="S3629" s="291"/>
      <c r="T3629" s="291"/>
      <c r="U3629" s="294"/>
      <c r="V3629" s="297"/>
      <c r="W3629" s="291"/>
      <c r="X3629" s="291"/>
      <c r="Y3629" s="291"/>
      <c r="Z3629" s="291"/>
      <c r="AA3629" s="291"/>
      <c r="AB3629" s="318"/>
    </row>
    <row r="3630" spans="1:29" x14ac:dyDescent="0.35">
      <c r="A3630" s="300"/>
      <c r="B3630" s="294"/>
      <c r="C3630" s="294"/>
      <c r="D3630" s="312"/>
      <c r="E3630" s="312"/>
      <c r="F3630" s="312"/>
      <c r="G3630" s="300"/>
      <c r="H3630" s="300"/>
      <c r="I3630" s="300"/>
      <c r="J3630" s="291"/>
      <c r="K3630" s="291"/>
      <c r="L3630" s="309"/>
      <c r="M3630" s="300"/>
      <c r="N3630" s="294"/>
      <c r="O3630" s="294"/>
      <c r="P3630" s="294"/>
      <c r="Q3630" s="291"/>
      <c r="R3630" s="291"/>
      <c r="S3630" s="291"/>
      <c r="T3630" s="291"/>
      <c r="U3630" s="294"/>
      <c r="V3630" s="297"/>
      <c r="W3630" s="291"/>
      <c r="X3630" s="291"/>
      <c r="Y3630" s="291"/>
      <c r="Z3630" s="291"/>
      <c r="AA3630" s="291"/>
      <c r="AB3630" s="318"/>
    </row>
    <row r="3631" spans="1:29" x14ac:dyDescent="0.35">
      <c r="A3631" s="301"/>
      <c r="B3631" s="295"/>
      <c r="C3631" s="295"/>
      <c r="D3631" s="313"/>
      <c r="E3631" s="313"/>
      <c r="F3631" s="313"/>
      <c r="G3631" s="301"/>
      <c r="H3631" s="301"/>
      <c r="I3631" s="301"/>
      <c r="J3631" s="292"/>
      <c r="K3631" s="292"/>
      <c r="L3631" s="310"/>
      <c r="M3631" s="301"/>
      <c r="N3631" s="295"/>
      <c r="O3631" s="295"/>
      <c r="P3631" s="295"/>
      <c r="Q3631" s="292"/>
      <c r="R3631" s="292"/>
      <c r="S3631" s="292"/>
      <c r="T3631" s="292"/>
      <c r="U3631" s="295"/>
      <c r="V3631" s="298"/>
      <c r="W3631" s="292"/>
      <c r="X3631" s="292"/>
      <c r="Y3631" s="292"/>
      <c r="Z3631" s="292"/>
      <c r="AA3631" s="292"/>
      <c r="AB3631" s="319"/>
    </row>
    <row r="3632" spans="1:29" x14ac:dyDescent="0.35">
      <c r="A3632" s="15">
        <v>1</v>
      </c>
      <c r="B3632" s="16" t="str">
        <f>[1]ภดส3!B5822</f>
        <v>โฉนด</v>
      </c>
      <c r="C3632" s="16">
        <f>[1]ภดส3!E5822</f>
        <v>3453</v>
      </c>
      <c r="D3632" s="17">
        <f>[1]ภดส3!C5822</f>
        <v>7397</v>
      </c>
      <c r="E3632" s="17" t="str">
        <f>[1]ภดส3!F5822</f>
        <v>ม.2 ต.นาบอน</v>
      </c>
      <c r="F3632" s="18" t="s">
        <v>45</v>
      </c>
      <c r="G3632" s="16">
        <f>[1]ภดส3!G5822</f>
        <v>0</v>
      </c>
      <c r="H3632" s="16">
        <f>[1]ภดส3!H5822</f>
        <v>0</v>
      </c>
      <c r="I3632" s="16">
        <f>[1]ภดส3!I5822</f>
        <v>24</v>
      </c>
      <c r="J3632" s="19">
        <f>[1]ภดส3!J5822</f>
        <v>24</v>
      </c>
      <c r="K3632" s="20">
        <v>3050</v>
      </c>
      <c r="L3632" s="19">
        <f>J3632*K3632</f>
        <v>73200</v>
      </c>
      <c r="M3632" s="21"/>
      <c r="N3632" s="21"/>
      <c r="O3632" s="21"/>
      <c r="P3632" s="21"/>
      <c r="Q3632" s="22"/>
      <c r="R3632" s="23"/>
      <c r="S3632" s="22"/>
      <c r="T3632" s="22"/>
      <c r="U3632" s="21"/>
      <c r="V3632" s="21"/>
      <c r="W3632" s="23"/>
      <c r="X3632" s="22">
        <f>L3632</f>
        <v>73200</v>
      </c>
      <c r="Y3632" s="23">
        <f>X3632*100/100</f>
        <v>73200</v>
      </c>
      <c r="Z3632" s="22">
        <v>0</v>
      </c>
      <c r="AA3632" s="24">
        <f>Y3632-Z3632</f>
        <v>73200</v>
      </c>
      <c r="AB3632" s="25">
        <v>0.3</v>
      </c>
      <c r="AC3632" s="5">
        <f>AA3632*AB3632/100</f>
        <v>219.6</v>
      </c>
    </row>
    <row r="3633" spans="1:29" x14ac:dyDescent="0.35">
      <c r="A3633" s="201"/>
      <c r="B3633" s="202"/>
      <c r="C3633" s="202"/>
      <c r="D3633" s="77"/>
      <c r="E3633" s="77"/>
      <c r="F3633" s="130"/>
      <c r="G3633" s="202"/>
      <c r="H3633" s="202"/>
      <c r="I3633" s="202"/>
      <c r="J3633" s="196"/>
      <c r="K3633" s="197"/>
      <c r="L3633" s="203"/>
      <c r="M3633" s="132"/>
      <c r="N3633" s="132"/>
      <c r="O3633" s="132"/>
      <c r="P3633" s="132"/>
      <c r="Q3633" s="185"/>
      <c r="R3633" s="206"/>
      <c r="S3633" s="185"/>
      <c r="T3633" s="207"/>
      <c r="U3633" s="132"/>
      <c r="V3633" s="132"/>
      <c r="W3633" s="206"/>
      <c r="X3633" s="207"/>
      <c r="Y3633" s="206"/>
      <c r="Z3633" s="207"/>
      <c r="AA3633" s="208"/>
      <c r="AB3633" s="198"/>
      <c r="AC3633" s="188">
        <f>SUM(AC3632)</f>
        <v>219.6</v>
      </c>
    </row>
    <row r="3634" spans="1:29" x14ac:dyDescent="0.35">
      <c r="A3634" s="1"/>
      <c r="B3634" s="1"/>
      <c r="C3634" s="1"/>
      <c r="D3634" s="2"/>
      <c r="E3634" s="2"/>
      <c r="F3634" s="2"/>
      <c r="G3634" s="1"/>
      <c r="H3634" s="1"/>
      <c r="I3634" s="1"/>
      <c r="J3634" s="3"/>
      <c r="K3634" s="4"/>
      <c r="M3634" s="6"/>
      <c r="N3634" s="1"/>
      <c r="O3634" s="1"/>
      <c r="P3634" s="1"/>
      <c r="Q3634" s="3"/>
      <c r="R3634" s="4"/>
      <c r="S3634" s="3"/>
      <c r="T3634" s="3"/>
      <c r="U3634" s="1"/>
      <c r="V3634" s="1"/>
      <c r="W3634" s="4"/>
      <c r="X3634" s="3"/>
      <c r="Y3634" s="4"/>
      <c r="Z3634" s="3"/>
      <c r="AA3634" s="4"/>
      <c r="AB3634" s="55"/>
    </row>
    <row r="3635" spans="1:29" x14ac:dyDescent="0.35">
      <c r="A3635" s="8"/>
      <c r="B3635" s="8" t="s">
        <v>37</v>
      </c>
      <c r="C3635" s="8"/>
      <c r="D3635" s="9" t="s">
        <v>38</v>
      </c>
      <c r="E3635" s="9"/>
      <c r="F3635" s="9"/>
      <c r="G3635" s="56"/>
      <c r="H3635" s="8" t="s">
        <v>39</v>
      </c>
      <c r="I3635" s="8"/>
      <c r="J3635" s="57"/>
      <c r="K3635" s="10"/>
      <c r="L3635" s="8"/>
      <c r="M3635" s="13"/>
      <c r="N3635" s="1"/>
      <c r="O3635" s="1"/>
      <c r="P3635" s="1"/>
      <c r="Q3635" s="3"/>
      <c r="R3635" s="4"/>
      <c r="S3635" s="3"/>
      <c r="T3635" s="3"/>
      <c r="U3635" s="1"/>
      <c r="V3635" s="1"/>
      <c r="W3635" s="4"/>
      <c r="X3635" s="3"/>
      <c r="Y3635" s="4"/>
      <c r="Z3635" s="3"/>
      <c r="AA3635" s="4"/>
      <c r="AB3635" s="55"/>
    </row>
    <row r="3636" spans="1:29" x14ac:dyDescent="0.35">
      <c r="A3636" s="8"/>
      <c r="B3636" s="8"/>
      <c r="C3636" s="8"/>
      <c r="D3636" s="9"/>
      <c r="E3636" s="9"/>
      <c r="F3636" s="9"/>
      <c r="G3636" s="56"/>
      <c r="H3636" s="8" t="s">
        <v>40</v>
      </c>
      <c r="I3636" s="8"/>
      <c r="J3636" s="57"/>
      <c r="K3636" s="10"/>
      <c r="L3636" s="8"/>
      <c r="M3636" s="13"/>
      <c r="N3636" s="1"/>
      <c r="O3636" s="1"/>
      <c r="P3636" s="1"/>
      <c r="Q3636" s="3"/>
      <c r="R3636" s="4"/>
      <c r="S3636" s="3"/>
      <c r="T3636" s="3"/>
      <c r="U3636" s="1"/>
      <c r="V3636" s="1"/>
      <c r="W3636" s="4"/>
      <c r="X3636" s="3"/>
      <c r="Y3636" s="4"/>
      <c r="Z3636" s="3"/>
      <c r="AA3636" s="4"/>
      <c r="AB3636" s="55"/>
    </row>
    <row r="3637" spans="1:29" x14ac:dyDescent="0.35">
      <c r="A3637" s="8"/>
      <c r="B3637" s="8"/>
      <c r="C3637" s="8"/>
      <c r="D3637" s="9"/>
      <c r="E3637" s="9"/>
      <c r="F3637" s="9"/>
      <c r="G3637" s="56"/>
      <c r="H3637" s="8" t="s">
        <v>41</v>
      </c>
      <c r="I3637" s="8"/>
      <c r="J3637" s="57"/>
      <c r="K3637" s="10"/>
      <c r="L3637" s="8"/>
      <c r="M3637" s="13"/>
      <c r="N3637" s="1"/>
      <c r="O3637" s="1"/>
      <c r="P3637" s="8"/>
      <c r="Q3637" s="3"/>
      <c r="R3637" s="4"/>
      <c r="S3637" s="3"/>
      <c r="T3637" s="3"/>
      <c r="U3637" s="1"/>
      <c r="V3637" s="1"/>
      <c r="W3637" s="4"/>
      <c r="X3637" s="3"/>
      <c r="Y3637" s="11"/>
      <c r="Z3637" s="10"/>
      <c r="AA3637" s="11"/>
      <c r="AB3637" s="14"/>
    </row>
    <row r="3638" spans="1:29" x14ac:dyDescent="0.35">
      <c r="A3638" s="8"/>
      <c r="B3638" s="8"/>
      <c r="C3638" s="8"/>
      <c r="D3638" s="9"/>
      <c r="E3638" s="9"/>
      <c r="F3638" s="9"/>
      <c r="G3638" s="56"/>
      <c r="H3638" s="8" t="s">
        <v>42</v>
      </c>
      <c r="I3638" s="58"/>
      <c r="J3638" s="59"/>
      <c r="K3638" s="12"/>
      <c r="L3638" s="58"/>
      <c r="M3638" s="60"/>
      <c r="N3638" s="1"/>
      <c r="O3638" s="1"/>
      <c r="P3638" s="8"/>
      <c r="Q3638" s="3"/>
      <c r="R3638" s="4"/>
      <c r="S3638" s="3"/>
      <c r="T3638" s="3"/>
      <c r="U3638" s="1"/>
      <c r="V3638" s="1"/>
      <c r="W3638" s="4"/>
      <c r="X3638" s="3"/>
      <c r="Y3638" s="11"/>
      <c r="Z3638" s="10"/>
      <c r="AA3638" s="11"/>
      <c r="AB3638" s="14"/>
    </row>
    <row r="3639" spans="1:29" x14ac:dyDescent="0.35">
      <c r="A3639" s="58"/>
      <c r="B3639" s="58"/>
      <c r="C3639" s="58"/>
      <c r="D3639" s="61"/>
      <c r="E3639" s="61"/>
      <c r="F3639" s="61"/>
      <c r="G3639" s="58"/>
      <c r="H3639" s="58" t="s">
        <v>43</v>
      </c>
      <c r="I3639" s="58"/>
      <c r="J3639" s="59"/>
      <c r="K3639" s="12"/>
      <c r="L3639" s="58"/>
      <c r="M3639" s="60"/>
    </row>
    <row r="3640" spans="1:29" x14ac:dyDescent="0.35">
      <c r="A3640" s="1"/>
      <c r="B3640" s="1"/>
      <c r="C3640" s="1"/>
      <c r="D3640" s="2"/>
      <c r="E3640" s="2"/>
      <c r="F3640" s="2"/>
      <c r="G3640" s="1"/>
      <c r="H3640" s="1"/>
      <c r="I3640" s="1"/>
      <c r="J3640" s="3"/>
      <c r="K3640" s="4"/>
      <c r="M3640" s="6"/>
      <c r="N3640" s="1"/>
      <c r="O3640" s="1"/>
      <c r="P3640" s="1"/>
      <c r="Q3640" s="3"/>
      <c r="R3640" s="4"/>
      <c r="S3640" s="3"/>
      <c r="T3640" s="3"/>
      <c r="U3640" s="1"/>
      <c r="V3640" s="1"/>
      <c r="W3640" s="4"/>
      <c r="X3640" s="3"/>
      <c r="Y3640" s="4"/>
      <c r="Z3640" s="3"/>
      <c r="AA3640" s="314" t="s">
        <v>0</v>
      </c>
      <c r="AB3640" s="314"/>
    </row>
    <row r="3641" spans="1:29" x14ac:dyDescent="0.35">
      <c r="A3641" s="315" t="s">
        <v>1</v>
      </c>
      <c r="B3641" s="315"/>
      <c r="C3641" s="315"/>
      <c r="D3641" s="315"/>
      <c r="E3641" s="315"/>
      <c r="F3641" s="315"/>
      <c r="G3641" s="315"/>
      <c r="H3641" s="315"/>
      <c r="I3641" s="315"/>
      <c r="J3641" s="315"/>
      <c r="K3641" s="315"/>
      <c r="L3641" s="315"/>
      <c r="M3641" s="315"/>
      <c r="N3641" s="315"/>
      <c r="O3641" s="315"/>
      <c r="P3641" s="315"/>
      <c r="Q3641" s="315"/>
      <c r="R3641" s="315"/>
      <c r="S3641" s="315"/>
      <c r="T3641" s="315"/>
      <c r="U3641" s="315"/>
      <c r="V3641" s="315"/>
      <c r="W3641" s="315"/>
      <c r="X3641" s="315"/>
      <c r="Y3641" s="315"/>
      <c r="Z3641" s="315"/>
      <c r="AA3641" s="315"/>
      <c r="AB3641" s="315"/>
    </row>
    <row r="3642" spans="1:29" x14ac:dyDescent="0.35">
      <c r="A3642" s="315" t="str">
        <f>A3624</f>
        <v>เทศบาลตำบลนาบอน</v>
      </c>
      <c r="B3642" s="315"/>
      <c r="C3642" s="315"/>
      <c r="D3642" s="315"/>
      <c r="E3642" s="315"/>
      <c r="F3642" s="315"/>
      <c r="G3642" s="315"/>
      <c r="H3642" s="315"/>
      <c r="I3642" s="315"/>
      <c r="J3642" s="315"/>
      <c r="K3642" s="315"/>
      <c r="L3642" s="315"/>
      <c r="M3642" s="315"/>
      <c r="N3642" s="315"/>
      <c r="O3642" s="315"/>
      <c r="P3642" s="315"/>
      <c r="Q3642" s="315"/>
      <c r="R3642" s="315"/>
      <c r="S3642" s="315"/>
      <c r="T3642" s="315"/>
      <c r="U3642" s="315"/>
      <c r="V3642" s="315"/>
      <c r="W3642" s="315"/>
      <c r="X3642" s="315"/>
      <c r="Y3642" s="315"/>
      <c r="Z3642" s="315"/>
      <c r="AA3642" s="315"/>
      <c r="AB3642" s="315"/>
    </row>
    <row r="3643" spans="1:29" x14ac:dyDescent="0.35">
      <c r="A3643" s="8" t="s">
        <v>310</v>
      </c>
      <c r="B3643" s="8"/>
      <c r="C3643" s="8"/>
      <c r="D3643" s="9"/>
      <c r="E3643" s="9"/>
      <c r="F3643" s="9"/>
      <c r="G3643" s="8"/>
      <c r="H3643" s="8"/>
      <c r="I3643" s="8"/>
      <c r="J3643" s="10"/>
      <c r="K3643" s="11"/>
      <c r="L3643" s="12"/>
      <c r="M3643" s="13"/>
      <c r="N3643" s="8"/>
      <c r="O3643" s="8"/>
      <c r="P3643" s="8"/>
      <c r="Q3643" s="10"/>
      <c r="R3643" s="11"/>
      <c r="S3643" s="10"/>
      <c r="T3643" s="10"/>
      <c r="U3643" s="8"/>
      <c r="V3643" s="8"/>
      <c r="W3643" s="11"/>
      <c r="X3643" s="10"/>
      <c r="Y3643" s="11"/>
      <c r="Z3643" s="10"/>
      <c r="AA3643" s="11"/>
      <c r="AB3643" s="14"/>
    </row>
    <row r="3644" spans="1:29" x14ac:dyDescent="0.35">
      <c r="A3644" s="288" t="s">
        <v>4</v>
      </c>
      <c r="B3644" s="316"/>
      <c r="C3644" s="316"/>
      <c r="D3644" s="316"/>
      <c r="E3644" s="316"/>
      <c r="F3644" s="316"/>
      <c r="G3644" s="316"/>
      <c r="H3644" s="316"/>
      <c r="I3644" s="316"/>
      <c r="J3644" s="316"/>
      <c r="K3644" s="316"/>
      <c r="L3644" s="289"/>
      <c r="M3644" s="288" t="s">
        <v>5</v>
      </c>
      <c r="N3644" s="316"/>
      <c r="O3644" s="316"/>
      <c r="P3644" s="316"/>
      <c r="Q3644" s="316"/>
      <c r="R3644" s="316"/>
      <c r="S3644" s="316"/>
      <c r="T3644" s="316"/>
      <c r="U3644" s="316"/>
      <c r="V3644" s="316"/>
      <c r="W3644" s="289"/>
      <c r="X3644" s="290" t="s">
        <v>6</v>
      </c>
      <c r="Y3644" s="290" t="s">
        <v>7</v>
      </c>
      <c r="Z3644" s="290" t="s">
        <v>8</v>
      </c>
      <c r="AA3644" s="290" t="s">
        <v>9</v>
      </c>
      <c r="AB3644" s="317" t="s">
        <v>10</v>
      </c>
    </row>
    <row r="3645" spans="1:29" x14ac:dyDescent="0.35">
      <c r="A3645" s="299" t="s">
        <v>11</v>
      </c>
      <c r="B3645" s="293" t="s">
        <v>12</v>
      </c>
      <c r="C3645" s="293" t="s">
        <v>13</v>
      </c>
      <c r="D3645" s="311" t="s">
        <v>14</v>
      </c>
      <c r="E3645" s="311" t="s">
        <v>15</v>
      </c>
      <c r="F3645" s="312" t="s">
        <v>16</v>
      </c>
      <c r="G3645" s="302" t="s">
        <v>17</v>
      </c>
      <c r="H3645" s="303"/>
      <c r="I3645" s="304"/>
      <c r="J3645" s="290" t="s">
        <v>18</v>
      </c>
      <c r="K3645" s="290" t="s">
        <v>19</v>
      </c>
      <c r="L3645" s="308" t="s">
        <v>20</v>
      </c>
      <c r="M3645" s="299" t="s">
        <v>11</v>
      </c>
      <c r="N3645" s="293" t="s">
        <v>21</v>
      </c>
      <c r="O3645" s="293" t="s">
        <v>22</v>
      </c>
      <c r="P3645" s="293" t="s">
        <v>16</v>
      </c>
      <c r="Q3645" s="290" t="s">
        <v>23</v>
      </c>
      <c r="R3645" s="290" t="s">
        <v>24</v>
      </c>
      <c r="S3645" s="290" t="s">
        <v>25</v>
      </c>
      <c r="T3645" s="290" t="s">
        <v>26</v>
      </c>
      <c r="U3645" s="288" t="s">
        <v>27</v>
      </c>
      <c r="V3645" s="289"/>
      <c r="W3645" s="290" t="s">
        <v>28</v>
      </c>
      <c r="X3645" s="291"/>
      <c r="Y3645" s="291"/>
      <c r="Z3645" s="291"/>
      <c r="AA3645" s="291"/>
      <c r="AB3645" s="318"/>
    </row>
    <row r="3646" spans="1:29" x14ac:dyDescent="0.35">
      <c r="A3646" s="300"/>
      <c r="B3646" s="294"/>
      <c r="C3646" s="294"/>
      <c r="D3646" s="312"/>
      <c r="E3646" s="312"/>
      <c r="F3646" s="312"/>
      <c r="G3646" s="305"/>
      <c r="H3646" s="306"/>
      <c r="I3646" s="307"/>
      <c r="J3646" s="291"/>
      <c r="K3646" s="291"/>
      <c r="L3646" s="309"/>
      <c r="M3646" s="300"/>
      <c r="N3646" s="294"/>
      <c r="O3646" s="294"/>
      <c r="P3646" s="294"/>
      <c r="Q3646" s="291"/>
      <c r="R3646" s="291"/>
      <c r="S3646" s="291"/>
      <c r="T3646" s="291"/>
      <c r="U3646" s="293" t="s">
        <v>29</v>
      </c>
      <c r="V3646" s="296" t="s">
        <v>30</v>
      </c>
      <c r="W3646" s="291"/>
      <c r="X3646" s="291"/>
      <c r="Y3646" s="291"/>
      <c r="Z3646" s="291"/>
      <c r="AA3646" s="291"/>
      <c r="AB3646" s="318"/>
    </row>
    <row r="3647" spans="1:29" x14ac:dyDescent="0.35">
      <c r="A3647" s="300"/>
      <c r="B3647" s="294"/>
      <c r="C3647" s="294"/>
      <c r="D3647" s="312"/>
      <c r="E3647" s="312"/>
      <c r="F3647" s="312"/>
      <c r="G3647" s="299" t="s">
        <v>31</v>
      </c>
      <c r="H3647" s="299" t="s">
        <v>32</v>
      </c>
      <c r="I3647" s="299" t="s">
        <v>33</v>
      </c>
      <c r="J3647" s="291"/>
      <c r="K3647" s="291"/>
      <c r="L3647" s="309"/>
      <c r="M3647" s="300"/>
      <c r="N3647" s="294"/>
      <c r="O3647" s="294"/>
      <c r="P3647" s="294"/>
      <c r="Q3647" s="291"/>
      <c r="R3647" s="291"/>
      <c r="S3647" s="291"/>
      <c r="T3647" s="291"/>
      <c r="U3647" s="294"/>
      <c r="V3647" s="297"/>
      <c r="W3647" s="291"/>
      <c r="X3647" s="291"/>
      <c r="Y3647" s="291"/>
      <c r="Z3647" s="291"/>
      <c r="AA3647" s="291"/>
      <c r="AB3647" s="318"/>
    </row>
    <row r="3648" spans="1:29" x14ac:dyDescent="0.35">
      <c r="A3648" s="300"/>
      <c r="B3648" s="294"/>
      <c r="C3648" s="294"/>
      <c r="D3648" s="312"/>
      <c r="E3648" s="312"/>
      <c r="F3648" s="312"/>
      <c r="G3648" s="300"/>
      <c r="H3648" s="300"/>
      <c r="I3648" s="300"/>
      <c r="J3648" s="291"/>
      <c r="K3648" s="291"/>
      <c r="L3648" s="309"/>
      <c r="M3648" s="300"/>
      <c r="N3648" s="294"/>
      <c r="O3648" s="294"/>
      <c r="P3648" s="294"/>
      <c r="Q3648" s="291"/>
      <c r="R3648" s="291"/>
      <c r="S3648" s="291"/>
      <c r="T3648" s="291"/>
      <c r="U3648" s="294"/>
      <c r="V3648" s="297"/>
      <c r="W3648" s="291"/>
      <c r="X3648" s="291"/>
      <c r="Y3648" s="291"/>
      <c r="Z3648" s="291"/>
      <c r="AA3648" s="291"/>
      <c r="AB3648" s="318"/>
    </row>
    <row r="3649" spans="1:29" x14ac:dyDescent="0.35">
      <c r="A3649" s="301"/>
      <c r="B3649" s="295"/>
      <c r="C3649" s="295"/>
      <c r="D3649" s="313"/>
      <c r="E3649" s="313"/>
      <c r="F3649" s="313"/>
      <c r="G3649" s="301"/>
      <c r="H3649" s="301"/>
      <c r="I3649" s="301"/>
      <c r="J3649" s="292"/>
      <c r="K3649" s="292"/>
      <c r="L3649" s="310"/>
      <c r="M3649" s="301"/>
      <c r="N3649" s="295"/>
      <c r="O3649" s="295"/>
      <c r="P3649" s="295"/>
      <c r="Q3649" s="292"/>
      <c r="R3649" s="292"/>
      <c r="S3649" s="292"/>
      <c r="T3649" s="292"/>
      <c r="U3649" s="295"/>
      <c r="V3649" s="298"/>
      <c r="W3649" s="292"/>
      <c r="X3649" s="292"/>
      <c r="Y3649" s="292"/>
      <c r="Z3649" s="292"/>
      <c r="AA3649" s="292"/>
      <c r="AB3649" s="319"/>
    </row>
    <row r="3650" spans="1:29" x14ac:dyDescent="0.35">
      <c r="A3650" s="15">
        <v>1</v>
      </c>
      <c r="B3650" s="16" t="str">
        <f>[1]ภดส3!B5849</f>
        <v>โฉนด</v>
      </c>
      <c r="C3650" s="16">
        <f>[1]ภดส3!E5849</f>
        <v>3455</v>
      </c>
      <c r="D3650" s="17">
        <f>[1]ภดส3!C5849</f>
        <v>7399</v>
      </c>
      <c r="E3650" s="17" t="str">
        <f>[1]ภดส3!F5849</f>
        <v>ม.2 ต.นาบอน</v>
      </c>
      <c r="F3650" s="18" t="s">
        <v>45</v>
      </c>
      <c r="G3650" s="16">
        <f>[1]ภดส3!G5849</f>
        <v>0</v>
      </c>
      <c r="H3650" s="16">
        <f>[1]ภดส3!H5849</f>
        <v>0</v>
      </c>
      <c r="I3650" s="16">
        <f>[1]ภดส3!I5849</f>
        <v>25</v>
      </c>
      <c r="J3650" s="19">
        <f>[1]ภดส3!J5849</f>
        <v>25</v>
      </c>
      <c r="K3650" s="20">
        <v>3050</v>
      </c>
      <c r="L3650" s="19">
        <f>J3650*K3650</f>
        <v>76250</v>
      </c>
      <c r="M3650" s="21"/>
      <c r="N3650" s="21"/>
      <c r="O3650" s="21"/>
      <c r="P3650" s="21"/>
      <c r="Q3650" s="22"/>
      <c r="R3650" s="23"/>
      <c r="S3650" s="22"/>
      <c r="T3650" s="22"/>
      <c r="U3650" s="21"/>
      <c r="V3650" s="21"/>
      <c r="W3650" s="23"/>
      <c r="X3650" s="22">
        <f>L3650</f>
        <v>76250</v>
      </c>
      <c r="Y3650" s="23">
        <f>X3650*100/100</f>
        <v>76250</v>
      </c>
      <c r="Z3650" s="22">
        <v>0</v>
      </c>
      <c r="AA3650" s="24">
        <f>Y3650-Z3650</f>
        <v>76250</v>
      </c>
      <c r="AB3650" s="25">
        <v>0.3</v>
      </c>
      <c r="AC3650" s="5">
        <f>AA3650*AB3650/100</f>
        <v>228.75</v>
      </c>
    </row>
    <row r="3651" spans="1:29" x14ac:dyDescent="0.35">
      <c r="A3651" s="201"/>
      <c r="B3651" s="202"/>
      <c r="C3651" s="202"/>
      <c r="D3651" s="77"/>
      <c r="E3651" s="77"/>
      <c r="F3651" s="130"/>
      <c r="G3651" s="202"/>
      <c r="H3651" s="202"/>
      <c r="I3651" s="202"/>
      <c r="J3651" s="196"/>
      <c r="K3651" s="197"/>
      <c r="L3651" s="203"/>
      <c r="M3651" s="132"/>
      <c r="N3651" s="132"/>
      <c r="O3651" s="132"/>
      <c r="P3651" s="132"/>
      <c r="Q3651" s="185"/>
      <c r="R3651" s="206"/>
      <c r="S3651" s="185"/>
      <c r="T3651" s="207"/>
      <c r="U3651" s="132"/>
      <c r="V3651" s="132"/>
      <c r="W3651" s="206"/>
      <c r="X3651" s="207"/>
      <c r="Y3651" s="206"/>
      <c r="Z3651" s="207"/>
      <c r="AA3651" s="208"/>
      <c r="AB3651" s="198"/>
      <c r="AC3651" s="188">
        <f>SUM(AC3650)</f>
        <v>228.75</v>
      </c>
    </row>
    <row r="3652" spans="1:29" x14ac:dyDescent="0.35">
      <c r="A3652" s="1"/>
      <c r="B3652" s="1"/>
      <c r="C3652" s="1"/>
      <c r="D3652" s="2"/>
      <c r="E3652" s="2"/>
      <c r="F3652" s="2"/>
      <c r="G3652" s="1"/>
      <c r="H3652" s="1"/>
      <c r="I3652" s="1"/>
      <c r="J3652" s="3"/>
      <c r="K3652" s="4"/>
      <c r="M3652" s="6"/>
      <c r="N3652" s="1"/>
      <c r="O3652" s="1"/>
      <c r="P3652" s="1"/>
      <c r="Q3652" s="3"/>
      <c r="R3652" s="4"/>
      <c r="S3652" s="3"/>
      <c r="T3652" s="3"/>
      <c r="U3652" s="1"/>
      <c r="V3652" s="1"/>
      <c r="W3652" s="4"/>
      <c r="X3652" s="3"/>
      <c r="Y3652" s="4"/>
      <c r="Z3652" s="3"/>
      <c r="AA3652" s="4"/>
      <c r="AB3652" s="55"/>
    </row>
    <row r="3653" spans="1:29" x14ac:dyDescent="0.35">
      <c r="A3653" s="8"/>
      <c r="B3653" s="8" t="s">
        <v>37</v>
      </c>
      <c r="C3653" s="8"/>
      <c r="D3653" s="9" t="s">
        <v>38</v>
      </c>
      <c r="E3653" s="9"/>
      <c r="F3653" s="9"/>
      <c r="G3653" s="56"/>
      <c r="H3653" s="8" t="s">
        <v>39</v>
      </c>
      <c r="I3653" s="8"/>
      <c r="J3653" s="57"/>
      <c r="K3653" s="10"/>
      <c r="L3653" s="8"/>
      <c r="M3653" s="13"/>
      <c r="N3653" s="1"/>
      <c r="O3653" s="1"/>
      <c r="P3653" s="1"/>
      <c r="Q3653" s="3"/>
      <c r="R3653" s="4"/>
      <c r="S3653" s="3"/>
      <c r="T3653" s="3"/>
      <c r="U3653" s="1"/>
      <c r="V3653" s="1"/>
      <c r="W3653" s="4"/>
      <c r="X3653" s="3"/>
      <c r="Y3653" s="4"/>
      <c r="Z3653" s="3"/>
      <c r="AA3653" s="4"/>
      <c r="AB3653" s="55"/>
    </row>
    <row r="3654" spans="1:29" x14ac:dyDescent="0.35">
      <c r="A3654" s="8"/>
      <c r="B3654" s="8"/>
      <c r="C3654" s="8"/>
      <c r="D3654" s="9"/>
      <c r="E3654" s="9"/>
      <c r="F3654" s="9"/>
      <c r="G3654" s="56"/>
      <c r="H3654" s="8" t="s">
        <v>40</v>
      </c>
      <c r="I3654" s="8"/>
      <c r="J3654" s="57"/>
      <c r="K3654" s="10"/>
      <c r="L3654" s="8"/>
      <c r="M3654" s="13"/>
      <c r="N3654" s="1"/>
      <c r="O3654" s="1"/>
      <c r="P3654" s="1"/>
      <c r="Q3654" s="3"/>
      <c r="R3654" s="4"/>
      <c r="S3654" s="3"/>
      <c r="T3654" s="3"/>
      <c r="U3654" s="1"/>
      <c r="V3654" s="1"/>
      <c r="W3654" s="4"/>
      <c r="X3654" s="3"/>
      <c r="Y3654" s="4"/>
      <c r="Z3654" s="3"/>
      <c r="AA3654" s="4"/>
      <c r="AB3654" s="55"/>
    </row>
    <row r="3655" spans="1:29" x14ac:dyDescent="0.35">
      <c r="A3655" s="8"/>
      <c r="B3655" s="8"/>
      <c r="C3655" s="8"/>
      <c r="D3655" s="9"/>
      <c r="E3655" s="9"/>
      <c r="F3655" s="9"/>
      <c r="G3655" s="56"/>
      <c r="H3655" s="8" t="s">
        <v>41</v>
      </c>
      <c r="I3655" s="8"/>
      <c r="J3655" s="57"/>
      <c r="K3655" s="10"/>
      <c r="L3655" s="8"/>
      <c r="M3655" s="13"/>
      <c r="N3655" s="1"/>
      <c r="O3655" s="1"/>
      <c r="P3655" s="8"/>
      <c r="Q3655" s="3"/>
      <c r="R3655" s="4"/>
      <c r="S3655" s="3"/>
      <c r="T3655" s="3"/>
      <c r="U3655" s="1"/>
      <c r="V3655" s="1"/>
      <c r="W3655" s="4"/>
      <c r="X3655" s="3"/>
      <c r="Y3655" s="11"/>
      <c r="Z3655" s="10"/>
      <c r="AA3655" s="11"/>
      <c r="AB3655" s="14"/>
    </row>
    <row r="3656" spans="1:29" x14ac:dyDescent="0.35">
      <c r="A3656" s="8"/>
      <c r="B3656" s="8"/>
      <c r="C3656" s="8"/>
      <c r="D3656" s="9"/>
      <c r="E3656" s="9"/>
      <c r="F3656" s="9"/>
      <c r="G3656" s="56"/>
      <c r="H3656" s="8" t="s">
        <v>42</v>
      </c>
      <c r="I3656" s="58"/>
      <c r="J3656" s="59"/>
      <c r="K3656" s="12"/>
      <c r="L3656" s="58"/>
      <c r="M3656" s="60"/>
      <c r="N3656" s="1"/>
      <c r="O3656" s="1"/>
      <c r="P3656" s="8"/>
      <c r="Q3656" s="3"/>
      <c r="R3656" s="4"/>
      <c r="S3656" s="3"/>
      <c r="T3656" s="3"/>
      <c r="U3656" s="1"/>
      <c r="V3656" s="1"/>
      <c r="W3656" s="4"/>
      <c r="X3656" s="3"/>
      <c r="Y3656" s="11"/>
      <c r="Z3656" s="10"/>
      <c r="AA3656" s="11"/>
      <c r="AB3656" s="14"/>
    </row>
    <row r="3657" spans="1:29" x14ac:dyDescent="0.35">
      <c r="A3657" s="58"/>
      <c r="B3657" s="58"/>
      <c r="C3657" s="58"/>
      <c r="D3657" s="61"/>
      <c r="E3657" s="61"/>
      <c r="F3657" s="61"/>
      <c r="G3657" s="58"/>
      <c r="H3657" s="58" t="s">
        <v>43</v>
      </c>
      <c r="I3657" s="58"/>
      <c r="J3657" s="59"/>
      <c r="K3657" s="12"/>
      <c r="L3657" s="58"/>
      <c r="M3657" s="60"/>
    </row>
    <row r="3658" spans="1:29" x14ac:dyDescent="0.35">
      <c r="A3658" s="1"/>
      <c r="B3658" s="1"/>
      <c r="C3658" s="1"/>
      <c r="D3658" s="2"/>
      <c r="E3658" s="2"/>
      <c r="F3658" s="2"/>
      <c r="G3658" s="1"/>
      <c r="H3658" s="1"/>
      <c r="I3658" s="1"/>
      <c r="J3658" s="3"/>
      <c r="K3658" s="4"/>
      <c r="M3658" s="6"/>
      <c r="N3658" s="1"/>
      <c r="O3658" s="1"/>
      <c r="P3658" s="1"/>
      <c r="Q3658" s="3"/>
      <c r="R3658" s="4"/>
      <c r="S3658" s="3"/>
      <c r="T3658" s="3"/>
      <c r="U3658" s="1"/>
      <c r="V3658" s="1"/>
      <c r="W3658" s="4"/>
      <c r="X3658" s="3"/>
      <c r="Y3658" s="4"/>
      <c r="Z3658" s="3"/>
      <c r="AA3658" s="314" t="s">
        <v>0</v>
      </c>
      <c r="AB3658" s="314"/>
    </row>
    <row r="3659" spans="1:29" x14ac:dyDescent="0.35">
      <c r="A3659" s="315" t="s">
        <v>1</v>
      </c>
      <c r="B3659" s="315"/>
      <c r="C3659" s="315"/>
      <c r="D3659" s="315"/>
      <c r="E3659" s="315"/>
      <c r="F3659" s="315"/>
      <c r="G3659" s="315"/>
      <c r="H3659" s="315"/>
      <c r="I3659" s="315"/>
      <c r="J3659" s="315"/>
      <c r="K3659" s="315"/>
      <c r="L3659" s="315"/>
      <c r="M3659" s="315"/>
      <c r="N3659" s="315"/>
      <c r="O3659" s="315"/>
      <c r="P3659" s="315"/>
      <c r="Q3659" s="315"/>
      <c r="R3659" s="315"/>
      <c r="S3659" s="315"/>
      <c r="T3659" s="315"/>
      <c r="U3659" s="315"/>
      <c r="V3659" s="315"/>
      <c r="W3659" s="315"/>
      <c r="X3659" s="315"/>
      <c r="Y3659" s="315"/>
      <c r="Z3659" s="315"/>
      <c r="AA3659" s="315"/>
      <c r="AB3659" s="315"/>
    </row>
    <row r="3660" spans="1:29" x14ac:dyDescent="0.35">
      <c r="A3660" s="315" t="str">
        <f>A3642</f>
        <v>เทศบาลตำบลนาบอน</v>
      </c>
      <c r="B3660" s="315"/>
      <c r="C3660" s="315"/>
      <c r="D3660" s="315"/>
      <c r="E3660" s="315"/>
      <c r="F3660" s="315"/>
      <c r="G3660" s="315"/>
      <c r="H3660" s="315"/>
      <c r="I3660" s="315"/>
      <c r="J3660" s="315"/>
      <c r="K3660" s="315"/>
      <c r="L3660" s="315"/>
      <c r="M3660" s="315"/>
      <c r="N3660" s="315"/>
      <c r="O3660" s="315"/>
      <c r="P3660" s="315"/>
      <c r="Q3660" s="315"/>
      <c r="R3660" s="315"/>
      <c r="S3660" s="315"/>
      <c r="T3660" s="315"/>
      <c r="U3660" s="315"/>
      <c r="V3660" s="315"/>
      <c r="W3660" s="315"/>
      <c r="X3660" s="315"/>
      <c r="Y3660" s="315"/>
      <c r="Z3660" s="315"/>
      <c r="AA3660" s="315"/>
      <c r="AB3660" s="315"/>
    </row>
    <row r="3661" spans="1:29" x14ac:dyDescent="0.35">
      <c r="A3661" s="8" t="s">
        <v>311</v>
      </c>
      <c r="B3661" s="8"/>
      <c r="C3661" s="8"/>
      <c r="D3661" s="9"/>
      <c r="E3661" s="9"/>
      <c r="F3661" s="9"/>
      <c r="G3661" s="8"/>
      <c r="H3661" s="8"/>
      <c r="I3661" s="8"/>
      <c r="J3661" s="10"/>
      <c r="K3661" s="11"/>
      <c r="L3661" s="12"/>
      <c r="M3661" s="13"/>
      <c r="N3661" s="8"/>
      <c r="O3661" s="8"/>
      <c r="P3661" s="8"/>
      <c r="Q3661" s="10"/>
      <c r="R3661" s="11"/>
      <c r="S3661" s="10"/>
      <c r="T3661" s="10"/>
      <c r="U3661" s="8"/>
      <c r="V3661" s="8"/>
      <c r="W3661" s="11"/>
      <c r="X3661" s="10"/>
      <c r="Y3661" s="11"/>
      <c r="Z3661" s="10"/>
      <c r="AA3661" s="11"/>
      <c r="AB3661" s="14"/>
    </row>
    <row r="3662" spans="1:29" x14ac:dyDescent="0.35">
      <c r="A3662" s="288" t="s">
        <v>4</v>
      </c>
      <c r="B3662" s="316"/>
      <c r="C3662" s="316"/>
      <c r="D3662" s="316"/>
      <c r="E3662" s="316"/>
      <c r="F3662" s="316"/>
      <c r="G3662" s="316"/>
      <c r="H3662" s="316"/>
      <c r="I3662" s="316"/>
      <c r="J3662" s="316"/>
      <c r="K3662" s="316"/>
      <c r="L3662" s="289"/>
      <c r="M3662" s="288" t="s">
        <v>5</v>
      </c>
      <c r="N3662" s="316"/>
      <c r="O3662" s="316"/>
      <c r="P3662" s="316"/>
      <c r="Q3662" s="316"/>
      <c r="R3662" s="316"/>
      <c r="S3662" s="316"/>
      <c r="T3662" s="316"/>
      <c r="U3662" s="316"/>
      <c r="V3662" s="316"/>
      <c r="W3662" s="289"/>
      <c r="X3662" s="290" t="s">
        <v>6</v>
      </c>
      <c r="Y3662" s="290" t="s">
        <v>7</v>
      </c>
      <c r="Z3662" s="290" t="s">
        <v>8</v>
      </c>
      <c r="AA3662" s="290" t="s">
        <v>9</v>
      </c>
      <c r="AB3662" s="317" t="s">
        <v>10</v>
      </c>
    </row>
    <row r="3663" spans="1:29" x14ac:dyDescent="0.35">
      <c r="A3663" s="299" t="s">
        <v>11</v>
      </c>
      <c r="B3663" s="293" t="s">
        <v>12</v>
      </c>
      <c r="C3663" s="293" t="s">
        <v>13</v>
      </c>
      <c r="D3663" s="311" t="s">
        <v>14</v>
      </c>
      <c r="E3663" s="311" t="s">
        <v>15</v>
      </c>
      <c r="F3663" s="312" t="s">
        <v>16</v>
      </c>
      <c r="G3663" s="302" t="s">
        <v>17</v>
      </c>
      <c r="H3663" s="303"/>
      <c r="I3663" s="304"/>
      <c r="J3663" s="290" t="s">
        <v>18</v>
      </c>
      <c r="K3663" s="290" t="s">
        <v>19</v>
      </c>
      <c r="L3663" s="308" t="s">
        <v>20</v>
      </c>
      <c r="M3663" s="299" t="s">
        <v>11</v>
      </c>
      <c r="N3663" s="293" t="s">
        <v>21</v>
      </c>
      <c r="O3663" s="293" t="s">
        <v>22</v>
      </c>
      <c r="P3663" s="293" t="s">
        <v>16</v>
      </c>
      <c r="Q3663" s="290" t="s">
        <v>23</v>
      </c>
      <c r="R3663" s="290" t="s">
        <v>24</v>
      </c>
      <c r="S3663" s="290" t="s">
        <v>25</v>
      </c>
      <c r="T3663" s="290" t="s">
        <v>26</v>
      </c>
      <c r="U3663" s="288" t="s">
        <v>27</v>
      </c>
      <c r="V3663" s="289"/>
      <c r="W3663" s="290" t="s">
        <v>28</v>
      </c>
      <c r="X3663" s="291"/>
      <c r="Y3663" s="291"/>
      <c r="Z3663" s="291"/>
      <c r="AA3663" s="291"/>
      <c r="AB3663" s="318"/>
    </row>
    <row r="3664" spans="1:29" x14ac:dyDescent="0.35">
      <c r="A3664" s="300"/>
      <c r="B3664" s="294"/>
      <c r="C3664" s="294"/>
      <c r="D3664" s="312"/>
      <c r="E3664" s="312"/>
      <c r="F3664" s="312"/>
      <c r="G3664" s="305"/>
      <c r="H3664" s="306"/>
      <c r="I3664" s="307"/>
      <c r="J3664" s="291"/>
      <c r="K3664" s="291"/>
      <c r="L3664" s="309"/>
      <c r="M3664" s="300"/>
      <c r="N3664" s="294"/>
      <c r="O3664" s="294"/>
      <c r="P3664" s="294"/>
      <c r="Q3664" s="291"/>
      <c r="R3664" s="291"/>
      <c r="S3664" s="291"/>
      <c r="T3664" s="291"/>
      <c r="U3664" s="293" t="s">
        <v>29</v>
      </c>
      <c r="V3664" s="296" t="s">
        <v>30</v>
      </c>
      <c r="W3664" s="291"/>
      <c r="X3664" s="291"/>
      <c r="Y3664" s="291"/>
      <c r="Z3664" s="291"/>
      <c r="AA3664" s="291"/>
      <c r="AB3664" s="318"/>
    </row>
    <row r="3665" spans="1:29" x14ac:dyDescent="0.35">
      <c r="A3665" s="300"/>
      <c r="B3665" s="294"/>
      <c r="C3665" s="294"/>
      <c r="D3665" s="312"/>
      <c r="E3665" s="312"/>
      <c r="F3665" s="312"/>
      <c r="G3665" s="299" t="s">
        <v>31</v>
      </c>
      <c r="H3665" s="299" t="s">
        <v>32</v>
      </c>
      <c r="I3665" s="299" t="s">
        <v>33</v>
      </c>
      <c r="J3665" s="291"/>
      <c r="K3665" s="291"/>
      <c r="L3665" s="309"/>
      <c r="M3665" s="300"/>
      <c r="N3665" s="294"/>
      <c r="O3665" s="294"/>
      <c r="P3665" s="294"/>
      <c r="Q3665" s="291"/>
      <c r="R3665" s="291"/>
      <c r="S3665" s="291"/>
      <c r="T3665" s="291"/>
      <c r="U3665" s="294"/>
      <c r="V3665" s="297"/>
      <c r="W3665" s="291"/>
      <c r="X3665" s="291"/>
      <c r="Y3665" s="291"/>
      <c r="Z3665" s="291"/>
      <c r="AA3665" s="291"/>
      <c r="AB3665" s="318"/>
    </row>
    <row r="3666" spans="1:29" x14ac:dyDescent="0.35">
      <c r="A3666" s="300"/>
      <c r="B3666" s="294"/>
      <c r="C3666" s="294"/>
      <c r="D3666" s="312"/>
      <c r="E3666" s="312"/>
      <c r="F3666" s="312"/>
      <c r="G3666" s="300"/>
      <c r="H3666" s="300"/>
      <c r="I3666" s="300"/>
      <c r="J3666" s="291"/>
      <c r="K3666" s="291"/>
      <c r="L3666" s="309"/>
      <c r="M3666" s="300"/>
      <c r="N3666" s="294"/>
      <c r="O3666" s="294"/>
      <c r="P3666" s="294"/>
      <c r="Q3666" s="291"/>
      <c r="R3666" s="291"/>
      <c r="S3666" s="291"/>
      <c r="T3666" s="291"/>
      <c r="U3666" s="294"/>
      <c r="V3666" s="297"/>
      <c r="W3666" s="291"/>
      <c r="X3666" s="291"/>
      <c r="Y3666" s="291"/>
      <c r="Z3666" s="291"/>
      <c r="AA3666" s="291"/>
      <c r="AB3666" s="318"/>
    </row>
    <row r="3667" spans="1:29" x14ac:dyDescent="0.35">
      <c r="A3667" s="301"/>
      <c r="B3667" s="295"/>
      <c r="C3667" s="295"/>
      <c r="D3667" s="313"/>
      <c r="E3667" s="313"/>
      <c r="F3667" s="313"/>
      <c r="G3667" s="301"/>
      <c r="H3667" s="301"/>
      <c r="I3667" s="301"/>
      <c r="J3667" s="292"/>
      <c r="K3667" s="292"/>
      <c r="L3667" s="310"/>
      <c r="M3667" s="301"/>
      <c r="N3667" s="295"/>
      <c r="O3667" s="295"/>
      <c r="P3667" s="295"/>
      <c r="Q3667" s="292"/>
      <c r="R3667" s="292"/>
      <c r="S3667" s="292"/>
      <c r="T3667" s="292"/>
      <c r="U3667" s="295"/>
      <c r="V3667" s="298"/>
      <c r="W3667" s="292"/>
      <c r="X3667" s="292"/>
      <c r="Y3667" s="292"/>
      <c r="Z3667" s="292"/>
      <c r="AA3667" s="292"/>
      <c r="AB3667" s="319"/>
    </row>
    <row r="3668" spans="1:29" x14ac:dyDescent="0.35">
      <c r="A3668" s="15">
        <v>1</v>
      </c>
      <c r="B3668" s="16" t="str">
        <f>[1]ภดส3!B5876</f>
        <v>โฉนด</v>
      </c>
      <c r="C3668" s="16">
        <f>[1]ภดส3!E5876</f>
        <v>3454</v>
      </c>
      <c r="D3668" s="17">
        <f>[1]ภดส3!C5876</f>
        <v>7398</v>
      </c>
      <c r="E3668" s="17" t="str">
        <f>[1]ภดส3!F5876</f>
        <v>ม.2 ต.นาบอน</v>
      </c>
      <c r="F3668" s="18" t="s">
        <v>45</v>
      </c>
      <c r="G3668" s="16">
        <f>[1]ภดส3!G5876</f>
        <v>0</v>
      </c>
      <c r="H3668" s="16">
        <f>[1]ภดส3!H5876</f>
        <v>0</v>
      </c>
      <c r="I3668" s="16">
        <f>[1]ภดส3!I5876</f>
        <v>24</v>
      </c>
      <c r="J3668" s="19">
        <f>[1]ภดส3!J5876</f>
        <v>24</v>
      </c>
      <c r="K3668" s="20">
        <v>3050</v>
      </c>
      <c r="L3668" s="19">
        <f>J3668*K3668</f>
        <v>73200</v>
      </c>
      <c r="M3668" s="21"/>
      <c r="N3668" s="21"/>
      <c r="O3668" s="21"/>
      <c r="P3668" s="21"/>
      <c r="Q3668" s="22"/>
      <c r="R3668" s="23"/>
      <c r="S3668" s="22"/>
      <c r="T3668" s="22"/>
      <c r="U3668" s="21"/>
      <c r="V3668" s="21"/>
      <c r="W3668" s="23"/>
      <c r="X3668" s="22">
        <f>L3668</f>
        <v>73200</v>
      </c>
      <c r="Y3668" s="23">
        <f>X3668*100/100</f>
        <v>73200</v>
      </c>
      <c r="Z3668" s="22">
        <v>0</v>
      </c>
      <c r="AA3668" s="24">
        <f>Y3668-Z3668</f>
        <v>73200</v>
      </c>
      <c r="AB3668" s="25">
        <v>0.3</v>
      </c>
      <c r="AC3668" s="5">
        <f>AA3668*AB3668/100</f>
        <v>219.6</v>
      </c>
    </row>
    <row r="3669" spans="1:29" x14ac:dyDescent="0.35">
      <c r="A3669" s="201"/>
      <c r="B3669" s="202"/>
      <c r="C3669" s="202"/>
      <c r="D3669" s="77"/>
      <c r="E3669" s="77"/>
      <c r="F3669" s="130"/>
      <c r="G3669" s="202"/>
      <c r="H3669" s="202"/>
      <c r="I3669" s="202"/>
      <c r="J3669" s="196"/>
      <c r="K3669" s="197"/>
      <c r="L3669" s="203"/>
      <c r="M3669" s="132"/>
      <c r="N3669" s="132"/>
      <c r="O3669" s="132"/>
      <c r="P3669" s="132"/>
      <c r="Q3669" s="185"/>
      <c r="R3669" s="206"/>
      <c r="S3669" s="185"/>
      <c r="T3669" s="207"/>
      <c r="U3669" s="132"/>
      <c r="V3669" s="132"/>
      <c r="W3669" s="206"/>
      <c r="X3669" s="207"/>
      <c r="Y3669" s="206"/>
      <c r="Z3669" s="207"/>
      <c r="AA3669" s="208"/>
      <c r="AB3669" s="198"/>
      <c r="AC3669" s="188">
        <f>SUM(AC3668)</f>
        <v>219.6</v>
      </c>
    </row>
    <row r="3670" spans="1:29" x14ac:dyDescent="0.35">
      <c r="A3670" s="1"/>
      <c r="B3670" s="1"/>
      <c r="C3670" s="1"/>
      <c r="D3670" s="2"/>
      <c r="E3670" s="2"/>
      <c r="F3670" s="2"/>
      <c r="G3670" s="1"/>
      <c r="H3670" s="1"/>
      <c r="I3670" s="1"/>
      <c r="J3670" s="3"/>
      <c r="K3670" s="4"/>
      <c r="M3670" s="6"/>
      <c r="N3670" s="1"/>
      <c r="O3670" s="1"/>
      <c r="P3670" s="1"/>
      <c r="Q3670" s="3"/>
      <c r="R3670" s="4"/>
      <c r="S3670" s="3"/>
      <c r="T3670" s="3"/>
      <c r="U3670" s="1"/>
      <c r="V3670" s="1"/>
      <c r="W3670" s="4"/>
      <c r="X3670" s="3"/>
      <c r="Y3670" s="4"/>
      <c r="Z3670" s="3"/>
      <c r="AA3670" s="4"/>
      <c r="AB3670" s="55"/>
    </row>
    <row r="3671" spans="1:29" x14ac:dyDescent="0.35">
      <c r="A3671" s="8"/>
      <c r="B3671" s="8" t="s">
        <v>37</v>
      </c>
      <c r="C3671" s="8"/>
      <c r="D3671" s="9" t="s">
        <v>38</v>
      </c>
      <c r="E3671" s="9"/>
      <c r="F3671" s="9"/>
      <c r="G3671" s="56"/>
      <c r="H3671" s="8" t="s">
        <v>39</v>
      </c>
      <c r="I3671" s="8"/>
      <c r="J3671" s="57"/>
      <c r="K3671" s="10"/>
      <c r="L3671" s="8"/>
      <c r="M3671" s="13"/>
      <c r="N3671" s="1"/>
      <c r="O3671" s="1"/>
      <c r="P3671" s="1"/>
      <c r="Q3671" s="3"/>
      <c r="R3671" s="4"/>
      <c r="S3671" s="3"/>
      <c r="T3671" s="3"/>
      <c r="U3671" s="1"/>
      <c r="V3671" s="1"/>
      <c r="W3671" s="4"/>
      <c r="X3671" s="3"/>
      <c r="Y3671" s="4"/>
      <c r="Z3671" s="3"/>
      <c r="AA3671" s="4"/>
      <c r="AB3671" s="55"/>
    </row>
    <row r="3672" spans="1:29" x14ac:dyDescent="0.35">
      <c r="A3672" s="8"/>
      <c r="B3672" s="8"/>
      <c r="C3672" s="8"/>
      <c r="D3672" s="9"/>
      <c r="E3672" s="9"/>
      <c r="F3672" s="9"/>
      <c r="G3672" s="56"/>
      <c r="H3672" s="8" t="s">
        <v>40</v>
      </c>
      <c r="I3672" s="8"/>
      <c r="J3672" s="57"/>
      <c r="K3672" s="10"/>
      <c r="L3672" s="8"/>
      <c r="M3672" s="13"/>
      <c r="N3672" s="1"/>
      <c r="O3672" s="1"/>
      <c r="P3672" s="1"/>
      <c r="Q3672" s="3"/>
      <c r="R3672" s="4"/>
      <c r="S3672" s="3"/>
      <c r="T3672" s="3"/>
      <c r="U3672" s="1"/>
      <c r="V3672" s="1"/>
      <c r="W3672" s="4"/>
      <c r="X3672" s="3"/>
      <c r="Y3672" s="4"/>
      <c r="Z3672" s="3"/>
      <c r="AA3672" s="4"/>
      <c r="AB3672" s="55"/>
    </row>
    <row r="3673" spans="1:29" x14ac:dyDescent="0.35">
      <c r="A3673" s="8"/>
      <c r="B3673" s="8"/>
      <c r="C3673" s="8"/>
      <c r="D3673" s="9"/>
      <c r="E3673" s="9"/>
      <c r="F3673" s="9"/>
      <c r="G3673" s="56"/>
      <c r="H3673" s="8" t="s">
        <v>41</v>
      </c>
      <c r="I3673" s="8"/>
      <c r="J3673" s="57"/>
      <c r="K3673" s="10"/>
      <c r="L3673" s="8"/>
      <c r="M3673" s="13"/>
      <c r="N3673" s="1"/>
      <c r="O3673" s="1"/>
      <c r="P3673" s="8"/>
      <c r="Q3673" s="3"/>
      <c r="R3673" s="4"/>
      <c r="S3673" s="3"/>
      <c r="T3673" s="3"/>
      <c r="U3673" s="1"/>
      <c r="V3673" s="1"/>
      <c r="W3673" s="4"/>
      <c r="X3673" s="3"/>
      <c r="Y3673" s="11"/>
      <c r="Z3673" s="10"/>
      <c r="AA3673" s="11"/>
      <c r="AB3673" s="14"/>
    </row>
    <row r="3674" spans="1:29" x14ac:dyDescent="0.35">
      <c r="A3674" s="8"/>
      <c r="B3674" s="8"/>
      <c r="C3674" s="8"/>
      <c r="D3674" s="9"/>
      <c r="E3674" s="9"/>
      <c r="F3674" s="9"/>
      <c r="G3674" s="56"/>
      <c r="H3674" s="8" t="s">
        <v>42</v>
      </c>
      <c r="I3674" s="58"/>
      <c r="J3674" s="59"/>
      <c r="K3674" s="12"/>
      <c r="L3674" s="58"/>
      <c r="M3674" s="60"/>
      <c r="N3674" s="1"/>
      <c r="O3674" s="1"/>
      <c r="P3674" s="8"/>
      <c r="Q3674" s="3"/>
      <c r="R3674" s="4"/>
      <c r="S3674" s="3"/>
      <c r="T3674" s="3"/>
      <c r="U3674" s="1"/>
      <c r="V3674" s="1"/>
      <c r="W3674" s="4"/>
      <c r="X3674" s="3"/>
      <c r="Y3674" s="11"/>
      <c r="Z3674" s="10"/>
      <c r="AA3674" s="11"/>
      <c r="AB3674" s="14"/>
    </row>
    <row r="3675" spans="1:29" x14ac:dyDescent="0.35">
      <c r="A3675" s="58"/>
      <c r="B3675" s="58"/>
      <c r="C3675" s="58"/>
      <c r="D3675" s="61"/>
      <c r="E3675" s="61"/>
      <c r="F3675" s="61"/>
      <c r="G3675" s="58"/>
      <c r="H3675" s="58" t="s">
        <v>43</v>
      </c>
      <c r="I3675" s="58"/>
      <c r="J3675" s="59"/>
      <c r="K3675" s="12"/>
      <c r="L3675" s="58"/>
      <c r="M3675" s="60"/>
    </row>
    <row r="3676" spans="1:29" x14ac:dyDescent="0.35">
      <c r="A3676" s="1"/>
      <c r="B3676" s="1"/>
      <c r="C3676" s="1"/>
      <c r="D3676" s="2"/>
      <c r="E3676" s="2"/>
      <c r="F3676" s="2"/>
      <c r="G3676" s="1"/>
      <c r="H3676" s="1"/>
      <c r="I3676" s="1"/>
      <c r="J3676" s="3"/>
      <c r="K3676" s="4"/>
      <c r="M3676" s="6"/>
      <c r="N3676" s="1"/>
      <c r="O3676" s="1"/>
      <c r="P3676" s="1"/>
      <c r="Q3676" s="3"/>
      <c r="R3676" s="4"/>
      <c r="S3676" s="3"/>
      <c r="T3676" s="3"/>
      <c r="U3676" s="1"/>
      <c r="V3676" s="1"/>
      <c r="W3676" s="4"/>
      <c r="X3676" s="3"/>
      <c r="Y3676" s="4"/>
      <c r="Z3676" s="3"/>
      <c r="AA3676" s="314" t="s">
        <v>0</v>
      </c>
      <c r="AB3676" s="314"/>
    </row>
    <row r="3677" spans="1:29" x14ac:dyDescent="0.35">
      <c r="A3677" s="315" t="s">
        <v>1</v>
      </c>
      <c r="B3677" s="315"/>
      <c r="C3677" s="315"/>
      <c r="D3677" s="315"/>
      <c r="E3677" s="315"/>
      <c r="F3677" s="315"/>
      <c r="G3677" s="315"/>
      <c r="H3677" s="315"/>
      <c r="I3677" s="315"/>
      <c r="J3677" s="315"/>
      <c r="K3677" s="315"/>
      <c r="L3677" s="315"/>
      <c r="M3677" s="315"/>
      <c r="N3677" s="315"/>
      <c r="O3677" s="315"/>
      <c r="P3677" s="315"/>
      <c r="Q3677" s="315"/>
      <c r="R3677" s="315"/>
      <c r="S3677" s="315"/>
      <c r="T3677" s="315"/>
      <c r="U3677" s="315"/>
      <c r="V3677" s="315"/>
      <c r="W3677" s="315"/>
      <c r="X3677" s="315"/>
      <c r="Y3677" s="315"/>
      <c r="Z3677" s="315"/>
      <c r="AA3677" s="315"/>
      <c r="AB3677" s="315"/>
    </row>
    <row r="3678" spans="1:29" x14ac:dyDescent="0.35">
      <c r="A3678" s="315" t="str">
        <f>A3660</f>
        <v>เทศบาลตำบลนาบอน</v>
      </c>
      <c r="B3678" s="315"/>
      <c r="C3678" s="315"/>
      <c r="D3678" s="315"/>
      <c r="E3678" s="315"/>
      <c r="F3678" s="315"/>
      <c r="G3678" s="315"/>
      <c r="H3678" s="315"/>
      <c r="I3678" s="315"/>
      <c r="J3678" s="315"/>
      <c r="K3678" s="315"/>
      <c r="L3678" s="315"/>
      <c r="M3678" s="315"/>
      <c r="N3678" s="315"/>
      <c r="O3678" s="315"/>
      <c r="P3678" s="315"/>
      <c r="Q3678" s="315"/>
      <c r="R3678" s="315"/>
      <c r="S3678" s="315"/>
      <c r="T3678" s="315"/>
      <c r="U3678" s="315"/>
      <c r="V3678" s="315"/>
      <c r="W3678" s="315"/>
      <c r="X3678" s="315"/>
      <c r="Y3678" s="315"/>
      <c r="Z3678" s="315"/>
      <c r="AA3678" s="315"/>
      <c r="AB3678" s="315"/>
    </row>
    <row r="3679" spans="1:29" x14ac:dyDescent="0.35">
      <c r="A3679" s="8" t="s">
        <v>312</v>
      </c>
      <c r="B3679" s="8"/>
      <c r="C3679" s="8"/>
      <c r="D3679" s="9"/>
      <c r="E3679" s="9"/>
      <c r="F3679" s="9"/>
      <c r="G3679" s="8"/>
      <c r="H3679" s="8"/>
      <c r="I3679" s="8"/>
      <c r="J3679" s="10"/>
      <c r="K3679" s="11"/>
      <c r="L3679" s="12"/>
      <c r="M3679" s="13"/>
      <c r="N3679" s="8"/>
      <c r="O3679" s="8"/>
      <c r="P3679" s="8"/>
      <c r="Q3679" s="10"/>
      <c r="R3679" s="11"/>
      <c r="S3679" s="10"/>
      <c r="T3679" s="10"/>
      <c r="U3679" s="8"/>
      <c r="V3679" s="8"/>
      <c r="W3679" s="11"/>
      <c r="X3679" s="10"/>
      <c r="Y3679" s="11"/>
      <c r="Z3679" s="10"/>
      <c r="AA3679" s="11"/>
      <c r="AB3679" s="14"/>
    </row>
    <row r="3680" spans="1:29" x14ac:dyDescent="0.35">
      <c r="A3680" s="288" t="s">
        <v>4</v>
      </c>
      <c r="B3680" s="316"/>
      <c r="C3680" s="316"/>
      <c r="D3680" s="316"/>
      <c r="E3680" s="316"/>
      <c r="F3680" s="316"/>
      <c r="G3680" s="316"/>
      <c r="H3680" s="316"/>
      <c r="I3680" s="316"/>
      <c r="J3680" s="316"/>
      <c r="K3680" s="316"/>
      <c r="L3680" s="289"/>
      <c r="M3680" s="288" t="s">
        <v>5</v>
      </c>
      <c r="N3680" s="316"/>
      <c r="O3680" s="316"/>
      <c r="P3680" s="316"/>
      <c r="Q3680" s="316"/>
      <c r="R3680" s="316"/>
      <c r="S3680" s="316"/>
      <c r="T3680" s="316"/>
      <c r="U3680" s="316"/>
      <c r="V3680" s="316"/>
      <c r="W3680" s="289"/>
      <c r="X3680" s="290" t="s">
        <v>6</v>
      </c>
      <c r="Y3680" s="290" t="s">
        <v>7</v>
      </c>
      <c r="Z3680" s="290" t="s">
        <v>8</v>
      </c>
      <c r="AA3680" s="290" t="s">
        <v>9</v>
      </c>
      <c r="AB3680" s="317" t="s">
        <v>10</v>
      </c>
    </row>
    <row r="3681" spans="1:29" x14ac:dyDescent="0.35">
      <c r="A3681" s="299" t="s">
        <v>11</v>
      </c>
      <c r="B3681" s="293" t="s">
        <v>12</v>
      </c>
      <c r="C3681" s="293" t="s">
        <v>13</v>
      </c>
      <c r="D3681" s="311" t="s">
        <v>14</v>
      </c>
      <c r="E3681" s="311" t="s">
        <v>15</v>
      </c>
      <c r="F3681" s="312" t="s">
        <v>16</v>
      </c>
      <c r="G3681" s="302" t="s">
        <v>17</v>
      </c>
      <c r="H3681" s="303"/>
      <c r="I3681" s="304"/>
      <c r="J3681" s="290" t="s">
        <v>18</v>
      </c>
      <c r="K3681" s="290" t="s">
        <v>19</v>
      </c>
      <c r="L3681" s="308" t="s">
        <v>20</v>
      </c>
      <c r="M3681" s="299" t="s">
        <v>11</v>
      </c>
      <c r="N3681" s="293" t="s">
        <v>21</v>
      </c>
      <c r="O3681" s="293" t="s">
        <v>22</v>
      </c>
      <c r="P3681" s="293" t="s">
        <v>16</v>
      </c>
      <c r="Q3681" s="290" t="s">
        <v>23</v>
      </c>
      <c r="R3681" s="290" t="s">
        <v>24</v>
      </c>
      <c r="S3681" s="290" t="s">
        <v>25</v>
      </c>
      <c r="T3681" s="290" t="s">
        <v>26</v>
      </c>
      <c r="U3681" s="288" t="s">
        <v>27</v>
      </c>
      <c r="V3681" s="289"/>
      <c r="W3681" s="290" t="s">
        <v>28</v>
      </c>
      <c r="X3681" s="291"/>
      <c r="Y3681" s="291"/>
      <c r="Z3681" s="291"/>
      <c r="AA3681" s="291"/>
      <c r="AB3681" s="318"/>
    </row>
    <row r="3682" spans="1:29" x14ac:dyDescent="0.35">
      <c r="A3682" s="300"/>
      <c r="B3682" s="294"/>
      <c r="C3682" s="294"/>
      <c r="D3682" s="312"/>
      <c r="E3682" s="312"/>
      <c r="F3682" s="312"/>
      <c r="G3682" s="305"/>
      <c r="H3682" s="306"/>
      <c r="I3682" s="307"/>
      <c r="J3682" s="291"/>
      <c r="K3682" s="291"/>
      <c r="L3682" s="309"/>
      <c r="M3682" s="300"/>
      <c r="N3682" s="294"/>
      <c r="O3682" s="294"/>
      <c r="P3682" s="294"/>
      <c r="Q3682" s="291"/>
      <c r="R3682" s="291"/>
      <c r="S3682" s="291"/>
      <c r="T3682" s="291"/>
      <c r="U3682" s="293" t="s">
        <v>29</v>
      </c>
      <c r="V3682" s="296" t="s">
        <v>30</v>
      </c>
      <c r="W3682" s="291"/>
      <c r="X3682" s="291"/>
      <c r="Y3682" s="291"/>
      <c r="Z3682" s="291"/>
      <c r="AA3682" s="291"/>
      <c r="AB3682" s="318"/>
    </row>
    <row r="3683" spans="1:29" x14ac:dyDescent="0.35">
      <c r="A3683" s="300"/>
      <c r="B3683" s="294"/>
      <c r="C3683" s="294"/>
      <c r="D3683" s="312"/>
      <c r="E3683" s="312"/>
      <c r="F3683" s="312"/>
      <c r="G3683" s="299" t="s">
        <v>31</v>
      </c>
      <c r="H3683" s="299" t="s">
        <v>32</v>
      </c>
      <c r="I3683" s="299" t="s">
        <v>33</v>
      </c>
      <c r="J3683" s="291"/>
      <c r="K3683" s="291"/>
      <c r="L3683" s="309"/>
      <c r="M3683" s="300"/>
      <c r="N3683" s="294"/>
      <c r="O3683" s="294"/>
      <c r="P3683" s="294"/>
      <c r="Q3683" s="291"/>
      <c r="R3683" s="291"/>
      <c r="S3683" s="291"/>
      <c r="T3683" s="291"/>
      <c r="U3683" s="294"/>
      <c r="V3683" s="297"/>
      <c r="W3683" s="291"/>
      <c r="X3683" s="291"/>
      <c r="Y3683" s="291"/>
      <c r="Z3683" s="291"/>
      <c r="AA3683" s="291"/>
      <c r="AB3683" s="318"/>
    </row>
    <row r="3684" spans="1:29" x14ac:dyDescent="0.35">
      <c r="A3684" s="300"/>
      <c r="B3684" s="294"/>
      <c r="C3684" s="294"/>
      <c r="D3684" s="312"/>
      <c r="E3684" s="312"/>
      <c r="F3684" s="312"/>
      <c r="G3684" s="300"/>
      <c r="H3684" s="300"/>
      <c r="I3684" s="300"/>
      <c r="J3684" s="291"/>
      <c r="K3684" s="291"/>
      <c r="L3684" s="309"/>
      <c r="M3684" s="300"/>
      <c r="N3684" s="294"/>
      <c r="O3684" s="294"/>
      <c r="P3684" s="294"/>
      <c r="Q3684" s="291"/>
      <c r="R3684" s="291"/>
      <c r="S3684" s="291"/>
      <c r="T3684" s="291"/>
      <c r="U3684" s="294"/>
      <c r="V3684" s="297"/>
      <c r="W3684" s="291"/>
      <c r="X3684" s="291"/>
      <c r="Y3684" s="291"/>
      <c r="Z3684" s="291"/>
      <c r="AA3684" s="291"/>
      <c r="AB3684" s="318"/>
    </row>
    <row r="3685" spans="1:29" x14ac:dyDescent="0.35">
      <c r="A3685" s="301"/>
      <c r="B3685" s="295"/>
      <c r="C3685" s="295"/>
      <c r="D3685" s="313"/>
      <c r="E3685" s="313"/>
      <c r="F3685" s="313"/>
      <c r="G3685" s="301"/>
      <c r="H3685" s="301"/>
      <c r="I3685" s="301"/>
      <c r="J3685" s="292"/>
      <c r="K3685" s="292"/>
      <c r="L3685" s="310"/>
      <c r="M3685" s="301"/>
      <c r="N3685" s="295"/>
      <c r="O3685" s="295"/>
      <c r="P3685" s="295"/>
      <c r="Q3685" s="292"/>
      <c r="R3685" s="292"/>
      <c r="S3685" s="292"/>
      <c r="T3685" s="292"/>
      <c r="U3685" s="295"/>
      <c r="V3685" s="298"/>
      <c r="W3685" s="292"/>
      <c r="X3685" s="292"/>
      <c r="Y3685" s="292"/>
      <c r="Z3685" s="292"/>
      <c r="AA3685" s="292"/>
      <c r="AB3685" s="319"/>
    </row>
    <row r="3686" spans="1:29" x14ac:dyDescent="0.35">
      <c r="A3686" s="15">
        <v>1</v>
      </c>
      <c r="B3686" s="16" t="str">
        <f>[1]ภดส3!B6038</f>
        <v>โฉนด</v>
      </c>
      <c r="C3686" s="16">
        <f>[1]ภดส3!E6038</f>
        <v>3011</v>
      </c>
      <c r="D3686" s="17">
        <f>[1]ภดส3!C6038</f>
        <v>6355</v>
      </c>
      <c r="E3686" s="17" t="str">
        <f>[1]ภดส3!F6038</f>
        <v>ม. 2 ต.นาบอน</v>
      </c>
      <c r="F3686" s="18" t="s">
        <v>45</v>
      </c>
      <c r="G3686" s="16">
        <f>[1]ภดส3!G6038</f>
        <v>0</v>
      </c>
      <c r="H3686" s="16">
        <f>[1]ภดส3!H6038</f>
        <v>0</v>
      </c>
      <c r="I3686" s="16">
        <f>[1]ภดส3!I6038</f>
        <v>24</v>
      </c>
      <c r="J3686" s="19">
        <f>[1]ภดส3!J6038</f>
        <v>24</v>
      </c>
      <c r="K3686" s="20">
        <v>3050</v>
      </c>
      <c r="L3686" s="19">
        <f>J3686*K3686</f>
        <v>73200</v>
      </c>
      <c r="M3686" s="21"/>
      <c r="N3686" s="21"/>
      <c r="O3686" s="21"/>
      <c r="P3686" s="21"/>
      <c r="Q3686" s="22"/>
      <c r="R3686" s="23"/>
      <c r="S3686" s="22"/>
      <c r="T3686" s="22"/>
      <c r="U3686" s="21"/>
      <c r="V3686" s="21"/>
      <c r="W3686" s="23"/>
      <c r="X3686" s="22">
        <f>L3686</f>
        <v>73200</v>
      </c>
      <c r="Y3686" s="23">
        <f>X3686*100/100</f>
        <v>73200</v>
      </c>
      <c r="Z3686" s="22">
        <v>0</v>
      </c>
      <c r="AA3686" s="24">
        <f>Y3686-Z3686</f>
        <v>73200</v>
      </c>
      <c r="AB3686" s="25">
        <v>0.3</v>
      </c>
      <c r="AC3686" s="5">
        <f>AA3686*AB3686/100</f>
        <v>219.6</v>
      </c>
    </row>
    <row r="3687" spans="1:29" x14ac:dyDescent="0.35">
      <c r="A3687" s="15">
        <v>2</v>
      </c>
      <c r="B3687" s="16" t="str">
        <f>[1]ภดส3!B6039</f>
        <v>โฉนด</v>
      </c>
      <c r="C3687" s="16">
        <f>[1]ภดส3!E6039</f>
        <v>3010</v>
      </c>
      <c r="D3687" s="17">
        <f>[1]ภดส3!C6039</f>
        <v>6354</v>
      </c>
      <c r="E3687" s="17" t="str">
        <f>[1]ภดส3!F6039</f>
        <v>ม. 2 ต.นาบอน</v>
      </c>
      <c r="F3687" s="28" t="s">
        <v>45</v>
      </c>
      <c r="G3687" s="16">
        <f>[1]ภดส3!G6039</f>
        <v>0</v>
      </c>
      <c r="H3687" s="16">
        <f>[1]ภดส3!H6039</f>
        <v>0</v>
      </c>
      <c r="I3687" s="16">
        <f>[1]ภดส3!I6039</f>
        <v>24</v>
      </c>
      <c r="J3687" s="45">
        <f>[1]ภดส3!J6039</f>
        <v>24</v>
      </c>
      <c r="K3687" s="29">
        <v>3050</v>
      </c>
      <c r="L3687" s="19">
        <f>J3687*K3687</f>
        <v>73200</v>
      </c>
      <c r="M3687" s="30"/>
      <c r="N3687" s="30"/>
      <c r="O3687" s="30"/>
      <c r="P3687" s="30"/>
      <c r="Q3687" s="42"/>
      <c r="R3687" s="23"/>
      <c r="S3687" s="42"/>
      <c r="T3687" s="22"/>
      <c r="U3687" s="30"/>
      <c r="V3687" s="30"/>
      <c r="W3687" s="23"/>
      <c r="X3687" s="22">
        <f>L3687</f>
        <v>73200</v>
      </c>
      <c r="Y3687" s="23">
        <f>X3687*100/100</f>
        <v>73200</v>
      </c>
      <c r="Z3687" s="22">
        <v>0</v>
      </c>
      <c r="AA3687" s="24">
        <f>Y3687-Z3687</f>
        <v>73200</v>
      </c>
      <c r="AB3687" s="25">
        <v>0.3</v>
      </c>
      <c r="AC3687" s="5">
        <f>AA3687*AB3687/100</f>
        <v>219.6</v>
      </c>
    </row>
    <row r="3688" spans="1:29" x14ac:dyDescent="0.35">
      <c r="A3688" s="15">
        <v>3</v>
      </c>
      <c r="B3688" s="16" t="str">
        <f>[1]ภดส3!B6040</f>
        <v>โฉนด</v>
      </c>
      <c r="C3688" s="16">
        <f>[1]ภดส3!E6040</f>
        <v>2936</v>
      </c>
      <c r="D3688" s="17">
        <f>[1]ภดส3!C6040</f>
        <v>6280</v>
      </c>
      <c r="E3688" s="17" t="str">
        <f>[1]ภดส3!F6040</f>
        <v>ม. 2 ต.นาบอน</v>
      </c>
      <c r="F3688" s="28" t="s">
        <v>34</v>
      </c>
      <c r="G3688" s="16">
        <f>[1]ภดส3!G6040</f>
        <v>0</v>
      </c>
      <c r="H3688" s="16">
        <f>[1]ภดส3!H6040</f>
        <v>0</v>
      </c>
      <c r="I3688" s="16">
        <f>[1]ภดส3!I6040</f>
        <v>25</v>
      </c>
      <c r="J3688" s="45">
        <f>[1]ภดส3!J6040</f>
        <v>25</v>
      </c>
      <c r="K3688" s="29">
        <v>3050</v>
      </c>
      <c r="L3688" s="19">
        <f>J3688*K3688</f>
        <v>76250</v>
      </c>
      <c r="M3688" s="30">
        <v>1</v>
      </c>
      <c r="N3688" s="33" t="s">
        <v>48</v>
      </c>
      <c r="O3688" s="67" t="s">
        <v>49</v>
      </c>
      <c r="P3688" s="67">
        <v>2</v>
      </c>
      <c r="Q3688" s="35">
        <v>200</v>
      </c>
      <c r="R3688" s="23">
        <v>100</v>
      </c>
      <c r="S3688" s="35">
        <v>7450</v>
      </c>
      <c r="T3688" s="22">
        <f>Q3688*S3688</f>
        <v>1490000</v>
      </c>
      <c r="U3688" s="67">
        <v>30</v>
      </c>
      <c r="V3688" s="67">
        <v>50</v>
      </c>
      <c r="W3688" s="23">
        <f>T3688-T3688*50/100</f>
        <v>745000</v>
      </c>
      <c r="X3688" s="22">
        <f>L3688+W3688</f>
        <v>821250</v>
      </c>
      <c r="Y3688" s="23">
        <f>X3688*R3688/100</f>
        <v>821250</v>
      </c>
      <c r="Z3688" s="22">
        <v>0</v>
      </c>
      <c r="AA3688" s="24">
        <f>Y3688-Z3688</f>
        <v>821250</v>
      </c>
      <c r="AB3688" s="25">
        <v>0.02</v>
      </c>
      <c r="AC3688" s="5">
        <f>AA3688*AB3688/100</f>
        <v>164.25</v>
      </c>
    </row>
    <row r="3689" spans="1:29" x14ac:dyDescent="0.35">
      <c r="A3689" s="36"/>
      <c r="B3689" s="30"/>
      <c r="C3689" s="30"/>
      <c r="D3689" s="37"/>
      <c r="E3689" s="37"/>
      <c r="F3689" s="37"/>
      <c r="G3689" s="38"/>
      <c r="H3689" s="38"/>
      <c r="I3689" s="38"/>
      <c r="J3689" s="39"/>
      <c r="K3689" s="24"/>
      <c r="L3689" s="35"/>
      <c r="M3689" s="30"/>
      <c r="N3689" s="33"/>
      <c r="O3689" s="132"/>
      <c r="P3689" s="30"/>
      <c r="Q3689" s="42"/>
      <c r="R3689" s="118"/>
      <c r="S3689" s="39"/>
      <c r="T3689" s="42"/>
      <c r="U3689" s="43"/>
      <c r="V3689" s="43"/>
      <c r="W3689" s="44"/>
      <c r="X3689" s="39"/>
      <c r="Y3689" s="44"/>
      <c r="Z3689" s="39"/>
      <c r="AA3689" s="44"/>
      <c r="AB3689" s="46"/>
      <c r="AC3689" s="5">
        <f>SUM(AC3686:AC3688)</f>
        <v>603.45000000000005</v>
      </c>
    </row>
    <row r="3690" spans="1:29" x14ac:dyDescent="0.35">
      <c r="A3690" s="1"/>
      <c r="B3690" s="1"/>
      <c r="C3690" s="1"/>
      <c r="D3690" s="2"/>
      <c r="E3690" s="2"/>
      <c r="F3690" s="2"/>
      <c r="G3690" s="1"/>
      <c r="H3690" s="1"/>
      <c r="I3690" s="1"/>
      <c r="J3690" s="3"/>
      <c r="K3690" s="4"/>
      <c r="M3690" s="6"/>
      <c r="N3690" s="1"/>
      <c r="O3690" s="1"/>
      <c r="P3690" s="1"/>
      <c r="Q3690" s="3"/>
      <c r="R3690" s="4"/>
      <c r="S3690" s="3"/>
      <c r="T3690" s="3"/>
      <c r="U3690" s="1"/>
      <c r="V3690" s="1"/>
      <c r="W3690" s="4"/>
      <c r="X3690" s="3"/>
      <c r="Y3690" s="4"/>
      <c r="Z3690" s="3"/>
      <c r="AA3690" s="4"/>
      <c r="AB3690" s="55"/>
    </row>
    <row r="3691" spans="1:29" x14ac:dyDescent="0.35">
      <c r="A3691" s="8"/>
      <c r="B3691" s="8" t="s">
        <v>37</v>
      </c>
      <c r="C3691" s="8"/>
      <c r="D3691" s="9" t="s">
        <v>38</v>
      </c>
      <c r="E3691" s="9"/>
      <c r="F3691" s="9"/>
      <c r="G3691" s="56"/>
      <c r="H3691" s="8" t="s">
        <v>39</v>
      </c>
      <c r="I3691" s="8"/>
      <c r="J3691" s="57"/>
      <c r="K3691" s="10"/>
      <c r="L3691" s="8"/>
      <c r="M3691" s="13"/>
      <c r="N3691" s="1"/>
      <c r="O3691" s="1"/>
      <c r="P3691" s="1"/>
      <c r="Q3691" s="3"/>
      <c r="R3691" s="4"/>
      <c r="S3691" s="3"/>
      <c r="T3691" s="3"/>
      <c r="U3691" s="1"/>
      <c r="V3691" s="1"/>
      <c r="W3691" s="4"/>
      <c r="X3691" s="3"/>
      <c r="Y3691" s="4"/>
      <c r="Z3691" s="3"/>
      <c r="AA3691" s="4"/>
      <c r="AB3691" s="55"/>
    </row>
    <row r="3692" spans="1:29" x14ac:dyDescent="0.35">
      <c r="A3692" s="8"/>
      <c r="B3692" s="8"/>
      <c r="C3692" s="8"/>
      <c r="D3692" s="9"/>
      <c r="E3692" s="9"/>
      <c r="F3692" s="9"/>
      <c r="G3692" s="56"/>
      <c r="H3692" s="8" t="s">
        <v>40</v>
      </c>
      <c r="I3692" s="8"/>
      <c r="J3692" s="57"/>
      <c r="K3692" s="10"/>
      <c r="L3692" s="8"/>
      <c r="M3692" s="13"/>
      <c r="N3692" s="1"/>
      <c r="O3692" s="1"/>
      <c r="P3692" s="1"/>
      <c r="Q3692" s="3"/>
      <c r="R3692" s="4"/>
      <c r="S3692" s="3"/>
      <c r="T3692" s="3"/>
      <c r="U3692" s="1"/>
      <c r="V3692" s="1"/>
      <c r="W3692" s="4"/>
      <c r="X3692" s="3"/>
      <c r="Y3692" s="4"/>
      <c r="Z3692" s="3"/>
      <c r="AA3692" s="4"/>
      <c r="AB3692" s="55"/>
    </row>
    <row r="3693" spans="1:29" x14ac:dyDescent="0.35">
      <c r="A3693" s="8"/>
      <c r="B3693" s="8"/>
      <c r="C3693" s="8"/>
      <c r="D3693" s="9"/>
      <c r="E3693" s="9"/>
      <c r="F3693" s="9"/>
      <c r="G3693" s="56"/>
      <c r="H3693" s="8" t="s">
        <v>41</v>
      </c>
      <c r="I3693" s="8"/>
      <c r="J3693" s="57"/>
      <c r="K3693" s="10"/>
      <c r="L3693" s="8"/>
      <c r="M3693" s="13"/>
      <c r="N3693" s="1"/>
      <c r="O3693" s="1"/>
      <c r="P3693" s="8"/>
      <c r="Q3693" s="3"/>
      <c r="R3693" s="4"/>
      <c r="S3693" s="3"/>
      <c r="T3693" s="3"/>
      <c r="U3693" s="1"/>
      <c r="V3693" s="1"/>
      <c r="W3693" s="4"/>
      <c r="X3693" s="3"/>
      <c r="Y3693" s="11"/>
      <c r="Z3693" s="10"/>
      <c r="AA3693" s="11"/>
      <c r="AB3693" s="14"/>
    </row>
    <row r="3694" spans="1:29" x14ac:dyDescent="0.35">
      <c r="A3694" s="8"/>
      <c r="B3694" s="8"/>
      <c r="C3694" s="8"/>
      <c r="D3694" s="9"/>
      <c r="E3694" s="9"/>
      <c r="F3694" s="9"/>
      <c r="G3694" s="56"/>
      <c r="H3694" s="8" t="s">
        <v>42</v>
      </c>
      <c r="I3694" s="58"/>
      <c r="J3694" s="59"/>
      <c r="K3694" s="12"/>
      <c r="L3694" s="58"/>
      <c r="M3694" s="60"/>
      <c r="N3694" s="1"/>
      <c r="O3694" s="1"/>
      <c r="P3694" s="8"/>
      <c r="Q3694" s="3"/>
      <c r="R3694" s="4"/>
      <c r="S3694" s="3"/>
      <c r="T3694" s="3"/>
      <c r="U3694" s="1"/>
      <c r="V3694" s="1"/>
      <c r="W3694" s="4"/>
      <c r="X3694" s="3"/>
      <c r="Y3694" s="11"/>
      <c r="Z3694" s="10"/>
      <c r="AA3694" s="11"/>
      <c r="AB3694" s="14"/>
    </row>
    <row r="3695" spans="1:29" x14ac:dyDescent="0.35">
      <c r="A3695" s="58"/>
      <c r="B3695" s="58"/>
      <c r="C3695" s="58"/>
      <c r="D3695" s="61"/>
      <c r="E3695" s="61"/>
      <c r="F3695" s="61"/>
      <c r="G3695" s="58"/>
      <c r="H3695" s="58" t="s">
        <v>43</v>
      </c>
      <c r="I3695" s="58"/>
      <c r="J3695" s="59"/>
      <c r="K3695" s="12"/>
      <c r="L3695" s="58"/>
      <c r="M3695" s="60"/>
    </row>
    <row r="3696" spans="1:29" x14ac:dyDescent="0.35">
      <c r="A3696" s="1"/>
      <c r="B3696" s="1"/>
      <c r="C3696" s="1"/>
      <c r="D3696" s="2"/>
      <c r="E3696" s="2"/>
      <c r="F3696" s="2"/>
      <c r="G3696" s="1"/>
      <c r="H3696" s="1"/>
      <c r="I3696" s="1"/>
      <c r="J3696" s="3"/>
      <c r="K3696" s="4"/>
      <c r="M3696" s="6"/>
      <c r="N3696" s="1"/>
      <c r="O3696" s="1"/>
      <c r="P3696" s="1"/>
      <c r="Q3696" s="3"/>
      <c r="R3696" s="4"/>
      <c r="S3696" s="3"/>
      <c r="T3696" s="3"/>
      <c r="U3696" s="1"/>
      <c r="V3696" s="1"/>
      <c r="W3696" s="4"/>
      <c r="X3696" s="3"/>
      <c r="Y3696" s="4"/>
      <c r="Z3696" s="3"/>
      <c r="AA3696" s="314" t="s">
        <v>0</v>
      </c>
      <c r="AB3696" s="314"/>
    </row>
    <row r="3697" spans="1:29" x14ac:dyDescent="0.35">
      <c r="A3697" s="315" t="s">
        <v>1</v>
      </c>
      <c r="B3697" s="315"/>
      <c r="C3697" s="315"/>
      <c r="D3697" s="315"/>
      <c r="E3697" s="315"/>
      <c r="F3697" s="315"/>
      <c r="G3697" s="315"/>
      <c r="H3697" s="315"/>
      <c r="I3697" s="315"/>
      <c r="J3697" s="315"/>
      <c r="K3697" s="315"/>
      <c r="L3697" s="315"/>
      <c r="M3697" s="315"/>
      <c r="N3697" s="315"/>
      <c r="O3697" s="315"/>
      <c r="P3697" s="315"/>
      <c r="Q3697" s="315"/>
      <c r="R3697" s="315"/>
      <c r="S3697" s="315"/>
      <c r="T3697" s="315"/>
      <c r="U3697" s="315"/>
      <c r="V3697" s="315"/>
      <c r="W3697" s="315"/>
      <c r="X3697" s="315"/>
      <c r="Y3697" s="315"/>
      <c r="Z3697" s="315"/>
      <c r="AA3697" s="315"/>
      <c r="AB3697" s="315"/>
    </row>
    <row r="3698" spans="1:29" x14ac:dyDescent="0.35">
      <c r="A3698" s="315" t="str">
        <f>A3678</f>
        <v>เทศบาลตำบลนาบอน</v>
      </c>
      <c r="B3698" s="315"/>
      <c r="C3698" s="315"/>
      <c r="D3698" s="315"/>
      <c r="E3698" s="315"/>
      <c r="F3698" s="315"/>
      <c r="G3698" s="315"/>
      <c r="H3698" s="315"/>
      <c r="I3698" s="315"/>
      <c r="J3698" s="315"/>
      <c r="K3698" s="315"/>
      <c r="L3698" s="315"/>
      <c r="M3698" s="315"/>
      <c r="N3698" s="315"/>
      <c r="O3698" s="315"/>
      <c r="P3698" s="315"/>
      <c r="Q3698" s="315"/>
      <c r="R3698" s="315"/>
      <c r="S3698" s="315"/>
      <c r="T3698" s="315"/>
      <c r="U3698" s="315"/>
      <c r="V3698" s="315"/>
      <c r="W3698" s="315"/>
      <c r="X3698" s="315"/>
      <c r="Y3698" s="315"/>
      <c r="Z3698" s="315"/>
      <c r="AA3698" s="315"/>
      <c r="AB3698" s="315"/>
    </row>
    <row r="3699" spans="1:29" x14ac:dyDescent="0.35">
      <c r="A3699" s="8" t="s">
        <v>313</v>
      </c>
      <c r="B3699" s="8"/>
      <c r="C3699" s="8"/>
      <c r="D3699" s="9"/>
      <c r="E3699" s="9"/>
      <c r="F3699" s="9"/>
      <c r="G3699" s="8"/>
      <c r="H3699" s="8"/>
      <c r="I3699" s="8"/>
      <c r="J3699" s="10"/>
      <c r="K3699" s="11"/>
      <c r="L3699" s="12"/>
      <c r="M3699" s="13"/>
      <c r="N3699" s="8"/>
      <c r="O3699" s="8"/>
      <c r="P3699" s="8"/>
      <c r="Q3699" s="10"/>
      <c r="R3699" s="11"/>
      <c r="S3699" s="10"/>
      <c r="T3699" s="10"/>
      <c r="U3699" s="8"/>
      <c r="V3699" s="8"/>
      <c r="W3699" s="11"/>
      <c r="X3699" s="10"/>
      <c r="Y3699" s="11"/>
      <c r="Z3699" s="10"/>
      <c r="AA3699" s="11"/>
      <c r="AB3699" s="14"/>
    </row>
    <row r="3700" spans="1:29" x14ac:dyDescent="0.35">
      <c r="A3700" s="288" t="s">
        <v>4</v>
      </c>
      <c r="B3700" s="316"/>
      <c r="C3700" s="316"/>
      <c r="D3700" s="316"/>
      <c r="E3700" s="316"/>
      <c r="F3700" s="316"/>
      <c r="G3700" s="316"/>
      <c r="H3700" s="316"/>
      <c r="I3700" s="316"/>
      <c r="J3700" s="316"/>
      <c r="K3700" s="316"/>
      <c r="L3700" s="289"/>
      <c r="M3700" s="288" t="s">
        <v>5</v>
      </c>
      <c r="N3700" s="316"/>
      <c r="O3700" s="316"/>
      <c r="P3700" s="316"/>
      <c r="Q3700" s="316"/>
      <c r="R3700" s="316"/>
      <c r="S3700" s="316"/>
      <c r="T3700" s="316"/>
      <c r="U3700" s="316"/>
      <c r="V3700" s="316"/>
      <c r="W3700" s="289"/>
      <c r="X3700" s="290" t="s">
        <v>6</v>
      </c>
      <c r="Y3700" s="290" t="s">
        <v>7</v>
      </c>
      <c r="Z3700" s="290" t="s">
        <v>8</v>
      </c>
      <c r="AA3700" s="290" t="s">
        <v>9</v>
      </c>
      <c r="AB3700" s="317" t="s">
        <v>10</v>
      </c>
    </row>
    <row r="3701" spans="1:29" x14ac:dyDescent="0.35">
      <c r="A3701" s="299" t="s">
        <v>11</v>
      </c>
      <c r="B3701" s="293" t="s">
        <v>12</v>
      </c>
      <c r="C3701" s="293" t="s">
        <v>13</v>
      </c>
      <c r="D3701" s="311" t="s">
        <v>14</v>
      </c>
      <c r="E3701" s="311" t="s">
        <v>15</v>
      </c>
      <c r="F3701" s="312" t="s">
        <v>16</v>
      </c>
      <c r="G3701" s="302" t="s">
        <v>17</v>
      </c>
      <c r="H3701" s="303"/>
      <c r="I3701" s="304"/>
      <c r="J3701" s="290" t="s">
        <v>18</v>
      </c>
      <c r="K3701" s="290" t="s">
        <v>19</v>
      </c>
      <c r="L3701" s="308" t="s">
        <v>20</v>
      </c>
      <c r="M3701" s="299" t="s">
        <v>11</v>
      </c>
      <c r="N3701" s="293" t="s">
        <v>21</v>
      </c>
      <c r="O3701" s="293" t="s">
        <v>22</v>
      </c>
      <c r="P3701" s="293" t="s">
        <v>16</v>
      </c>
      <c r="Q3701" s="290" t="s">
        <v>23</v>
      </c>
      <c r="R3701" s="290" t="s">
        <v>24</v>
      </c>
      <c r="S3701" s="290" t="s">
        <v>25</v>
      </c>
      <c r="T3701" s="290" t="s">
        <v>26</v>
      </c>
      <c r="U3701" s="288" t="s">
        <v>27</v>
      </c>
      <c r="V3701" s="289"/>
      <c r="W3701" s="290" t="s">
        <v>28</v>
      </c>
      <c r="X3701" s="291"/>
      <c r="Y3701" s="291"/>
      <c r="Z3701" s="291"/>
      <c r="AA3701" s="291"/>
      <c r="AB3701" s="318"/>
    </row>
    <row r="3702" spans="1:29" x14ac:dyDescent="0.35">
      <c r="A3702" s="300"/>
      <c r="B3702" s="294"/>
      <c r="C3702" s="294"/>
      <c r="D3702" s="312"/>
      <c r="E3702" s="312"/>
      <c r="F3702" s="312"/>
      <c r="G3702" s="305"/>
      <c r="H3702" s="306"/>
      <c r="I3702" s="307"/>
      <c r="J3702" s="291"/>
      <c r="K3702" s="291"/>
      <c r="L3702" s="309"/>
      <c r="M3702" s="300"/>
      <c r="N3702" s="294"/>
      <c r="O3702" s="294"/>
      <c r="P3702" s="294"/>
      <c r="Q3702" s="291"/>
      <c r="R3702" s="291"/>
      <c r="S3702" s="291"/>
      <c r="T3702" s="291"/>
      <c r="U3702" s="293" t="s">
        <v>29</v>
      </c>
      <c r="V3702" s="296" t="s">
        <v>30</v>
      </c>
      <c r="W3702" s="291"/>
      <c r="X3702" s="291"/>
      <c r="Y3702" s="291"/>
      <c r="Z3702" s="291"/>
      <c r="AA3702" s="291"/>
      <c r="AB3702" s="318"/>
    </row>
    <row r="3703" spans="1:29" x14ac:dyDescent="0.35">
      <c r="A3703" s="300"/>
      <c r="B3703" s="294"/>
      <c r="C3703" s="294"/>
      <c r="D3703" s="312"/>
      <c r="E3703" s="312"/>
      <c r="F3703" s="312"/>
      <c r="G3703" s="299" t="s">
        <v>31</v>
      </c>
      <c r="H3703" s="299" t="s">
        <v>32</v>
      </c>
      <c r="I3703" s="299" t="s">
        <v>33</v>
      </c>
      <c r="J3703" s="291"/>
      <c r="K3703" s="291"/>
      <c r="L3703" s="309"/>
      <c r="M3703" s="300"/>
      <c r="N3703" s="294"/>
      <c r="O3703" s="294"/>
      <c r="P3703" s="294"/>
      <c r="Q3703" s="291"/>
      <c r="R3703" s="291"/>
      <c r="S3703" s="291"/>
      <c r="T3703" s="291"/>
      <c r="U3703" s="294"/>
      <c r="V3703" s="297"/>
      <c r="W3703" s="291"/>
      <c r="X3703" s="291"/>
      <c r="Y3703" s="291"/>
      <c r="Z3703" s="291"/>
      <c r="AA3703" s="291"/>
      <c r="AB3703" s="318"/>
    </row>
    <row r="3704" spans="1:29" x14ac:dyDescent="0.35">
      <c r="A3704" s="300"/>
      <c r="B3704" s="294"/>
      <c r="C3704" s="294"/>
      <c r="D3704" s="312"/>
      <c r="E3704" s="312"/>
      <c r="F3704" s="312"/>
      <c r="G3704" s="300"/>
      <c r="H3704" s="300"/>
      <c r="I3704" s="300"/>
      <c r="J3704" s="291"/>
      <c r="K3704" s="291"/>
      <c r="L3704" s="309"/>
      <c r="M3704" s="300"/>
      <c r="N3704" s="294"/>
      <c r="O3704" s="294"/>
      <c r="P3704" s="294"/>
      <c r="Q3704" s="291"/>
      <c r="R3704" s="291"/>
      <c r="S3704" s="291"/>
      <c r="T3704" s="291"/>
      <c r="U3704" s="294"/>
      <c r="V3704" s="297"/>
      <c r="W3704" s="291"/>
      <c r="X3704" s="291"/>
      <c r="Y3704" s="291"/>
      <c r="Z3704" s="291"/>
      <c r="AA3704" s="291"/>
      <c r="AB3704" s="318"/>
    </row>
    <row r="3705" spans="1:29" x14ac:dyDescent="0.35">
      <c r="A3705" s="301"/>
      <c r="B3705" s="295"/>
      <c r="C3705" s="295"/>
      <c r="D3705" s="313"/>
      <c r="E3705" s="313"/>
      <c r="F3705" s="313"/>
      <c r="G3705" s="301"/>
      <c r="H3705" s="301"/>
      <c r="I3705" s="301"/>
      <c r="J3705" s="292"/>
      <c r="K3705" s="292"/>
      <c r="L3705" s="310"/>
      <c r="M3705" s="301"/>
      <c r="N3705" s="295"/>
      <c r="O3705" s="295"/>
      <c r="P3705" s="295"/>
      <c r="Q3705" s="292"/>
      <c r="R3705" s="292"/>
      <c r="S3705" s="292"/>
      <c r="T3705" s="292"/>
      <c r="U3705" s="295"/>
      <c r="V3705" s="298"/>
      <c r="W3705" s="292"/>
      <c r="X3705" s="292"/>
      <c r="Y3705" s="292"/>
      <c r="Z3705" s="292"/>
      <c r="AA3705" s="292"/>
      <c r="AB3705" s="319"/>
    </row>
    <row r="3706" spans="1:29" x14ac:dyDescent="0.35">
      <c r="A3706" s="15">
        <v>1</v>
      </c>
      <c r="B3706" s="16" t="str">
        <f>[1]ภดส3!B6065</f>
        <v>โฉนด</v>
      </c>
      <c r="C3706" s="16">
        <f>[1]ภดส3!E6065</f>
        <v>3804</v>
      </c>
      <c r="D3706" s="17">
        <f>[1]ภดส3!C6065</f>
        <v>8044</v>
      </c>
      <c r="E3706" s="17" t="str">
        <f>[1]ภดส3!F6065</f>
        <v>ม.2 ต.นาบอน</v>
      </c>
      <c r="F3706" s="18" t="s">
        <v>45</v>
      </c>
      <c r="G3706" s="16">
        <f>[1]ภดส3!G6065</f>
        <v>0</v>
      </c>
      <c r="H3706" s="16">
        <f>[1]ภดส3!H6065</f>
        <v>0</v>
      </c>
      <c r="I3706" s="16">
        <f>[1]ภดส3!I6065</f>
        <v>24</v>
      </c>
      <c r="J3706" s="19">
        <f>[1]ภดส3!J6065</f>
        <v>24</v>
      </c>
      <c r="K3706" s="20">
        <v>150</v>
      </c>
      <c r="L3706" s="19">
        <f>J3706*K3706</f>
        <v>3600</v>
      </c>
      <c r="M3706" s="21"/>
      <c r="N3706" s="21"/>
      <c r="O3706" s="21"/>
      <c r="P3706" s="21"/>
      <c r="Q3706" s="22"/>
      <c r="R3706" s="23"/>
      <c r="S3706" s="22"/>
      <c r="T3706" s="22"/>
      <c r="U3706" s="21"/>
      <c r="V3706" s="21"/>
      <c r="W3706" s="23"/>
      <c r="X3706" s="22">
        <f>L3706</f>
        <v>3600</v>
      </c>
      <c r="Y3706" s="23">
        <f>X3706*100/100</f>
        <v>3600</v>
      </c>
      <c r="Z3706" s="22">
        <v>0</v>
      </c>
      <c r="AA3706" s="24">
        <f>Y3706-Z3706</f>
        <v>3600</v>
      </c>
      <c r="AB3706" s="25">
        <v>0.3</v>
      </c>
      <c r="AC3706" s="5">
        <f>AA3706*AB3706/100</f>
        <v>10.8</v>
      </c>
    </row>
    <row r="3707" spans="1:29" x14ac:dyDescent="0.35">
      <c r="A3707" s="201"/>
      <c r="B3707" s="202"/>
      <c r="C3707" s="202"/>
      <c r="D3707" s="77"/>
      <c r="E3707" s="77"/>
      <c r="F3707" s="130"/>
      <c r="G3707" s="202"/>
      <c r="H3707" s="202"/>
      <c r="I3707" s="202"/>
      <c r="J3707" s="196"/>
      <c r="K3707" s="197"/>
      <c r="L3707" s="203"/>
      <c r="M3707" s="132"/>
      <c r="N3707" s="132"/>
      <c r="O3707" s="132"/>
      <c r="P3707" s="132"/>
      <c r="Q3707" s="185"/>
      <c r="R3707" s="206"/>
      <c r="S3707" s="185"/>
      <c r="T3707" s="207"/>
      <c r="U3707" s="132"/>
      <c r="V3707" s="132"/>
      <c r="W3707" s="206"/>
      <c r="X3707" s="207"/>
      <c r="Y3707" s="206"/>
      <c r="Z3707" s="207"/>
      <c r="AA3707" s="208"/>
      <c r="AB3707" s="198"/>
      <c r="AC3707" s="188">
        <f>SUM(AC3706)</f>
        <v>10.8</v>
      </c>
    </row>
    <row r="3708" spans="1:29" x14ac:dyDescent="0.35">
      <c r="A3708" s="1"/>
      <c r="B3708" s="1"/>
      <c r="C3708" s="1"/>
      <c r="D3708" s="2"/>
      <c r="E3708" s="2"/>
      <c r="F3708" s="2"/>
      <c r="G3708" s="1"/>
      <c r="H3708" s="1"/>
      <c r="I3708" s="1"/>
      <c r="J3708" s="3"/>
      <c r="K3708" s="4"/>
      <c r="M3708" s="6"/>
      <c r="N3708" s="1"/>
      <c r="O3708" s="1"/>
      <c r="P3708" s="1"/>
      <c r="Q3708" s="3"/>
      <c r="R3708" s="4"/>
      <c r="S3708" s="3"/>
      <c r="T3708" s="3"/>
      <c r="U3708" s="1"/>
      <c r="V3708" s="1"/>
      <c r="W3708" s="4"/>
      <c r="X3708" s="3"/>
      <c r="Y3708" s="4"/>
      <c r="Z3708" s="3"/>
      <c r="AA3708" s="4"/>
      <c r="AB3708" s="55"/>
    </row>
    <row r="3709" spans="1:29" x14ac:dyDescent="0.35">
      <c r="A3709" s="8"/>
      <c r="B3709" s="8" t="s">
        <v>37</v>
      </c>
      <c r="C3709" s="8"/>
      <c r="D3709" s="9" t="s">
        <v>38</v>
      </c>
      <c r="E3709" s="9"/>
      <c r="F3709" s="9"/>
      <c r="G3709" s="56"/>
      <c r="H3709" s="8" t="s">
        <v>39</v>
      </c>
      <c r="I3709" s="8"/>
      <c r="J3709" s="57"/>
      <c r="K3709" s="10"/>
      <c r="L3709" s="8"/>
      <c r="M3709" s="13"/>
      <c r="N3709" s="1"/>
      <c r="O3709" s="1"/>
      <c r="P3709" s="1"/>
      <c r="Q3709" s="3"/>
      <c r="R3709" s="4"/>
      <c r="S3709" s="3"/>
      <c r="T3709" s="3"/>
      <c r="U3709" s="1"/>
      <c r="V3709" s="1"/>
      <c r="W3709" s="4"/>
      <c r="X3709" s="3"/>
      <c r="Y3709" s="4"/>
      <c r="Z3709" s="3"/>
      <c r="AA3709" s="4"/>
      <c r="AB3709" s="55"/>
    </row>
    <row r="3710" spans="1:29" x14ac:dyDescent="0.35">
      <c r="A3710" s="8"/>
      <c r="B3710" s="8"/>
      <c r="C3710" s="8"/>
      <c r="D3710" s="9"/>
      <c r="E3710" s="9"/>
      <c r="F3710" s="9"/>
      <c r="G3710" s="56"/>
      <c r="H3710" s="8" t="s">
        <v>40</v>
      </c>
      <c r="I3710" s="8"/>
      <c r="J3710" s="57"/>
      <c r="K3710" s="10"/>
      <c r="L3710" s="8"/>
      <c r="M3710" s="13"/>
      <c r="N3710" s="1"/>
      <c r="O3710" s="1"/>
      <c r="P3710" s="1"/>
      <c r="Q3710" s="3"/>
      <c r="R3710" s="4"/>
      <c r="S3710" s="3"/>
      <c r="T3710" s="3"/>
      <c r="U3710" s="1"/>
      <c r="V3710" s="1"/>
      <c r="W3710" s="4"/>
      <c r="X3710" s="3"/>
      <c r="Y3710" s="4"/>
      <c r="Z3710" s="3"/>
      <c r="AA3710" s="4"/>
      <c r="AB3710" s="55"/>
    </row>
    <row r="3711" spans="1:29" x14ac:dyDescent="0.35">
      <c r="A3711" s="8"/>
      <c r="B3711" s="8"/>
      <c r="C3711" s="8"/>
      <c r="D3711" s="9"/>
      <c r="E3711" s="9"/>
      <c r="F3711" s="9"/>
      <c r="G3711" s="56"/>
      <c r="H3711" s="8" t="s">
        <v>41</v>
      </c>
      <c r="I3711" s="8"/>
      <c r="J3711" s="57"/>
      <c r="K3711" s="10"/>
      <c r="L3711" s="8"/>
      <c r="M3711" s="13"/>
      <c r="N3711" s="1"/>
      <c r="O3711" s="1"/>
      <c r="P3711" s="8"/>
      <c r="Q3711" s="3"/>
      <c r="R3711" s="4"/>
      <c r="S3711" s="3"/>
      <c r="T3711" s="3"/>
      <c r="U3711" s="1"/>
      <c r="V3711" s="1"/>
      <c r="W3711" s="4"/>
      <c r="X3711" s="3"/>
      <c r="Y3711" s="11"/>
      <c r="Z3711" s="10"/>
      <c r="AA3711" s="11"/>
      <c r="AB3711" s="14"/>
    </row>
    <row r="3712" spans="1:29" x14ac:dyDescent="0.35">
      <c r="A3712" s="8"/>
      <c r="B3712" s="8"/>
      <c r="C3712" s="8"/>
      <c r="D3712" s="9"/>
      <c r="E3712" s="9"/>
      <c r="F3712" s="9"/>
      <c r="G3712" s="56"/>
      <c r="H3712" s="8" t="s">
        <v>42</v>
      </c>
      <c r="I3712" s="58"/>
      <c r="J3712" s="59"/>
      <c r="K3712" s="12"/>
      <c r="L3712" s="58"/>
      <c r="M3712" s="60"/>
      <c r="N3712" s="1"/>
      <c r="O3712" s="1"/>
      <c r="P3712" s="8"/>
      <c r="Q3712" s="3"/>
      <c r="R3712" s="4"/>
      <c r="S3712" s="3"/>
      <c r="T3712" s="3"/>
      <c r="U3712" s="1"/>
      <c r="V3712" s="1"/>
      <c r="W3712" s="4"/>
      <c r="X3712" s="3"/>
      <c r="Y3712" s="11"/>
      <c r="Z3712" s="10"/>
      <c r="AA3712" s="11"/>
      <c r="AB3712" s="14"/>
    </row>
    <row r="3713" spans="1:29" x14ac:dyDescent="0.35">
      <c r="A3713" s="58"/>
      <c r="B3713" s="58"/>
      <c r="C3713" s="58"/>
      <c r="D3713" s="61"/>
      <c r="E3713" s="61"/>
      <c r="F3713" s="61"/>
      <c r="G3713" s="58"/>
      <c r="H3713" s="58" t="s">
        <v>43</v>
      </c>
      <c r="I3713" s="58"/>
      <c r="J3713" s="59"/>
      <c r="K3713" s="12"/>
      <c r="L3713" s="58"/>
      <c r="M3713" s="60"/>
    </row>
    <row r="3714" spans="1:29" x14ac:dyDescent="0.35">
      <c r="A3714" s="1"/>
      <c r="B3714" s="1"/>
      <c r="C3714" s="1"/>
      <c r="D3714" s="2"/>
      <c r="E3714" s="2"/>
      <c r="F3714" s="2"/>
      <c r="G3714" s="1"/>
      <c r="H3714" s="1"/>
      <c r="I3714" s="1"/>
      <c r="J3714" s="3"/>
      <c r="K3714" s="4"/>
      <c r="M3714" s="6"/>
      <c r="N3714" s="1"/>
      <c r="O3714" s="1"/>
      <c r="P3714" s="1"/>
      <c r="Q3714" s="3"/>
      <c r="R3714" s="4"/>
      <c r="S3714" s="3"/>
      <c r="T3714" s="3"/>
      <c r="U3714" s="1"/>
      <c r="V3714" s="1"/>
      <c r="W3714" s="4"/>
      <c r="X3714" s="3"/>
      <c r="Y3714" s="4"/>
      <c r="Z3714" s="3"/>
      <c r="AA3714" s="314" t="s">
        <v>0</v>
      </c>
      <c r="AB3714" s="314"/>
    </row>
    <row r="3715" spans="1:29" x14ac:dyDescent="0.35">
      <c r="A3715" s="315" t="s">
        <v>1</v>
      </c>
      <c r="B3715" s="315"/>
      <c r="C3715" s="315"/>
      <c r="D3715" s="315"/>
      <c r="E3715" s="315"/>
      <c r="F3715" s="315"/>
      <c r="G3715" s="315"/>
      <c r="H3715" s="315"/>
      <c r="I3715" s="315"/>
      <c r="J3715" s="315"/>
      <c r="K3715" s="315"/>
      <c r="L3715" s="315"/>
      <c r="M3715" s="315"/>
      <c r="N3715" s="315"/>
      <c r="O3715" s="315"/>
      <c r="P3715" s="315"/>
      <c r="Q3715" s="315"/>
      <c r="R3715" s="315"/>
      <c r="S3715" s="315"/>
      <c r="T3715" s="315"/>
      <c r="U3715" s="315"/>
      <c r="V3715" s="315"/>
      <c r="W3715" s="315"/>
      <c r="X3715" s="315"/>
      <c r="Y3715" s="315"/>
      <c r="Z3715" s="315"/>
      <c r="AA3715" s="315"/>
      <c r="AB3715" s="315"/>
    </row>
    <row r="3716" spans="1:29" x14ac:dyDescent="0.35">
      <c r="A3716" s="315" t="str">
        <f>A3698</f>
        <v>เทศบาลตำบลนาบอน</v>
      </c>
      <c r="B3716" s="315"/>
      <c r="C3716" s="315"/>
      <c r="D3716" s="315"/>
      <c r="E3716" s="315"/>
      <c r="F3716" s="315"/>
      <c r="G3716" s="315"/>
      <c r="H3716" s="315"/>
      <c r="I3716" s="315"/>
      <c r="J3716" s="315"/>
      <c r="K3716" s="315"/>
      <c r="L3716" s="315"/>
      <c r="M3716" s="315"/>
      <c r="N3716" s="315"/>
      <c r="O3716" s="315"/>
      <c r="P3716" s="315"/>
      <c r="Q3716" s="315"/>
      <c r="R3716" s="315"/>
      <c r="S3716" s="315"/>
      <c r="T3716" s="315"/>
      <c r="U3716" s="315"/>
      <c r="V3716" s="315"/>
      <c r="W3716" s="315"/>
      <c r="X3716" s="315"/>
      <c r="Y3716" s="315"/>
      <c r="Z3716" s="315"/>
      <c r="AA3716" s="315"/>
      <c r="AB3716" s="315"/>
    </row>
    <row r="3717" spans="1:29" x14ac:dyDescent="0.35">
      <c r="A3717" s="8" t="s">
        <v>314</v>
      </c>
      <c r="B3717" s="8"/>
      <c r="C3717" s="8"/>
      <c r="D3717" s="9"/>
      <c r="E3717" s="9"/>
      <c r="F3717" s="9"/>
      <c r="G3717" s="8"/>
      <c r="H3717" s="8"/>
      <c r="I3717" s="8"/>
      <c r="J3717" s="10"/>
      <c r="K3717" s="11"/>
      <c r="L3717" s="12"/>
      <c r="M3717" s="13"/>
      <c r="N3717" s="8"/>
      <c r="O3717" s="8"/>
      <c r="P3717" s="8"/>
      <c r="Q3717" s="10"/>
      <c r="R3717" s="11"/>
      <c r="S3717" s="10"/>
      <c r="T3717" s="10"/>
      <c r="U3717" s="8"/>
      <c r="V3717" s="8"/>
      <c r="W3717" s="11"/>
      <c r="X3717" s="10"/>
      <c r="Y3717" s="11"/>
      <c r="Z3717" s="10"/>
      <c r="AA3717" s="11"/>
      <c r="AB3717" s="14"/>
    </row>
    <row r="3718" spans="1:29" x14ac:dyDescent="0.35">
      <c r="A3718" s="288" t="s">
        <v>4</v>
      </c>
      <c r="B3718" s="316"/>
      <c r="C3718" s="316"/>
      <c r="D3718" s="316"/>
      <c r="E3718" s="316"/>
      <c r="F3718" s="316"/>
      <c r="G3718" s="316"/>
      <c r="H3718" s="316"/>
      <c r="I3718" s="316"/>
      <c r="J3718" s="316"/>
      <c r="K3718" s="316"/>
      <c r="L3718" s="289"/>
      <c r="M3718" s="288" t="s">
        <v>5</v>
      </c>
      <c r="N3718" s="316"/>
      <c r="O3718" s="316"/>
      <c r="P3718" s="316"/>
      <c r="Q3718" s="316"/>
      <c r="R3718" s="316"/>
      <c r="S3718" s="316"/>
      <c r="T3718" s="316"/>
      <c r="U3718" s="316"/>
      <c r="V3718" s="316"/>
      <c r="W3718" s="289"/>
      <c r="X3718" s="290" t="s">
        <v>6</v>
      </c>
      <c r="Y3718" s="290" t="s">
        <v>7</v>
      </c>
      <c r="Z3718" s="290" t="s">
        <v>8</v>
      </c>
      <c r="AA3718" s="290" t="s">
        <v>9</v>
      </c>
      <c r="AB3718" s="317" t="s">
        <v>10</v>
      </c>
    </row>
    <row r="3719" spans="1:29" x14ac:dyDescent="0.35">
      <c r="A3719" s="299" t="s">
        <v>11</v>
      </c>
      <c r="B3719" s="293" t="s">
        <v>12</v>
      </c>
      <c r="C3719" s="293" t="s">
        <v>13</v>
      </c>
      <c r="D3719" s="311" t="s">
        <v>14</v>
      </c>
      <c r="E3719" s="311" t="s">
        <v>15</v>
      </c>
      <c r="F3719" s="312" t="s">
        <v>16</v>
      </c>
      <c r="G3719" s="302" t="s">
        <v>17</v>
      </c>
      <c r="H3719" s="303"/>
      <c r="I3719" s="304"/>
      <c r="J3719" s="290" t="s">
        <v>18</v>
      </c>
      <c r="K3719" s="290" t="s">
        <v>19</v>
      </c>
      <c r="L3719" s="308" t="s">
        <v>20</v>
      </c>
      <c r="M3719" s="299" t="s">
        <v>11</v>
      </c>
      <c r="N3719" s="293" t="s">
        <v>21</v>
      </c>
      <c r="O3719" s="293" t="s">
        <v>22</v>
      </c>
      <c r="P3719" s="293" t="s">
        <v>16</v>
      </c>
      <c r="Q3719" s="290" t="s">
        <v>23</v>
      </c>
      <c r="R3719" s="290" t="s">
        <v>24</v>
      </c>
      <c r="S3719" s="290" t="s">
        <v>25</v>
      </c>
      <c r="T3719" s="290" t="s">
        <v>26</v>
      </c>
      <c r="U3719" s="288" t="s">
        <v>27</v>
      </c>
      <c r="V3719" s="289"/>
      <c r="W3719" s="290" t="s">
        <v>28</v>
      </c>
      <c r="X3719" s="291"/>
      <c r="Y3719" s="291"/>
      <c r="Z3719" s="291"/>
      <c r="AA3719" s="291"/>
      <c r="AB3719" s="318"/>
    </row>
    <row r="3720" spans="1:29" x14ac:dyDescent="0.35">
      <c r="A3720" s="300"/>
      <c r="B3720" s="294"/>
      <c r="C3720" s="294"/>
      <c r="D3720" s="312"/>
      <c r="E3720" s="312"/>
      <c r="F3720" s="312"/>
      <c r="G3720" s="305"/>
      <c r="H3720" s="306"/>
      <c r="I3720" s="307"/>
      <c r="J3720" s="291"/>
      <c r="K3720" s="291"/>
      <c r="L3720" s="309"/>
      <c r="M3720" s="300"/>
      <c r="N3720" s="294"/>
      <c r="O3720" s="294"/>
      <c r="P3720" s="294"/>
      <c r="Q3720" s="291"/>
      <c r="R3720" s="291"/>
      <c r="S3720" s="291"/>
      <c r="T3720" s="291"/>
      <c r="U3720" s="293" t="s">
        <v>29</v>
      </c>
      <c r="V3720" s="296" t="s">
        <v>30</v>
      </c>
      <c r="W3720" s="291"/>
      <c r="X3720" s="291"/>
      <c r="Y3720" s="291"/>
      <c r="Z3720" s="291"/>
      <c r="AA3720" s="291"/>
      <c r="AB3720" s="318"/>
    </row>
    <row r="3721" spans="1:29" x14ac:dyDescent="0.35">
      <c r="A3721" s="300"/>
      <c r="B3721" s="294"/>
      <c r="C3721" s="294"/>
      <c r="D3721" s="312"/>
      <c r="E3721" s="312"/>
      <c r="F3721" s="312"/>
      <c r="G3721" s="299" t="s">
        <v>31</v>
      </c>
      <c r="H3721" s="299" t="s">
        <v>32</v>
      </c>
      <c r="I3721" s="299" t="s">
        <v>33</v>
      </c>
      <c r="J3721" s="291"/>
      <c r="K3721" s="291"/>
      <c r="L3721" s="309"/>
      <c r="M3721" s="300"/>
      <c r="N3721" s="294"/>
      <c r="O3721" s="294"/>
      <c r="P3721" s="294"/>
      <c r="Q3721" s="291"/>
      <c r="R3721" s="291"/>
      <c r="S3721" s="291"/>
      <c r="T3721" s="291"/>
      <c r="U3721" s="294"/>
      <c r="V3721" s="297"/>
      <c r="W3721" s="291"/>
      <c r="X3721" s="291"/>
      <c r="Y3721" s="291"/>
      <c r="Z3721" s="291"/>
      <c r="AA3721" s="291"/>
      <c r="AB3721" s="318"/>
    </row>
    <row r="3722" spans="1:29" x14ac:dyDescent="0.35">
      <c r="A3722" s="300"/>
      <c r="B3722" s="294"/>
      <c r="C3722" s="294"/>
      <c r="D3722" s="312"/>
      <c r="E3722" s="312"/>
      <c r="F3722" s="312"/>
      <c r="G3722" s="300"/>
      <c r="H3722" s="300"/>
      <c r="I3722" s="300"/>
      <c r="J3722" s="291"/>
      <c r="K3722" s="291"/>
      <c r="L3722" s="309"/>
      <c r="M3722" s="300"/>
      <c r="N3722" s="294"/>
      <c r="O3722" s="294"/>
      <c r="P3722" s="294"/>
      <c r="Q3722" s="291"/>
      <c r="R3722" s="291"/>
      <c r="S3722" s="291"/>
      <c r="T3722" s="291"/>
      <c r="U3722" s="294"/>
      <c r="V3722" s="297"/>
      <c r="W3722" s="291"/>
      <c r="X3722" s="291"/>
      <c r="Y3722" s="291"/>
      <c r="Z3722" s="291"/>
      <c r="AA3722" s="291"/>
      <c r="AB3722" s="318"/>
    </row>
    <row r="3723" spans="1:29" x14ac:dyDescent="0.35">
      <c r="A3723" s="301"/>
      <c r="B3723" s="295"/>
      <c r="C3723" s="295"/>
      <c r="D3723" s="313"/>
      <c r="E3723" s="313"/>
      <c r="F3723" s="313"/>
      <c r="G3723" s="301"/>
      <c r="H3723" s="301"/>
      <c r="I3723" s="301"/>
      <c r="J3723" s="292"/>
      <c r="K3723" s="292"/>
      <c r="L3723" s="310"/>
      <c r="M3723" s="301"/>
      <c r="N3723" s="295"/>
      <c r="O3723" s="295"/>
      <c r="P3723" s="295"/>
      <c r="Q3723" s="292"/>
      <c r="R3723" s="292"/>
      <c r="S3723" s="292"/>
      <c r="T3723" s="292"/>
      <c r="U3723" s="295"/>
      <c r="V3723" s="298"/>
      <c r="W3723" s="292"/>
      <c r="X3723" s="292"/>
      <c r="Y3723" s="292"/>
      <c r="Z3723" s="292"/>
      <c r="AA3723" s="292"/>
      <c r="AB3723" s="319"/>
    </row>
    <row r="3724" spans="1:29" x14ac:dyDescent="0.35">
      <c r="A3724" s="15">
        <v>1</v>
      </c>
      <c r="B3724" s="16" t="str">
        <f>[1]ภดส3!B6308</f>
        <v>โฉนด</v>
      </c>
      <c r="C3724" s="16">
        <f>[1]ภดส3!E6308</f>
        <v>4568</v>
      </c>
      <c r="D3724" s="17">
        <f>[1]ภดส3!C6308</f>
        <v>9893</v>
      </c>
      <c r="E3724" s="17" t="str">
        <f>[1]ภดส3!F6308</f>
        <v>ม.2 ต.นาบอน</v>
      </c>
      <c r="F3724" s="18" t="s">
        <v>45</v>
      </c>
      <c r="G3724" s="16">
        <f>[1]ภดส3!G6308</f>
        <v>0</v>
      </c>
      <c r="H3724" s="16">
        <f>[1]ภดส3!H6308</f>
        <v>0</v>
      </c>
      <c r="I3724" s="16">
        <f>[1]ภดส3!I6308</f>
        <v>25</v>
      </c>
      <c r="J3724" s="19">
        <f>[1]ภดส3!J6308</f>
        <v>25</v>
      </c>
      <c r="K3724" s="20">
        <v>300</v>
      </c>
      <c r="L3724" s="19">
        <f>J3724*K3724</f>
        <v>7500</v>
      </c>
      <c r="M3724" s="21"/>
      <c r="N3724" s="21"/>
      <c r="O3724" s="21"/>
      <c r="P3724" s="21"/>
      <c r="Q3724" s="22"/>
      <c r="R3724" s="23"/>
      <c r="S3724" s="22"/>
      <c r="T3724" s="22"/>
      <c r="U3724" s="21"/>
      <c r="V3724" s="21"/>
      <c r="W3724" s="23"/>
      <c r="X3724" s="22">
        <f>L3724</f>
        <v>7500</v>
      </c>
      <c r="Y3724" s="23">
        <f>X3724*100/100</f>
        <v>7500</v>
      </c>
      <c r="Z3724" s="22">
        <v>0</v>
      </c>
      <c r="AA3724" s="24">
        <f>Y3724-Z3724</f>
        <v>7500</v>
      </c>
      <c r="AB3724" s="25">
        <v>0.3</v>
      </c>
      <c r="AC3724" s="5">
        <f>AA3724*AB3724/100</f>
        <v>22.5</v>
      </c>
    </row>
    <row r="3725" spans="1:29" x14ac:dyDescent="0.35">
      <c r="A3725" s="195"/>
      <c r="B3725" s="80"/>
      <c r="C3725" s="80"/>
      <c r="D3725" s="77"/>
      <c r="E3725" s="77"/>
      <c r="F3725" s="130"/>
      <c r="G3725" s="80"/>
      <c r="H3725" s="80"/>
      <c r="I3725" s="80"/>
      <c r="J3725" s="196"/>
      <c r="K3725" s="197"/>
      <c r="L3725" s="81"/>
      <c r="M3725" s="132"/>
      <c r="N3725" s="132"/>
      <c r="O3725" s="132"/>
      <c r="P3725" s="132"/>
      <c r="Q3725" s="185"/>
      <c r="R3725" s="87"/>
      <c r="S3725" s="185"/>
      <c r="T3725" s="86"/>
      <c r="U3725" s="132"/>
      <c r="V3725" s="132"/>
      <c r="W3725" s="87"/>
      <c r="X3725" s="86"/>
      <c r="Y3725" s="87"/>
      <c r="Z3725" s="86"/>
      <c r="AA3725" s="133"/>
      <c r="AB3725" s="157"/>
      <c r="AC3725" s="5">
        <f>SUM(AC3724)</f>
        <v>22.5</v>
      </c>
    </row>
    <row r="3726" spans="1:29" x14ac:dyDescent="0.35">
      <c r="A3726" s="1"/>
      <c r="B3726" s="1"/>
      <c r="C3726" s="1"/>
      <c r="D3726" s="2"/>
      <c r="E3726" s="2"/>
      <c r="F3726" s="2"/>
      <c r="G3726" s="1"/>
      <c r="H3726" s="1"/>
      <c r="I3726" s="1"/>
      <c r="J3726" s="3"/>
      <c r="K3726" s="4"/>
      <c r="M3726" s="6"/>
      <c r="N3726" s="1"/>
      <c r="O3726" s="1"/>
      <c r="P3726" s="1"/>
      <c r="Q3726" s="3"/>
      <c r="R3726" s="4"/>
      <c r="S3726" s="3"/>
      <c r="T3726" s="3"/>
      <c r="U3726" s="1"/>
      <c r="V3726" s="1"/>
      <c r="W3726" s="4"/>
      <c r="X3726" s="3"/>
      <c r="Y3726" s="4"/>
      <c r="Z3726" s="3"/>
      <c r="AA3726" s="4"/>
      <c r="AB3726" s="55"/>
    </row>
    <row r="3727" spans="1:29" x14ac:dyDescent="0.35">
      <c r="A3727" s="8"/>
      <c r="B3727" s="8" t="s">
        <v>37</v>
      </c>
      <c r="C3727" s="8"/>
      <c r="D3727" s="9" t="s">
        <v>38</v>
      </c>
      <c r="E3727" s="9"/>
      <c r="F3727" s="9"/>
      <c r="G3727" s="56"/>
      <c r="H3727" s="8" t="s">
        <v>39</v>
      </c>
      <c r="I3727" s="8"/>
      <c r="J3727" s="57"/>
      <c r="K3727" s="10"/>
      <c r="L3727" s="8"/>
      <c r="M3727" s="13"/>
      <c r="N3727" s="1"/>
      <c r="O3727" s="1"/>
      <c r="P3727" s="1"/>
      <c r="Q3727" s="3"/>
      <c r="R3727" s="4"/>
      <c r="S3727" s="3"/>
      <c r="T3727" s="3"/>
      <c r="U3727" s="1"/>
      <c r="V3727" s="1"/>
      <c r="W3727" s="4"/>
      <c r="X3727" s="3"/>
      <c r="Y3727" s="4"/>
      <c r="Z3727" s="3"/>
      <c r="AA3727" s="4"/>
      <c r="AB3727" s="55"/>
    </row>
    <row r="3728" spans="1:29" x14ac:dyDescent="0.35">
      <c r="A3728" s="8"/>
      <c r="B3728" s="8"/>
      <c r="C3728" s="8"/>
      <c r="D3728" s="9"/>
      <c r="E3728" s="9"/>
      <c r="F3728" s="9"/>
      <c r="G3728" s="56"/>
      <c r="H3728" s="8" t="s">
        <v>40</v>
      </c>
      <c r="I3728" s="8"/>
      <c r="J3728" s="57"/>
      <c r="K3728" s="10"/>
      <c r="L3728" s="8"/>
      <c r="M3728" s="13"/>
      <c r="N3728" s="1"/>
      <c r="O3728" s="1"/>
      <c r="P3728" s="1"/>
      <c r="Q3728" s="3"/>
      <c r="R3728" s="4"/>
      <c r="S3728" s="3"/>
      <c r="T3728" s="3"/>
      <c r="U3728" s="1"/>
      <c r="V3728" s="1"/>
      <c r="W3728" s="4"/>
      <c r="X3728" s="3"/>
      <c r="Y3728" s="4"/>
      <c r="Z3728" s="3"/>
      <c r="AA3728" s="4"/>
      <c r="AB3728" s="55"/>
    </row>
    <row r="3729" spans="1:29" x14ac:dyDescent="0.35">
      <c r="A3729" s="8"/>
      <c r="B3729" s="8"/>
      <c r="C3729" s="8"/>
      <c r="D3729" s="9"/>
      <c r="E3729" s="9"/>
      <c r="F3729" s="9"/>
      <c r="G3729" s="56"/>
      <c r="H3729" s="8" t="s">
        <v>41</v>
      </c>
      <c r="I3729" s="8"/>
      <c r="J3729" s="57"/>
      <c r="K3729" s="10"/>
      <c r="L3729" s="8"/>
      <c r="M3729" s="13"/>
      <c r="N3729" s="1"/>
      <c r="O3729" s="1"/>
      <c r="P3729" s="8"/>
      <c r="Q3729" s="3"/>
      <c r="R3729" s="4"/>
      <c r="S3729" s="3"/>
      <c r="T3729" s="3"/>
      <c r="U3729" s="1"/>
      <c r="V3729" s="1"/>
      <c r="W3729" s="4"/>
      <c r="X3729" s="3"/>
      <c r="Y3729" s="11"/>
      <c r="Z3729" s="10"/>
      <c r="AA3729" s="11"/>
      <c r="AB3729" s="14"/>
    </row>
    <row r="3730" spans="1:29" x14ac:dyDescent="0.35">
      <c r="A3730" s="8"/>
      <c r="B3730" s="8"/>
      <c r="C3730" s="8"/>
      <c r="D3730" s="9"/>
      <c r="E3730" s="9"/>
      <c r="F3730" s="9"/>
      <c r="G3730" s="56"/>
      <c r="H3730" s="8" t="s">
        <v>42</v>
      </c>
      <c r="I3730" s="58"/>
      <c r="J3730" s="59"/>
      <c r="K3730" s="12"/>
      <c r="L3730" s="58"/>
      <c r="M3730" s="60"/>
      <c r="N3730" s="1"/>
      <c r="O3730" s="1"/>
      <c r="P3730" s="8"/>
      <c r="Q3730" s="3"/>
      <c r="R3730" s="4"/>
      <c r="S3730" s="3"/>
      <c r="T3730" s="3"/>
      <c r="U3730" s="1"/>
      <c r="V3730" s="1"/>
      <c r="W3730" s="4"/>
      <c r="X3730" s="3"/>
      <c r="Y3730" s="11"/>
      <c r="Z3730" s="10"/>
      <c r="AA3730" s="11"/>
      <c r="AB3730" s="14"/>
    </row>
    <row r="3731" spans="1:29" x14ac:dyDescent="0.35">
      <c r="A3731" s="1"/>
      <c r="B3731" s="1"/>
      <c r="C3731" s="1"/>
      <c r="D3731" s="2"/>
      <c r="E3731" s="2"/>
      <c r="F3731" s="2"/>
      <c r="G3731" s="1"/>
      <c r="H3731" s="1"/>
      <c r="I3731" s="1"/>
      <c r="J3731" s="3"/>
      <c r="K3731" s="4"/>
      <c r="M3731" s="6"/>
      <c r="N3731" s="1"/>
      <c r="O3731" s="1"/>
      <c r="P3731" s="1"/>
      <c r="Q3731" s="3"/>
      <c r="R3731" s="4"/>
      <c r="S3731" s="3"/>
      <c r="T3731" s="3"/>
      <c r="U3731" s="1"/>
      <c r="V3731" s="1"/>
      <c r="W3731" s="4"/>
      <c r="X3731" s="3"/>
      <c r="Y3731" s="4"/>
      <c r="Z3731" s="3"/>
      <c r="AA3731" s="314" t="s">
        <v>0</v>
      </c>
      <c r="AB3731" s="314"/>
    </row>
    <row r="3732" spans="1:29" x14ac:dyDescent="0.35">
      <c r="A3732" s="315" t="s">
        <v>1</v>
      </c>
      <c r="B3732" s="315"/>
      <c r="C3732" s="315"/>
      <c r="D3732" s="315"/>
      <c r="E3732" s="315"/>
      <c r="F3732" s="315"/>
      <c r="G3732" s="315"/>
      <c r="H3732" s="315"/>
      <c r="I3732" s="315"/>
      <c r="J3732" s="315"/>
      <c r="K3732" s="315"/>
      <c r="L3732" s="315"/>
      <c r="M3732" s="315"/>
      <c r="N3732" s="315"/>
      <c r="O3732" s="315"/>
      <c r="P3732" s="315"/>
      <c r="Q3732" s="315"/>
      <c r="R3732" s="315"/>
      <c r="S3732" s="315"/>
      <c r="T3732" s="315"/>
      <c r="U3732" s="315"/>
      <c r="V3732" s="315"/>
      <c r="W3732" s="315"/>
      <c r="X3732" s="315"/>
      <c r="Y3732" s="315"/>
      <c r="Z3732" s="315"/>
      <c r="AA3732" s="315"/>
      <c r="AB3732" s="315"/>
    </row>
    <row r="3733" spans="1:29" x14ac:dyDescent="0.35">
      <c r="A3733" s="315" t="str">
        <f>A3716</f>
        <v>เทศบาลตำบลนาบอน</v>
      </c>
      <c r="B3733" s="315"/>
      <c r="C3733" s="315"/>
      <c r="D3733" s="315"/>
      <c r="E3733" s="315"/>
      <c r="F3733" s="315"/>
      <c r="G3733" s="315"/>
      <c r="H3733" s="315"/>
      <c r="I3733" s="315"/>
      <c r="J3733" s="315"/>
      <c r="K3733" s="315"/>
      <c r="L3733" s="315"/>
      <c r="M3733" s="315"/>
      <c r="N3733" s="315"/>
      <c r="O3733" s="315"/>
      <c r="P3733" s="315"/>
      <c r="Q3733" s="315"/>
      <c r="R3733" s="315"/>
      <c r="S3733" s="315"/>
      <c r="T3733" s="315"/>
      <c r="U3733" s="315"/>
      <c r="V3733" s="315"/>
      <c r="W3733" s="315"/>
      <c r="X3733" s="315"/>
      <c r="Y3733" s="315"/>
      <c r="Z3733" s="315"/>
      <c r="AA3733" s="315"/>
      <c r="AB3733" s="315"/>
    </row>
    <row r="3734" spans="1:29" x14ac:dyDescent="0.35">
      <c r="A3734" s="8" t="s">
        <v>315</v>
      </c>
      <c r="B3734" s="8"/>
      <c r="C3734" s="8"/>
      <c r="D3734" s="9"/>
      <c r="E3734" s="9"/>
      <c r="F3734" s="9"/>
      <c r="G3734" s="8"/>
      <c r="H3734" s="8"/>
      <c r="I3734" s="8"/>
      <c r="J3734" s="10"/>
      <c r="K3734" s="11"/>
      <c r="L3734" s="12"/>
      <c r="M3734" s="13"/>
      <c r="N3734" s="8"/>
      <c r="O3734" s="8"/>
      <c r="P3734" s="8"/>
      <c r="Q3734" s="10"/>
      <c r="R3734" s="11"/>
      <c r="S3734" s="10"/>
      <c r="T3734" s="10"/>
      <c r="U3734" s="8"/>
      <c r="V3734" s="8"/>
      <c r="W3734" s="11"/>
      <c r="X3734" s="10"/>
      <c r="Y3734" s="11"/>
      <c r="Z3734" s="10"/>
      <c r="AA3734" s="11"/>
      <c r="AB3734" s="14"/>
    </row>
    <row r="3735" spans="1:29" x14ac:dyDescent="0.35">
      <c r="A3735" s="288" t="s">
        <v>4</v>
      </c>
      <c r="B3735" s="316"/>
      <c r="C3735" s="316"/>
      <c r="D3735" s="316"/>
      <c r="E3735" s="316"/>
      <c r="F3735" s="316"/>
      <c r="G3735" s="316"/>
      <c r="H3735" s="316"/>
      <c r="I3735" s="316"/>
      <c r="J3735" s="316"/>
      <c r="K3735" s="316"/>
      <c r="L3735" s="289"/>
      <c r="M3735" s="288" t="s">
        <v>5</v>
      </c>
      <c r="N3735" s="316"/>
      <c r="O3735" s="316"/>
      <c r="P3735" s="316"/>
      <c r="Q3735" s="316"/>
      <c r="R3735" s="316"/>
      <c r="S3735" s="316"/>
      <c r="T3735" s="316"/>
      <c r="U3735" s="316"/>
      <c r="V3735" s="316"/>
      <c r="W3735" s="289"/>
      <c r="X3735" s="290" t="s">
        <v>6</v>
      </c>
      <c r="Y3735" s="290" t="s">
        <v>7</v>
      </c>
      <c r="Z3735" s="290" t="s">
        <v>8</v>
      </c>
      <c r="AA3735" s="290" t="s">
        <v>9</v>
      </c>
      <c r="AB3735" s="317" t="s">
        <v>10</v>
      </c>
    </row>
    <row r="3736" spans="1:29" x14ac:dyDescent="0.35">
      <c r="A3736" s="299" t="s">
        <v>11</v>
      </c>
      <c r="B3736" s="293" t="s">
        <v>12</v>
      </c>
      <c r="C3736" s="293" t="s">
        <v>13</v>
      </c>
      <c r="D3736" s="311" t="s">
        <v>14</v>
      </c>
      <c r="E3736" s="311" t="s">
        <v>15</v>
      </c>
      <c r="F3736" s="312" t="s">
        <v>16</v>
      </c>
      <c r="G3736" s="302" t="s">
        <v>17</v>
      </c>
      <c r="H3736" s="303"/>
      <c r="I3736" s="304"/>
      <c r="J3736" s="290" t="s">
        <v>18</v>
      </c>
      <c r="K3736" s="290" t="s">
        <v>19</v>
      </c>
      <c r="L3736" s="308" t="s">
        <v>20</v>
      </c>
      <c r="M3736" s="299" t="s">
        <v>11</v>
      </c>
      <c r="N3736" s="293" t="s">
        <v>21</v>
      </c>
      <c r="O3736" s="293" t="s">
        <v>22</v>
      </c>
      <c r="P3736" s="293" t="s">
        <v>16</v>
      </c>
      <c r="Q3736" s="290" t="s">
        <v>23</v>
      </c>
      <c r="R3736" s="290" t="s">
        <v>24</v>
      </c>
      <c r="S3736" s="290" t="s">
        <v>25</v>
      </c>
      <c r="T3736" s="290" t="s">
        <v>26</v>
      </c>
      <c r="U3736" s="288" t="s">
        <v>27</v>
      </c>
      <c r="V3736" s="289"/>
      <c r="W3736" s="290" t="s">
        <v>28</v>
      </c>
      <c r="X3736" s="291"/>
      <c r="Y3736" s="291"/>
      <c r="Z3736" s="291"/>
      <c r="AA3736" s="291"/>
      <c r="AB3736" s="318"/>
    </row>
    <row r="3737" spans="1:29" x14ac:dyDescent="0.35">
      <c r="A3737" s="300"/>
      <c r="B3737" s="294"/>
      <c r="C3737" s="294"/>
      <c r="D3737" s="312"/>
      <c r="E3737" s="312"/>
      <c r="F3737" s="312"/>
      <c r="G3737" s="305"/>
      <c r="H3737" s="306"/>
      <c r="I3737" s="307"/>
      <c r="J3737" s="291"/>
      <c r="K3737" s="291"/>
      <c r="L3737" s="309"/>
      <c r="M3737" s="300"/>
      <c r="N3737" s="294"/>
      <c r="O3737" s="294"/>
      <c r="P3737" s="294"/>
      <c r="Q3737" s="291"/>
      <c r="R3737" s="291"/>
      <c r="S3737" s="291"/>
      <c r="T3737" s="291"/>
      <c r="U3737" s="293" t="s">
        <v>29</v>
      </c>
      <c r="V3737" s="296" t="s">
        <v>30</v>
      </c>
      <c r="W3737" s="291"/>
      <c r="X3737" s="291"/>
      <c r="Y3737" s="291"/>
      <c r="Z3737" s="291"/>
      <c r="AA3737" s="291"/>
      <c r="AB3737" s="318"/>
    </row>
    <row r="3738" spans="1:29" x14ac:dyDescent="0.35">
      <c r="A3738" s="300"/>
      <c r="B3738" s="294"/>
      <c r="C3738" s="294"/>
      <c r="D3738" s="312"/>
      <c r="E3738" s="312"/>
      <c r="F3738" s="312"/>
      <c r="G3738" s="299" t="s">
        <v>31</v>
      </c>
      <c r="H3738" s="299" t="s">
        <v>32</v>
      </c>
      <c r="I3738" s="299" t="s">
        <v>33</v>
      </c>
      <c r="J3738" s="291"/>
      <c r="K3738" s="291"/>
      <c r="L3738" s="309"/>
      <c r="M3738" s="300"/>
      <c r="N3738" s="294"/>
      <c r="O3738" s="294"/>
      <c r="P3738" s="294"/>
      <c r="Q3738" s="291"/>
      <c r="R3738" s="291"/>
      <c r="S3738" s="291"/>
      <c r="T3738" s="291"/>
      <c r="U3738" s="294"/>
      <c r="V3738" s="297"/>
      <c r="W3738" s="291"/>
      <c r="X3738" s="291"/>
      <c r="Y3738" s="291"/>
      <c r="Z3738" s="291"/>
      <c r="AA3738" s="291"/>
      <c r="AB3738" s="318"/>
    </row>
    <row r="3739" spans="1:29" x14ac:dyDescent="0.35">
      <c r="A3739" s="300"/>
      <c r="B3739" s="294"/>
      <c r="C3739" s="294"/>
      <c r="D3739" s="312"/>
      <c r="E3739" s="312"/>
      <c r="F3739" s="312"/>
      <c r="G3739" s="300"/>
      <c r="H3739" s="300"/>
      <c r="I3739" s="300"/>
      <c r="J3739" s="291"/>
      <c r="K3739" s="291"/>
      <c r="L3739" s="309"/>
      <c r="M3739" s="300"/>
      <c r="N3739" s="294"/>
      <c r="O3739" s="294"/>
      <c r="P3739" s="294"/>
      <c r="Q3739" s="291"/>
      <c r="R3739" s="291"/>
      <c r="S3739" s="291"/>
      <c r="T3739" s="291"/>
      <c r="U3739" s="294"/>
      <c r="V3739" s="297"/>
      <c r="W3739" s="291"/>
      <c r="X3739" s="291"/>
      <c r="Y3739" s="291"/>
      <c r="Z3739" s="291"/>
      <c r="AA3739" s="291"/>
      <c r="AB3739" s="318"/>
    </row>
    <row r="3740" spans="1:29" x14ac:dyDescent="0.35">
      <c r="A3740" s="301"/>
      <c r="B3740" s="295"/>
      <c r="C3740" s="295"/>
      <c r="D3740" s="313"/>
      <c r="E3740" s="313"/>
      <c r="F3740" s="313"/>
      <c r="G3740" s="301"/>
      <c r="H3740" s="301"/>
      <c r="I3740" s="301"/>
      <c r="J3740" s="292"/>
      <c r="K3740" s="292"/>
      <c r="L3740" s="310"/>
      <c r="M3740" s="301"/>
      <c r="N3740" s="295"/>
      <c r="O3740" s="295"/>
      <c r="P3740" s="295"/>
      <c r="Q3740" s="292"/>
      <c r="R3740" s="292"/>
      <c r="S3740" s="292"/>
      <c r="T3740" s="292"/>
      <c r="U3740" s="295"/>
      <c r="V3740" s="298"/>
      <c r="W3740" s="292"/>
      <c r="X3740" s="292"/>
      <c r="Y3740" s="292"/>
      <c r="Z3740" s="292"/>
      <c r="AA3740" s="292"/>
      <c r="AB3740" s="319"/>
    </row>
    <row r="3741" spans="1:29" x14ac:dyDescent="0.35">
      <c r="A3741" s="15">
        <v>1</v>
      </c>
      <c r="B3741" s="16" t="str">
        <f>[1]ภดส3!B6578</f>
        <v>โฉนด</v>
      </c>
      <c r="C3741" s="16">
        <f>[1]ภดส3!E6578</f>
        <v>1153</v>
      </c>
      <c r="D3741" s="17">
        <f>[1]ภดส3!C6578</f>
        <v>2996</v>
      </c>
      <c r="E3741" s="17" t="str">
        <f>[1]ภดส3!F6578</f>
        <v>ม.3 ต.นาบอน</v>
      </c>
      <c r="F3741" s="18" t="s">
        <v>61</v>
      </c>
      <c r="G3741" s="16">
        <f>[1]ภดส3!G6578</f>
        <v>1</v>
      </c>
      <c r="H3741" s="16">
        <f>[1]ภดส3!H6578</f>
        <v>1</v>
      </c>
      <c r="I3741" s="16">
        <f>[1]ภดส3!I6578</f>
        <v>70</v>
      </c>
      <c r="J3741" s="19">
        <f>[1]ภดส3!J6578</f>
        <v>570</v>
      </c>
      <c r="K3741" s="20">
        <v>500</v>
      </c>
      <c r="L3741" s="19">
        <f>J3741*K3741</f>
        <v>285000</v>
      </c>
      <c r="M3741" s="21"/>
      <c r="N3741" s="21"/>
      <c r="O3741" s="21"/>
      <c r="P3741" s="21"/>
      <c r="Q3741" s="22"/>
      <c r="R3741" s="23"/>
      <c r="S3741" s="22"/>
      <c r="T3741" s="22"/>
      <c r="U3741" s="21"/>
      <c r="V3741" s="21"/>
      <c r="W3741" s="23"/>
      <c r="X3741" s="22">
        <f>L3741</f>
        <v>285000</v>
      </c>
      <c r="Y3741" s="23">
        <f>X3741*100/100</f>
        <v>285000</v>
      </c>
      <c r="Z3741" s="22">
        <v>50000000</v>
      </c>
      <c r="AA3741" s="24">
        <v>0</v>
      </c>
      <c r="AB3741" s="25">
        <v>0</v>
      </c>
      <c r="AC3741" s="5">
        <f>AA3741*AB3741/100</f>
        <v>0</v>
      </c>
    </row>
    <row r="3742" spans="1:29" x14ac:dyDescent="0.35">
      <c r="A3742" s="15">
        <v>2</v>
      </c>
      <c r="B3742" s="16" t="str">
        <f>[1]ภดส3!B6579</f>
        <v>โฉนด</v>
      </c>
      <c r="C3742" s="16">
        <f>[1]ภดส3!E6579</f>
        <v>2935</v>
      </c>
      <c r="D3742" s="17">
        <f>[1]ภดส3!C6579</f>
        <v>6279</v>
      </c>
      <c r="E3742" s="17" t="str">
        <f>[1]ภดส3!F6579</f>
        <v>ม.2 ต.นาบอน</v>
      </c>
      <c r="F3742" s="18" t="s">
        <v>34</v>
      </c>
      <c r="G3742" s="16">
        <f>[1]ภดส3!G6579</f>
        <v>0</v>
      </c>
      <c r="H3742" s="16">
        <f>[1]ภดส3!H6579</f>
        <v>0</v>
      </c>
      <c r="I3742" s="16">
        <f>[1]ภดส3!I6579</f>
        <v>25</v>
      </c>
      <c r="J3742" s="19">
        <f>[1]ภดส3!J6579</f>
        <v>25</v>
      </c>
      <c r="K3742" s="20">
        <v>3050</v>
      </c>
      <c r="L3742" s="19">
        <f>J3742*K3742</f>
        <v>76250</v>
      </c>
      <c r="M3742" s="21">
        <v>1</v>
      </c>
      <c r="N3742" s="21" t="s">
        <v>48</v>
      </c>
      <c r="O3742" s="21" t="s">
        <v>49</v>
      </c>
      <c r="P3742" s="21">
        <v>2</v>
      </c>
      <c r="Q3742" s="22">
        <v>100</v>
      </c>
      <c r="R3742" s="23">
        <v>100</v>
      </c>
      <c r="S3742" s="22">
        <v>7450</v>
      </c>
      <c r="T3742" s="22">
        <f>Q3742*S3742</f>
        <v>745000</v>
      </c>
      <c r="U3742" s="21">
        <v>30</v>
      </c>
      <c r="V3742" s="21">
        <v>50</v>
      </c>
      <c r="W3742" s="23">
        <f>T3742-T3742*50/100</f>
        <v>372500</v>
      </c>
      <c r="X3742" s="22">
        <f>L3742+W3742</f>
        <v>448750</v>
      </c>
      <c r="Y3742" s="23">
        <f>X3742*R3742/100</f>
        <v>448750</v>
      </c>
      <c r="Z3742" s="22">
        <v>0</v>
      </c>
      <c r="AA3742" s="24">
        <f>Y3742-Z3742</f>
        <v>448750</v>
      </c>
      <c r="AB3742" s="25">
        <v>0.02</v>
      </c>
      <c r="AC3742" s="5">
        <f t="shared" ref="AC3742:AC3745" si="230">AA3742*AB3742/100</f>
        <v>89.75</v>
      </c>
    </row>
    <row r="3743" spans="1:29" x14ac:dyDescent="0.35">
      <c r="A3743" s="15">
        <v>3</v>
      </c>
      <c r="B3743" s="16" t="str">
        <f>[1]ภดส3!B6580</f>
        <v>โฉนด</v>
      </c>
      <c r="C3743" s="16">
        <f>[1]ภดส3!E6580</f>
        <v>2927</v>
      </c>
      <c r="D3743" s="17">
        <f>[1]ภดส3!C6580</f>
        <v>6271</v>
      </c>
      <c r="E3743" s="17" t="str">
        <f>[1]ภดส3!F6580</f>
        <v>ม.2 ต.นาบอน</v>
      </c>
      <c r="F3743" s="18" t="s">
        <v>34</v>
      </c>
      <c r="G3743" s="16">
        <f>[1]ภดส3!G6580</f>
        <v>0</v>
      </c>
      <c r="H3743" s="16">
        <f>[1]ภดส3!H6580</f>
        <v>0</v>
      </c>
      <c r="I3743" s="16">
        <f>[1]ภดส3!I6580</f>
        <v>22</v>
      </c>
      <c r="J3743" s="19">
        <f>[1]ภดส3!J6580</f>
        <v>22</v>
      </c>
      <c r="K3743" s="20">
        <v>3050</v>
      </c>
      <c r="L3743" s="19">
        <f t="shared" ref="L3743:L3745" si="231">J3743*K3743</f>
        <v>67100</v>
      </c>
      <c r="M3743" s="21">
        <v>2</v>
      </c>
      <c r="N3743" s="21" t="s">
        <v>48</v>
      </c>
      <c r="O3743" s="21" t="s">
        <v>49</v>
      </c>
      <c r="P3743" s="21">
        <v>2</v>
      </c>
      <c r="Q3743" s="22">
        <v>176</v>
      </c>
      <c r="R3743" s="23">
        <v>100</v>
      </c>
      <c r="S3743" s="22">
        <v>7450</v>
      </c>
      <c r="T3743" s="22">
        <f t="shared" ref="T3743:T3745" si="232">Q3743*S3743</f>
        <v>1311200</v>
      </c>
      <c r="U3743" s="21">
        <v>30</v>
      </c>
      <c r="V3743" s="21">
        <v>50</v>
      </c>
      <c r="W3743" s="23">
        <f>T3743-T3743*50/100</f>
        <v>655600</v>
      </c>
      <c r="X3743" s="22">
        <f t="shared" ref="X3743:X3745" si="233">L3743+W3743</f>
        <v>722700</v>
      </c>
      <c r="Y3743" s="23">
        <f t="shared" ref="Y3743:Y3745" si="234">X3743*R3743/100</f>
        <v>722700</v>
      </c>
      <c r="Z3743" s="22">
        <v>0</v>
      </c>
      <c r="AA3743" s="24">
        <f>Y3743-Z3743</f>
        <v>722700</v>
      </c>
      <c r="AB3743" s="25">
        <v>0.02</v>
      </c>
      <c r="AC3743" s="5">
        <f t="shared" si="230"/>
        <v>144.54</v>
      </c>
    </row>
    <row r="3744" spans="1:29" x14ac:dyDescent="0.35">
      <c r="A3744" s="15">
        <v>4</v>
      </c>
      <c r="B3744" s="16" t="str">
        <f>[1]ภดส3!B6581</f>
        <v>โฉนด</v>
      </c>
      <c r="C3744" s="16">
        <f>[1]ภดส3!E6581</f>
        <v>2925</v>
      </c>
      <c r="D3744" s="17">
        <f>[1]ภดส3!C6581</f>
        <v>6269</v>
      </c>
      <c r="E3744" s="17" t="str">
        <f>[1]ภดส3!F6581</f>
        <v>ม.2 ต.นาบอน</v>
      </c>
      <c r="F3744" s="18" t="s">
        <v>34</v>
      </c>
      <c r="G3744" s="16">
        <f>[1]ภดส3!G6581</f>
        <v>0</v>
      </c>
      <c r="H3744" s="16">
        <f>[1]ภดส3!H6581</f>
        <v>0</v>
      </c>
      <c r="I3744" s="16">
        <f>[1]ภดส3!I6581</f>
        <v>55</v>
      </c>
      <c r="J3744" s="19">
        <f>[1]ภดส3!J6581</f>
        <v>55</v>
      </c>
      <c r="K3744" s="20">
        <v>3050</v>
      </c>
      <c r="L3744" s="19">
        <f t="shared" si="231"/>
        <v>167750</v>
      </c>
      <c r="M3744" s="21">
        <v>3</v>
      </c>
      <c r="N3744" s="21" t="s">
        <v>141</v>
      </c>
      <c r="O3744" s="21" t="s">
        <v>49</v>
      </c>
      <c r="P3744" s="21">
        <v>2</v>
      </c>
      <c r="Q3744" s="22">
        <v>440</v>
      </c>
      <c r="R3744" s="23">
        <v>100</v>
      </c>
      <c r="S3744" s="22">
        <v>6750</v>
      </c>
      <c r="T3744" s="22">
        <f t="shared" si="232"/>
        <v>2970000</v>
      </c>
      <c r="U3744" s="21">
        <v>20</v>
      </c>
      <c r="V3744" s="21">
        <v>30</v>
      </c>
      <c r="W3744" s="23">
        <f>T3744-T3744*30/100</f>
        <v>2079000</v>
      </c>
      <c r="X3744" s="22">
        <f t="shared" si="233"/>
        <v>2246750</v>
      </c>
      <c r="Y3744" s="23">
        <f t="shared" si="234"/>
        <v>2246750</v>
      </c>
      <c r="Z3744" s="22">
        <v>50000000</v>
      </c>
      <c r="AA3744" s="24">
        <v>0</v>
      </c>
      <c r="AB3744" s="25">
        <v>0.02</v>
      </c>
      <c r="AC3744" s="5">
        <f t="shared" si="230"/>
        <v>0</v>
      </c>
    </row>
    <row r="3745" spans="1:29" x14ac:dyDescent="0.35">
      <c r="A3745" s="15">
        <v>5</v>
      </c>
      <c r="B3745" s="16" t="str">
        <f>[1]ภดส3!B6582</f>
        <v>โฉนด</v>
      </c>
      <c r="C3745" s="16">
        <f>[1]ภดส3!E6582</f>
        <v>2923</v>
      </c>
      <c r="D3745" s="17">
        <f>[1]ภดส3!C6582</f>
        <v>6267</v>
      </c>
      <c r="E3745" s="17" t="str">
        <f>[1]ภดส3!F6582</f>
        <v>ม.2 ต.นาบอน</v>
      </c>
      <c r="F3745" s="28" t="s">
        <v>34</v>
      </c>
      <c r="G3745" s="16">
        <f>[1]ภดส3!G6582</f>
        <v>0</v>
      </c>
      <c r="H3745" s="16">
        <f>[1]ภดส3!H6582</f>
        <v>0</v>
      </c>
      <c r="I3745" s="16">
        <f>[1]ภดส3!I6582</f>
        <v>28.2</v>
      </c>
      <c r="J3745" s="19">
        <f>[1]ภดส3!J6582</f>
        <v>28.2</v>
      </c>
      <c r="K3745" s="29">
        <v>3050</v>
      </c>
      <c r="L3745" s="19">
        <f t="shared" si="231"/>
        <v>86010</v>
      </c>
      <c r="M3745" s="31">
        <v>4</v>
      </c>
      <c r="N3745" s="31" t="s">
        <v>316</v>
      </c>
      <c r="O3745" s="21" t="s">
        <v>49</v>
      </c>
      <c r="P3745" s="21">
        <v>2</v>
      </c>
      <c r="Q3745" s="32">
        <v>100</v>
      </c>
      <c r="R3745" s="23">
        <v>100</v>
      </c>
      <c r="S3745" s="32">
        <v>5700</v>
      </c>
      <c r="T3745" s="22">
        <f t="shared" si="232"/>
        <v>570000</v>
      </c>
      <c r="U3745" s="31">
        <v>20</v>
      </c>
      <c r="V3745" s="31">
        <v>30</v>
      </c>
      <c r="W3745" s="23">
        <f>T3745-T3745*30/100</f>
        <v>399000</v>
      </c>
      <c r="X3745" s="22">
        <f t="shared" si="233"/>
        <v>485010</v>
      </c>
      <c r="Y3745" s="23">
        <f t="shared" si="234"/>
        <v>485010</v>
      </c>
      <c r="Z3745" s="22">
        <v>0</v>
      </c>
      <c r="AA3745" s="24">
        <v>0</v>
      </c>
      <c r="AB3745" s="25">
        <v>0.02</v>
      </c>
      <c r="AC3745" s="5">
        <f t="shared" si="230"/>
        <v>0</v>
      </c>
    </row>
    <row r="3746" spans="1:29" x14ac:dyDescent="0.35">
      <c r="A3746" s="201"/>
      <c r="B3746" s="202"/>
      <c r="C3746" s="202"/>
      <c r="D3746" s="77"/>
      <c r="E3746" s="77"/>
      <c r="F3746" s="130"/>
      <c r="G3746" s="202"/>
      <c r="H3746" s="202"/>
      <c r="I3746" s="202"/>
      <c r="J3746" s="196"/>
      <c r="K3746" s="197"/>
      <c r="L3746" s="203"/>
      <c r="M3746" s="132"/>
      <c r="N3746" s="204"/>
      <c r="O3746" s="204"/>
      <c r="P3746" s="204"/>
      <c r="Q3746" s="183"/>
      <c r="R3746" s="206"/>
      <c r="S3746" s="183"/>
      <c r="T3746" s="207"/>
      <c r="U3746" s="204"/>
      <c r="V3746" s="204"/>
      <c r="W3746" s="206"/>
      <c r="X3746" s="207"/>
      <c r="Y3746" s="206"/>
      <c r="Z3746" s="207"/>
      <c r="AA3746" s="208"/>
      <c r="AB3746" s="198"/>
      <c r="AC3746" s="188">
        <f>SUM(AC3741:AC3745)</f>
        <v>234.29</v>
      </c>
    </row>
    <row r="3747" spans="1:29" x14ac:dyDescent="0.35">
      <c r="A3747" s="1"/>
      <c r="B3747" s="1"/>
      <c r="C3747" s="1"/>
      <c r="D3747" s="2"/>
      <c r="E3747" s="2"/>
      <c r="F3747" s="2"/>
      <c r="G3747" s="1"/>
      <c r="H3747" s="1"/>
      <c r="I3747" s="1"/>
      <c r="J3747" s="3"/>
      <c r="K3747" s="4"/>
      <c r="M3747" s="6"/>
      <c r="N3747" s="1"/>
      <c r="O3747" s="1"/>
      <c r="P3747" s="1"/>
      <c r="Q3747" s="3"/>
      <c r="R3747" s="4"/>
      <c r="S3747" s="3"/>
      <c r="T3747" s="3"/>
      <c r="U3747" s="1"/>
      <c r="V3747" s="1"/>
      <c r="W3747" s="4"/>
      <c r="X3747" s="3"/>
      <c r="Y3747" s="4"/>
      <c r="Z3747" s="3"/>
      <c r="AA3747" s="4"/>
      <c r="AB3747" s="55"/>
    </row>
    <row r="3748" spans="1:29" x14ac:dyDescent="0.35">
      <c r="A3748" s="8"/>
      <c r="B3748" s="8" t="s">
        <v>37</v>
      </c>
      <c r="C3748" s="8"/>
      <c r="D3748" s="9" t="s">
        <v>38</v>
      </c>
      <c r="E3748" s="9"/>
      <c r="F3748" s="9"/>
      <c r="G3748" s="56"/>
      <c r="H3748" s="8" t="s">
        <v>39</v>
      </c>
      <c r="I3748" s="8"/>
      <c r="J3748" s="57"/>
      <c r="K3748" s="10"/>
      <c r="L3748" s="8"/>
      <c r="M3748" s="13"/>
      <c r="N3748" s="1"/>
      <c r="O3748" s="1"/>
      <c r="P3748" s="1"/>
      <c r="Q3748" s="3"/>
      <c r="R3748" s="4"/>
      <c r="S3748" s="3"/>
      <c r="T3748" s="3"/>
      <c r="U3748" s="1"/>
      <c r="V3748" s="1"/>
      <c r="W3748" s="4"/>
      <c r="X3748" s="3"/>
      <c r="Y3748" s="4"/>
      <c r="Z3748" s="3"/>
      <c r="AA3748" s="4"/>
      <c r="AB3748" s="55"/>
    </row>
    <row r="3749" spans="1:29" x14ac:dyDescent="0.35">
      <c r="A3749" s="8"/>
      <c r="B3749" s="8"/>
      <c r="C3749" s="8"/>
      <c r="D3749" s="9"/>
      <c r="E3749" s="9"/>
      <c r="F3749" s="9"/>
      <c r="G3749" s="56"/>
      <c r="H3749" s="8" t="s">
        <v>40</v>
      </c>
      <c r="I3749" s="8"/>
      <c r="J3749" s="57"/>
      <c r="K3749" s="10"/>
      <c r="L3749" s="8"/>
      <c r="M3749" s="13"/>
      <c r="N3749" s="1"/>
      <c r="O3749" s="1"/>
      <c r="P3749" s="1"/>
      <c r="Q3749" s="3"/>
      <c r="R3749" s="4"/>
      <c r="S3749" s="3"/>
      <c r="T3749" s="3"/>
      <c r="U3749" s="1"/>
      <c r="V3749" s="1"/>
      <c r="W3749" s="4"/>
      <c r="X3749" s="3"/>
      <c r="Y3749" s="4"/>
      <c r="Z3749" s="3"/>
      <c r="AA3749" s="4"/>
      <c r="AB3749" s="55"/>
    </row>
    <row r="3750" spans="1:29" x14ac:dyDescent="0.35">
      <c r="A3750" s="8"/>
      <c r="B3750" s="8"/>
      <c r="C3750" s="8"/>
      <c r="D3750" s="9"/>
      <c r="E3750" s="9"/>
      <c r="F3750" s="9"/>
      <c r="G3750" s="56"/>
      <c r="H3750" s="8" t="s">
        <v>41</v>
      </c>
      <c r="I3750" s="8"/>
      <c r="J3750" s="57"/>
      <c r="K3750" s="10"/>
      <c r="L3750" s="8"/>
      <c r="M3750" s="13"/>
      <c r="N3750" s="1"/>
      <c r="O3750" s="1"/>
      <c r="P3750" s="8"/>
      <c r="Q3750" s="3"/>
      <c r="R3750" s="4"/>
      <c r="S3750" s="3"/>
      <c r="T3750" s="3"/>
      <c r="U3750" s="1"/>
      <c r="V3750" s="1"/>
      <c r="W3750" s="4"/>
      <c r="X3750" s="3"/>
      <c r="Y3750" s="11"/>
      <c r="Z3750" s="10"/>
      <c r="AA3750" s="11"/>
      <c r="AB3750" s="14"/>
    </row>
    <row r="3751" spans="1:29" x14ac:dyDescent="0.35">
      <c r="A3751" s="8"/>
      <c r="B3751" s="8"/>
      <c r="C3751" s="8"/>
      <c r="D3751" s="9"/>
      <c r="E3751" s="9"/>
      <c r="F3751" s="9"/>
      <c r="G3751" s="56"/>
      <c r="H3751" s="8" t="s">
        <v>42</v>
      </c>
      <c r="I3751" s="58"/>
      <c r="J3751" s="59"/>
      <c r="K3751" s="12"/>
      <c r="L3751" s="58"/>
      <c r="M3751" s="60"/>
      <c r="N3751" s="1"/>
      <c r="O3751" s="1"/>
      <c r="P3751" s="8"/>
      <c r="Q3751" s="3"/>
      <c r="R3751" s="4"/>
      <c r="S3751" s="3"/>
      <c r="T3751" s="3"/>
      <c r="U3751" s="1"/>
      <c r="V3751" s="1"/>
      <c r="W3751" s="4"/>
      <c r="X3751" s="3"/>
      <c r="Y3751" s="11"/>
      <c r="Z3751" s="10"/>
      <c r="AA3751" s="11"/>
      <c r="AB3751" s="14"/>
    </row>
    <row r="3752" spans="1:29" x14ac:dyDescent="0.35">
      <c r="A3752" s="58"/>
      <c r="B3752" s="58"/>
      <c r="C3752" s="58"/>
      <c r="D3752" s="61"/>
      <c r="E3752" s="61"/>
      <c r="F3752" s="61"/>
      <c r="G3752" s="58"/>
      <c r="H3752" s="58" t="s">
        <v>43</v>
      </c>
      <c r="I3752" s="58"/>
      <c r="J3752" s="59"/>
      <c r="K3752" s="12"/>
      <c r="L3752" s="58"/>
      <c r="M3752" s="60"/>
    </row>
    <row r="3753" spans="1:29" x14ac:dyDescent="0.35">
      <c r="A3753" s="1"/>
      <c r="B3753" s="1"/>
      <c r="C3753" s="1"/>
      <c r="D3753" s="2"/>
      <c r="E3753" s="2"/>
      <c r="F3753" s="2"/>
      <c r="G3753" s="1"/>
      <c r="H3753" s="1"/>
      <c r="I3753" s="1"/>
      <c r="J3753" s="3"/>
      <c r="K3753" s="4"/>
      <c r="M3753" s="6"/>
      <c r="N3753" s="1"/>
      <c r="O3753" s="1"/>
      <c r="P3753" s="1"/>
      <c r="Q3753" s="3"/>
      <c r="R3753" s="4"/>
      <c r="S3753" s="3"/>
      <c r="T3753" s="3"/>
      <c r="U3753" s="1"/>
      <c r="V3753" s="1"/>
      <c r="W3753" s="4"/>
      <c r="X3753" s="3"/>
      <c r="Y3753" s="4"/>
      <c r="Z3753" s="3"/>
      <c r="AA3753" s="314" t="s">
        <v>0</v>
      </c>
      <c r="AB3753" s="314"/>
    </row>
    <row r="3754" spans="1:29" x14ac:dyDescent="0.35">
      <c r="A3754" s="315" t="s">
        <v>1</v>
      </c>
      <c r="B3754" s="315"/>
      <c r="C3754" s="315"/>
      <c r="D3754" s="315"/>
      <c r="E3754" s="315"/>
      <c r="F3754" s="315"/>
      <c r="G3754" s="315"/>
      <c r="H3754" s="315"/>
      <c r="I3754" s="315"/>
      <c r="J3754" s="315"/>
      <c r="K3754" s="315"/>
      <c r="L3754" s="315"/>
      <c r="M3754" s="315"/>
      <c r="N3754" s="315"/>
      <c r="O3754" s="315"/>
      <c r="P3754" s="315"/>
      <c r="Q3754" s="315"/>
      <c r="R3754" s="315"/>
      <c r="S3754" s="315"/>
      <c r="T3754" s="315"/>
      <c r="U3754" s="315"/>
      <c r="V3754" s="315"/>
      <c r="W3754" s="315"/>
      <c r="X3754" s="315"/>
      <c r="Y3754" s="315"/>
      <c r="Z3754" s="315"/>
      <c r="AA3754" s="315"/>
      <c r="AB3754" s="315"/>
    </row>
    <row r="3755" spans="1:29" x14ac:dyDescent="0.35">
      <c r="A3755" s="315" t="str">
        <f>A3733</f>
        <v>เทศบาลตำบลนาบอน</v>
      </c>
      <c r="B3755" s="315"/>
      <c r="C3755" s="315"/>
      <c r="D3755" s="315"/>
      <c r="E3755" s="315"/>
      <c r="F3755" s="315"/>
      <c r="G3755" s="315"/>
      <c r="H3755" s="315"/>
      <c r="I3755" s="315"/>
      <c r="J3755" s="315"/>
      <c r="K3755" s="315"/>
      <c r="L3755" s="315"/>
      <c r="M3755" s="315"/>
      <c r="N3755" s="315"/>
      <c r="O3755" s="315"/>
      <c r="P3755" s="315"/>
      <c r="Q3755" s="315"/>
      <c r="R3755" s="315"/>
      <c r="S3755" s="315"/>
      <c r="T3755" s="315"/>
      <c r="U3755" s="315"/>
      <c r="V3755" s="315"/>
      <c r="W3755" s="315"/>
      <c r="X3755" s="315"/>
      <c r="Y3755" s="315"/>
      <c r="Z3755" s="315"/>
      <c r="AA3755" s="315"/>
      <c r="AB3755" s="315"/>
    </row>
    <row r="3756" spans="1:29" x14ac:dyDescent="0.35">
      <c r="A3756" s="8" t="s">
        <v>317</v>
      </c>
      <c r="B3756" s="8"/>
      <c r="C3756" s="8"/>
      <c r="D3756" s="9"/>
      <c r="E3756" s="9"/>
      <c r="F3756" s="9"/>
      <c r="G3756" s="8"/>
      <c r="H3756" s="8"/>
      <c r="I3756" s="8"/>
      <c r="J3756" s="10"/>
      <c r="K3756" s="11"/>
      <c r="L3756" s="12"/>
      <c r="M3756" s="13"/>
      <c r="N3756" s="8"/>
      <c r="O3756" s="8"/>
      <c r="P3756" s="8"/>
      <c r="Q3756" s="10"/>
      <c r="R3756" s="11"/>
      <c r="S3756" s="10"/>
      <c r="T3756" s="10"/>
      <c r="U3756" s="8"/>
      <c r="V3756" s="8"/>
      <c r="W3756" s="11"/>
      <c r="X3756" s="10"/>
      <c r="Y3756" s="11"/>
      <c r="Z3756" s="10"/>
      <c r="AA3756" s="11"/>
      <c r="AB3756" s="14"/>
    </row>
    <row r="3757" spans="1:29" x14ac:dyDescent="0.35">
      <c r="A3757" s="288" t="s">
        <v>4</v>
      </c>
      <c r="B3757" s="316"/>
      <c r="C3757" s="316"/>
      <c r="D3757" s="316"/>
      <c r="E3757" s="316"/>
      <c r="F3757" s="316"/>
      <c r="G3757" s="316"/>
      <c r="H3757" s="316"/>
      <c r="I3757" s="316"/>
      <c r="J3757" s="316"/>
      <c r="K3757" s="316"/>
      <c r="L3757" s="289"/>
      <c r="M3757" s="288" t="s">
        <v>5</v>
      </c>
      <c r="N3757" s="316"/>
      <c r="O3757" s="316"/>
      <c r="P3757" s="316"/>
      <c r="Q3757" s="316"/>
      <c r="R3757" s="316"/>
      <c r="S3757" s="316"/>
      <c r="T3757" s="316"/>
      <c r="U3757" s="316"/>
      <c r="V3757" s="316"/>
      <c r="W3757" s="289"/>
      <c r="X3757" s="290" t="s">
        <v>6</v>
      </c>
      <c r="Y3757" s="290" t="s">
        <v>7</v>
      </c>
      <c r="Z3757" s="290" t="s">
        <v>8</v>
      </c>
      <c r="AA3757" s="290" t="s">
        <v>9</v>
      </c>
      <c r="AB3757" s="317" t="s">
        <v>10</v>
      </c>
    </row>
    <row r="3758" spans="1:29" x14ac:dyDescent="0.35">
      <c r="A3758" s="299" t="s">
        <v>11</v>
      </c>
      <c r="B3758" s="293" t="s">
        <v>12</v>
      </c>
      <c r="C3758" s="293" t="s">
        <v>13</v>
      </c>
      <c r="D3758" s="311" t="s">
        <v>14</v>
      </c>
      <c r="E3758" s="311" t="s">
        <v>15</v>
      </c>
      <c r="F3758" s="312" t="s">
        <v>16</v>
      </c>
      <c r="G3758" s="302" t="s">
        <v>17</v>
      </c>
      <c r="H3758" s="303"/>
      <c r="I3758" s="304"/>
      <c r="J3758" s="290" t="s">
        <v>18</v>
      </c>
      <c r="K3758" s="290" t="s">
        <v>19</v>
      </c>
      <c r="L3758" s="308" t="s">
        <v>20</v>
      </c>
      <c r="M3758" s="299" t="s">
        <v>11</v>
      </c>
      <c r="N3758" s="293" t="s">
        <v>21</v>
      </c>
      <c r="O3758" s="293" t="s">
        <v>22</v>
      </c>
      <c r="P3758" s="293" t="s">
        <v>16</v>
      </c>
      <c r="Q3758" s="290" t="s">
        <v>23</v>
      </c>
      <c r="R3758" s="290" t="s">
        <v>24</v>
      </c>
      <c r="S3758" s="290" t="s">
        <v>25</v>
      </c>
      <c r="T3758" s="290" t="s">
        <v>26</v>
      </c>
      <c r="U3758" s="288" t="s">
        <v>27</v>
      </c>
      <c r="V3758" s="289"/>
      <c r="W3758" s="290" t="s">
        <v>28</v>
      </c>
      <c r="X3758" s="291"/>
      <c r="Y3758" s="291"/>
      <c r="Z3758" s="291"/>
      <c r="AA3758" s="291"/>
      <c r="AB3758" s="318"/>
    </row>
    <row r="3759" spans="1:29" x14ac:dyDescent="0.35">
      <c r="A3759" s="300"/>
      <c r="B3759" s="294"/>
      <c r="C3759" s="294"/>
      <c r="D3759" s="312"/>
      <c r="E3759" s="312"/>
      <c r="F3759" s="312"/>
      <c r="G3759" s="305"/>
      <c r="H3759" s="306"/>
      <c r="I3759" s="307"/>
      <c r="J3759" s="291"/>
      <c r="K3759" s="291"/>
      <c r="L3759" s="309"/>
      <c r="M3759" s="300"/>
      <c r="N3759" s="294"/>
      <c r="O3759" s="294"/>
      <c r="P3759" s="294"/>
      <c r="Q3759" s="291"/>
      <c r="R3759" s="291"/>
      <c r="S3759" s="291"/>
      <c r="T3759" s="291"/>
      <c r="U3759" s="293" t="s">
        <v>29</v>
      </c>
      <c r="V3759" s="296" t="s">
        <v>30</v>
      </c>
      <c r="W3759" s="291"/>
      <c r="X3759" s="291"/>
      <c r="Y3759" s="291"/>
      <c r="Z3759" s="291"/>
      <c r="AA3759" s="291"/>
      <c r="AB3759" s="318"/>
    </row>
    <row r="3760" spans="1:29" x14ac:dyDescent="0.35">
      <c r="A3760" s="300"/>
      <c r="B3760" s="294"/>
      <c r="C3760" s="294"/>
      <c r="D3760" s="312"/>
      <c r="E3760" s="312"/>
      <c r="F3760" s="312"/>
      <c r="G3760" s="299" t="s">
        <v>31</v>
      </c>
      <c r="H3760" s="299" t="s">
        <v>32</v>
      </c>
      <c r="I3760" s="299" t="s">
        <v>33</v>
      </c>
      <c r="J3760" s="291"/>
      <c r="K3760" s="291"/>
      <c r="L3760" s="309"/>
      <c r="M3760" s="300"/>
      <c r="N3760" s="294"/>
      <c r="O3760" s="294"/>
      <c r="P3760" s="294"/>
      <c r="Q3760" s="291"/>
      <c r="R3760" s="291"/>
      <c r="S3760" s="291"/>
      <c r="T3760" s="291"/>
      <c r="U3760" s="294"/>
      <c r="V3760" s="297"/>
      <c r="W3760" s="291"/>
      <c r="X3760" s="291"/>
      <c r="Y3760" s="291"/>
      <c r="Z3760" s="291"/>
      <c r="AA3760" s="291"/>
      <c r="AB3760" s="318"/>
    </row>
    <row r="3761" spans="1:29" x14ac:dyDescent="0.35">
      <c r="A3761" s="300"/>
      <c r="B3761" s="294"/>
      <c r="C3761" s="294"/>
      <c r="D3761" s="312"/>
      <c r="E3761" s="312"/>
      <c r="F3761" s="312"/>
      <c r="G3761" s="300"/>
      <c r="H3761" s="300"/>
      <c r="I3761" s="300"/>
      <c r="J3761" s="291"/>
      <c r="K3761" s="291"/>
      <c r="L3761" s="309"/>
      <c r="M3761" s="300"/>
      <c r="N3761" s="294"/>
      <c r="O3761" s="294"/>
      <c r="P3761" s="294"/>
      <c r="Q3761" s="291"/>
      <c r="R3761" s="291"/>
      <c r="S3761" s="291"/>
      <c r="T3761" s="291"/>
      <c r="U3761" s="294"/>
      <c r="V3761" s="297"/>
      <c r="W3761" s="291"/>
      <c r="X3761" s="291"/>
      <c r="Y3761" s="291"/>
      <c r="Z3761" s="291"/>
      <c r="AA3761" s="291"/>
      <c r="AB3761" s="318"/>
    </row>
    <row r="3762" spans="1:29" x14ac:dyDescent="0.35">
      <c r="A3762" s="301"/>
      <c r="B3762" s="295"/>
      <c r="C3762" s="295"/>
      <c r="D3762" s="313"/>
      <c r="E3762" s="313"/>
      <c r="F3762" s="313"/>
      <c r="G3762" s="301"/>
      <c r="H3762" s="301"/>
      <c r="I3762" s="301"/>
      <c r="J3762" s="292"/>
      <c r="K3762" s="292"/>
      <c r="L3762" s="310"/>
      <c r="M3762" s="301"/>
      <c r="N3762" s="295"/>
      <c r="O3762" s="295"/>
      <c r="P3762" s="295"/>
      <c r="Q3762" s="292"/>
      <c r="R3762" s="292"/>
      <c r="S3762" s="292"/>
      <c r="T3762" s="292"/>
      <c r="U3762" s="295"/>
      <c r="V3762" s="298"/>
      <c r="W3762" s="292"/>
      <c r="X3762" s="292"/>
      <c r="Y3762" s="292"/>
      <c r="Z3762" s="292"/>
      <c r="AA3762" s="292"/>
      <c r="AB3762" s="319"/>
    </row>
    <row r="3763" spans="1:29" x14ac:dyDescent="0.35">
      <c r="A3763" s="15">
        <v>3</v>
      </c>
      <c r="B3763" s="16" t="str">
        <f>[1]ภดส3!B6851</f>
        <v>โฉนด</v>
      </c>
      <c r="C3763" s="16">
        <f>[1]ภดส3!E6851</f>
        <v>2442</v>
      </c>
      <c r="D3763" s="17">
        <f>[1]ภดส3!C6851</f>
        <v>5321</v>
      </c>
      <c r="E3763" s="17" t="str">
        <f>[1]ภดส3!F6851</f>
        <v>ม.2 ต.นาบอน</v>
      </c>
      <c r="F3763" s="18" t="s">
        <v>34</v>
      </c>
      <c r="G3763" s="16">
        <f>[1]ภดส3!G6851</f>
        <v>0</v>
      </c>
      <c r="H3763" s="16">
        <f>[1]ภดส3!H6851</f>
        <v>0</v>
      </c>
      <c r="I3763" s="16">
        <f>[1]ภดส3!I6851</f>
        <v>24</v>
      </c>
      <c r="J3763" s="19">
        <f>[1]ภดส3!J6851</f>
        <v>24</v>
      </c>
      <c r="K3763" s="20">
        <v>3050</v>
      </c>
      <c r="L3763" s="19">
        <f t="shared" ref="L3763" si="235">J3763*K3763</f>
        <v>73200</v>
      </c>
      <c r="M3763" s="21">
        <v>2</v>
      </c>
      <c r="N3763" s="21" t="s">
        <v>74</v>
      </c>
      <c r="O3763" s="21" t="s">
        <v>49</v>
      </c>
      <c r="P3763" s="21">
        <v>2</v>
      </c>
      <c r="Q3763" s="22">
        <v>95</v>
      </c>
      <c r="R3763" s="23">
        <v>100</v>
      </c>
      <c r="S3763" s="22">
        <v>7450</v>
      </c>
      <c r="T3763" s="22">
        <f>Q3763*S3763</f>
        <v>707750</v>
      </c>
      <c r="U3763" s="21">
        <v>20</v>
      </c>
      <c r="V3763" s="21">
        <v>30</v>
      </c>
      <c r="W3763" s="23">
        <f>T3763-T3763*30/100</f>
        <v>495425</v>
      </c>
      <c r="X3763" s="22">
        <f>L3763+W3763</f>
        <v>568625</v>
      </c>
      <c r="Y3763" s="23">
        <f>X3763*R3763/100</f>
        <v>568625</v>
      </c>
      <c r="Z3763" s="22">
        <v>0</v>
      </c>
      <c r="AA3763" s="24">
        <f>Y3763-Z3763</f>
        <v>568625</v>
      </c>
      <c r="AB3763" s="25">
        <v>0.02</v>
      </c>
      <c r="AC3763" s="5">
        <f t="shared" ref="AC3763" si="236">AA3763*AB3763/100</f>
        <v>113.72499999999999</v>
      </c>
    </row>
    <row r="3764" spans="1:29" x14ac:dyDescent="0.35">
      <c r="A3764" s="15"/>
      <c r="B3764" s="16"/>
      <c r="C3764" s="16"/>
      <c r="D3764" s="17"/>
      <c r="E3764" s="17"/>
      <c r="F3764" s="28"/>
      <c r="G3764" s="16"/>
      <c r="H3764" s="16"/>
      <c r="I3764" s="16"/>
      <c r="J3764" s="45"/>
      <c r="K3764" s="29"/>
      <c r="L3764" s="19"/>
      <c r="M3764" s="30"/>
      <c r="N3764" s="33"/>
      <c r="O3764" s="33"/>
      <c r="P3764" s="33"/>
      <c r="Q3764" s="35"/>
      <c r="R3764" s="23"/>
      <c r="S3764" s="35"/>
      <c r="T3764" s="22"/>
      <c r="U3764" s="33"/>
      <c r="V3764" s="33"/>
      <c r="W3764" s="23"/>
      <c r="X3764" s="22"/>
      <c r="Y3764" s="23"/>
      <c r="Z3764" s="22"/>
      <c r="AA3764" s="24"/>
      <c r="AB3764" s="25"/>
      <c r="AC3764" s="5">
        <f>SUM(AC3763:AC3763)</f>
        <v>113.72499999999999</v>
      </c>
    </row>
    <row r="3765" spans="1:29" x14ac:dyDescent="0.35">
      <c r="A3765" s="36"/>
      <c r="B3765" s="30"/>
      <c r="C3765" s="30"/>
      <c r="D3765" s="37"/>
      <c r="E3765" s="37"/>
      <c r="F3765" s="37"/>
      <c r="G3765" s="38"/>
      <c r="H3765" s="38"/>
      <c r="I3765" s="38"/>
      <c r="J3765" s="39"/>
      <c r="K3765" s="24"/>
      <c r="L3765" s="35"/>
      <c r="M3765" s="30"/>
      <c r="N3765" s="33"/>
      <c r="O3765" s="40"/>
      <c r="P3765" s="30"/>
      <c r="Q3765" s="42"/>
      <c r="R3765" s="118"/>
      <c r="S3765" s="39"/>
      <c r="T3765" s="42"/>
      <c r="U3765" s="43"/>
      <c r="V3765" s="43"/>
      <c r="W3765" s="44"/>
      <c r="X3765" s="39"/>
      <c r="Y3765" s="44"/>
      <c r="Z3765" s="39"/>
      <c r="AA3765" s="44"/>
      <c r="AB3765" s="46"/>
    </row>
    <row r="3766" spans="1:29" x14ac:dyDescent="0.35">
      <c r="A3766" s="47"/>
      <c r="B3766" s="47"/>
      <c r="C3766" s="47"/>
      <c r="D3766" s="48"/>
      <c r="E3766" s="48"/>
      <c r="F3766" s="48"/>
      <c r="G3766" s="47"/>
      <c r="H3766" s="47"/>
      <c r="I3766" s="47"/>
      <c r="J3766" s="49"/>
      <c r="K3766" s="50"/>
      <c r="L3766" s="51"/>
      <c r="M3766" s="52"/>
      <c r="N3766" s="52"/>
      <c r="O3766" s="52"/>
      <c r="P3766" s="52"/>
      <c r="Q3766" s="49"/>
      <c r="R3766" s="50"/>
      <c r="S3766" s="49"/>
      <c r="T3766" s="49"/>
      <c r="U3766" s="52"/>
      <c r="V3766" s="52"/>
      <c r="W3766" s="50"/>
      <c r="X3766" s="49"/>
      <c r="Y3766" s="50"/>
      <c r="Z3766" s="49"/>
      <c r="AA3766" s="50"/>
      <c r="AB3766" s="53"/>
    </row>
    <row r="3767" spans="1:29" x14ac:dyDescent="0.35">
      <c r="A3767" s="1"/>
      <c r="B3767" s="1"/>
      <c r="C3767" s="1"/>
      <c r="D3767" s="2"/>
      <c r="E3767" s="2"/>
      <c r="F3767" s="2"/>
      <c r="G3767" s="1"/>
      <c r="H3767" s="1"/>
      <c r="I3767" s="1"/>
      <c r="J3767" s="3"/>
      <c r="K3767" s="4"/>
      <c r="M3767" s="6"/>
      <c r="N3767" s="1"/>
      <c r="O3767" s="1"/>
      <c r="P3767" s="1"/>
      <c r="Q3767" s="3"/>
      <c r="R3767" s="4"/>
      <c r="S3767" s="3"/>
      <c r="T3767" s="3"/>
      <c r="U3767" s="1"/>
      <c r="V3767" s="1"/>
      <c r="W3767" s="4"/>
      <c r="X3767" s="3"/>
      <c r="Y3767" s="4"/>
      <c r="Z3767" s="3"/>
      <c r="AA3767" s="4"/>
      <c r="AB3767" s="55"/>
    </row>
    <row r="3768" spans="1:29" x14ac:dyDescent="0.35">
      <c r="A3768" s="8"/>
      <c r="B3768" s="8" t="s">
        <v>37</v>
      </c>
      <c r="C3768" s="8"/>
      <c r="D3768" s="9" t="s">
        <v>38</v>
      </c>
      <c r="E3768" s="9"/>
      <c r="F3768" s="9"/>
      <c r="G3768" s="56"/>
      <c r="H3768" s="8" t="s">
        <v>39</v>
      </c>
      <c r="I3768" s="8"/>
      <c r="J3768" s="57"/>
      <c r="K3768" s="10"/>
      <c r="L3768" s="8"/>
      <c r="M3768" s="13"/>
      <c r="N3768" s="1"/>
      <c r="O3768" s="1"/>
      <c r="P3768" s="1"/>
      <c r="Q3768" s="3"/>
      <c r="R3768" s="4"/>
      <c r="S3768" s="3"/>
      <c r="T3768" s="3"/>
      <c r="U3768" s="1"/>
      <c r="V3768" s="1"/>
      <c r="W3768" s="4"/>
      <c r="X3768" s="3"/>
      <c r="Y3768" s="4"/>
      <c r="Z3768" s="3"/>
      <c r="AA3768" s="4"/>
      <c r="AB3768" s="55"/>
    </row>
    <row r="3769" spans="1:29" x14ac:dyDescent="0.35">
      <c r="A3769" s="8"/>
      <c r="B3769" s="8"/>
      <c r="C3769" s="8"/>
      <c r="D3769" s="9"/>
      <c r="E3769" s="9"/>
      <c r="F3769" s="9"/>
      <c r="G3769" s="56"/>
      <c r="H3769" s="8" t="s">
        <v>40</v>
      </c>
      <c r="I3769" s="8"/>
      <c r="J3769" s="57"/>
      <c r="K3769" s="10"/>
      <c r="L3769" s="8"/>
      <c r="M3769" s="13"/>
      <c r="N3769" s="1"/>
      <c r="O3769" s="1"/>
      <c r="P3769" s="1"/>
      <c r="Q3769" s="3"/>
      <c r="R3769" s="4"/>
      <c r="S3769" s="3"/>
      <c r="T3769" s="3"/>
      <c r="U3769" s="1"/>
      <c r="V3769" s="1"/>
      <c r="W3769" s="4"/>
      <c r="X3769" s="3"/>
      <c r="Y3769" s="4"/>
      <c r="Z3769" s="3"/>
      <c r="AA3769" s="4"/>
      <c r="AB3769" s="55"/>
    </row>
    <row r="3770" spans="1:29" x14ac:dyDescent="0.35">
      <c r="A3770" s="8"/>
      <c r="B3770" s="8"/>
      <c r="C3770" s="8"/>
      <c r="D3770" s="9"/>
      <c r="E3770" s="9"/>
      <c r="F3770" s="9"/>
      <c r="G3770" s="56"/>
      <c r="H3770" s="8" t="s">
        <v>41</v>
      </c>
      <c r="I3770" s="8"/>
      <c r="J3770" s="57"/>
      <c r="K3770" s="10"/>
      <c r="L3770" s="8"/>
      <c r="M3770" s="13"/>
      <c r="N3770" s="1"/>
      <c r="O3770" s="1"/>
      <c r="P3770" s="8"/>
      <c r="Q3770" s="3"/>
      <c r="R3770" s="4"/>
      <c r="S3770" s="3"/>
      <c r="T3770" s="3"/>
      <c r="U3770" s="1"/>
      <c r="V3770" s="1"/>
      <c r="W3770" s="4"/>
      <c r="X3770" s="3"/>
      <c r="Y3770" s="11"/>
      <c r="Z3770" s="10"/>
      <c r="AA3770" s="11"/>
      <c r="AB3770" s="14"/>
    </row>
    <row r="3771" spans="1:29" x14ac:dyDescent="0.35">
      <c r="A3771" s="8"/>
      <c r="B3771" s="8"/>
      <c r="C3771" s="8"/>
      <c r="D3771" s="9"/>
      <c r="E3771" s="9"/>
      <c r="F3771" s="9"/>
      <c r="G3771" s="56"/>
      <c r="H3771" s="8" t="s">
        <v>42</v>
      </c>
      <c r="I3771" s="58"/>
      <c r="J3771" s="59"/>
      <c r="K3771" s="12"/>
      <c r="L3771" s="58"/>
      <c r="M3771" s="60"/>
      <c r="N3771" s="1"/>
      <c r="O3771" s="1"/>
      <c r="P3771" s="8"/>
      <c r="Q3771" s="3"/>
      <c r="R3771" s="4"/>
      <c r="S3771" s="3"/>
      <c r="T3771" s="3"/>
      <c r="U3771" s="1"/>
      <c r="V3771" s="1"/>
      <c r="W3771" s="4"/>
      <c r="X3771" s="3"/>
      <c r="Y3771" s="11"/>
      <c r="Z3771" s="10"/>
      <c r="AA3771" s="11"/>
      <c r="AB3771" s="14"/>
    </row>
    <row r="3772" spans="1:29" x14ac:dyDescent="0.35">
      <c r="A3772" s="58"/>
      <c r="B3772" s="58"/>
      <c r="C3772" s="58"/>
      <c r="D3772" s="61"/>
      <c r="E3772" s="61"/>
      <c r="F3772" s="61"/>
      <c r="G3772" s="58"/>
      <c r="H3772" s="58" t="s">
        <v>43</v>
      </c>
      <c r="I3772" s="58"/>
      <c r="J3772" s="59"/>
      <c r="K3772" s="12"/>
      <c r="L3772" s="58"/>
      <c r="M3772" s="60"/>
    </row>
    <row r="3773" spans="1:29" x14ac:dyDescent="0.35">
      <c r="A3773" s="1"/>
      <c r="B3773" s="1"/>
      <c r="C3773" s="1"/>
      <c r="D3773" s="2"/>
      <c r="E3773" s="2"/>
      <c r="F3773" s="2"/>
      <c r="G3773" s="1"/>
      <c r="H3773" s="1"/>
      <c r="I3773" s="1"/>
      <c r="J3773" s="3"/>
      <c r="K3773" s="4"/>
      <c r="M3773" s="6"/>
      <c r="N3773" s="1"/>
      <c r="O3773" s="1"/>
      <c r="P3773" s="1"/>
      <c r="Q3773" s="3"/>
      <c r="R3773" s="4"/>
      <c r="S3773" s="3"/>
      <c r="T3773" s="3"/>
      <c r="U3773" s="1"/>
      <c r="V3773" s="1"/>
      <c r="W3773" s="4"/>
      <c r="X3773" s="3"/>
      <c r="Y3773" s="4"/>
      <c r="Z3773" s="3"/>
      <c r="AA3773" s="314" t="s">
        <v>0</v>
      </c>
      <c r="AB3773" s="314"/>
    </row>
    <row r="3774" spans="1:29" x14ac:dyDescent="0.35">
      <c r="A3774" s="315" t="s">
        <v>1</v>
      </c>
      <c r="B3774" s="315"/>
      <c r="C3774" s="315"/>
      <c r="D3774" s="315"/>
      <c r="E3774" s="315"/>
      <c r="F3774" s="315"/>
      <c r="G3774" s="315"/>
      <c r="H3774" s="315"/>
      <c r="I3774" s="315"/>
      <c r="J3774" s="315"/>
      <c r="K3774" s="315"/>
      <c r="L3774" s="315"/>
      <c r="M3774" s="315"/>
      <c r="N3774" s="315"/>
      <c r="O3774" s="315"/>
      <c r="P3774" s="315"/>
      <c r="Q3774" s="315"/>
      <c r="R3774" s="315"/>
      <c r="S3774" s="315"/>
      <c r="T3774" s="315"/>
      <c r="U3774" s="315"/>
      <c r="V3774" s="315"/>
      <c r="W3774" s="315"/>
      <c r="X3774" s="315"/>
      <c r="Y3774" s="315"/>
      <c r="Z3774" s="315"/>
      <c r="AA3774" s="315"/>
      <c r="AB3774" s="315"/>
    </row>
    <row r="3775" spans="1:29" x14ac:dyDescent="0.35">
      <c r="A3775" s="315" t="str">
        <f>A3755</f>
        <v>เทศบาลตำบลนาบอน</v>
      </c>
      <c r="B3775" s="315"/>
      <c r="C3775" s="315"/>
      <c r="D3775" s="315"/>
      <c r="E3775" s="315"/>
      <c r="F3775" s="315"/>
      <c r="G3775" s="315"/>
      <c r="H3775" s="315"/>
      <c r="I3775" s="315"/>
      <c r="J3775" s="315"/>
      <c r="K3775" s="315"/>
      <c r="L3775" s="315"/>
      <c r="M3775" s="315"/>
      <c r="N3775" s="315"/>
      <c r="O3775" s="315"/>
      <c r="P3775" s="315"/>
      <c r="Q3775" s="315"/>
      <c r="R3775" s="315"/>
      <c r="S3775" s="315"/>
      <c r="T3775" s="315"/>
      <c r="U3775" s="315"/>
      <c r="V3775" s="315"/>
      <c r="W3775" s="315"/>
      <c r="X3775" s="315"/>
      <c r="Y3775" s="315"/>
      <c r="Z3775" s="315"/>
      <c r="AA3775" s="315"/>
      <c r="AB3775" s="315"/>
    </row>
    <row r="3776" spans="1:29" x14ac:dyDescent="0.35">
      <c r="A3776" s="8" t="s">
        <v>318</v>
      </c>
      <c r="B3776" s="8"/>
      <c r="C3776" s="8"/>
      <c r="D3776" s="9"/>
      <c r="E3776" s="9"/>
      <c r="F3776" s="9"/>
      <c r="G3776" s="8"/>
      <c r="H3776" s="8"/>
      <c r="I3776" s="8"/>
      <c r="J3776" s="10"/>
      <c r="K3776" s="11"/>
      <c r="L3776" s="12"/>
      <c r="M3776" s="13"/>
      <c r="N3776" s="8"/>
      <c r="O3776" s="8"/>
      <c r="P3776" s="8"/>
      <c r="Q3776" s="10"/>
      <c r="R3776" s="11"/>
      <c r="S3776" s="10"/>
      <c r="T3776" s="10"/>
      <c r="U3776" s="8"/>
      <c r="V3776" s="8"/>
      <c r="W3776" s="11"/>
      <c r="X3776" s="10"/>
      <c r="Y3776" s="11"/>
      <c r="Z3776" s="10"/>
      <c r="AA3776" s="11"/>
      <c r="AB3776" s="14"/>
    </row>
    <row r="3777" spans="1:29" x14ac:dyDescent="0.35">
      <c r="A3777" s="288" t="s">
        <v>4</v>
      </c>
      <c r="B3777" s="316"/>
      <c r="C3777" s="316"/>
      <c r="D3777" s="316"/>
      <c r="E3777" s="316"/>
      <c r="F3777" s="316"/>
      <c r="G3777" s="316"/>
      <c r="H3777" s="316"/>
      <c r="I3777" s="316"/>
      <c r="J3777" s="316"/>
      <c r="K3777" s="316"/>
      <c r="L3777" s="289"/>
      <c r="M3777" s="288" t="s">
        <v>5</v>
      </c>
      <c r="N3777" s="316"/>
      <c r="O3777" s="316"/>
      <c r="P3777" s="316"/>
      <c r="Q3777" s="316"/>
      <c r="R3777" s="316"/>
      <c r="S3777" s="316"/>
      <c r="T3777" s="316"/>
      <c r="U3777" s="316"/>
      <c r="V3777" s="316"/>
      <c r="W3777" s="289"/>
      <c r="X3777" s="290" t="s">
        <v>6</v>
      </c>
      <c r="Y3777" s="290" t="s">
        <v>7</v>
      </c>
      <c r="Z3777" s="290" t="s">
        <v>8</v>
      </c>
      <c r="AA3777" s="290" t="s">
        <v>9</v>
      </c>
      <c r="AB3777" s="317" t="s">
        <v>10</v>
      </c>
    </row>
    <row r="3778" spans="1:29" x14ac:dyDescent="0.35">
      <c r="A3778" s="299" t="s">
        <v>11</v>
      </c>
      <c r="B3778" s="293" t="s">
        <v>12</v>
      </c>
      <c r="C3778" s="293" t="s">
        <v>13</v>
      </c>
      <c r="D3778" s="311" t="s">
        <v>14</v>
      </c>
      <c r="E3778" s="311" t="s">
        <v>15</v>
      </c>
      <c r="F3778" s="312" t="s">
        <v>16</v>
      </c>
      <c r="G3778" s="302" t="s">
        <v>17</v>
      </c>
      <c r="H3778" s="303"/>
      <c r="I3778" s="304"/>
      <c r="J3778" s="290" t="s">
        <v>18</v>
      </c>
      <c r="K3778" s="290" t="s">
        <v>19</v>
      </c>
      <c r="L3778" s="308" t="s">
        <v>20</v>
      </c>
      <c r="M3778" s="299" t="s">
        <v>11</v>
      </c>
      <c r="N3778" s="293" t="s">
        <v>21</v>
      </c>
      <c r="O3778" s="293" t="s">
        <v>22</v>
      </c>
      <c r="P3778" s="293" t="s">
        <v>16</v>
      </c>
      <c r="Q3778" s="290" t="s">
        <v>23</v>
      </c>
      <c r="R3778" s="290" t="s">
        <v>24</v>
      </c>
      <c r="S3778" s="290" t="s">
        <v>25</v>
      </c>
      <c r="T3778" s="290" t="s">
        <v>26</v>
      </c>
      <c r="U3778" s="288" t="s">
        <v>27</v>
      </c>
      <c r="V3778" s="289"/>
      <c r="W3778" s="290" t="s">
        <v>28</v>
      </c>
      <c r="X3778" s="291"/>
      <c r="Y3778" s="291"/>
      <c r="Z3778" s="291"/>
      <c r="AA3778" s="291"/>
      <c r="AB3778" s="318"/>
    </row>
    <row r="3779" spans="1:29" x14ac:dyDescent="0.35">
      <c r="A3779" s="300"/>
      <c r="B3779" s="294"/>
      <c r="C3779" s="294"/>
      <c r="D3779" s="312"/>
      <c r="E3779" s="312"/>
      <c r="F3779" s="312"/>
      <c r="G3779" s="305"/>
      <c r="H3779" s="306"/>
      <c r="I3779" s="307"/>
      <c r="J3779" s="291"/>
      <c r="K3779" s="291"/>
      <c r="L3779" s="309"/>
      <c r="M3779" s="300"/>
      <c r="N3779" s="294"/>
      <c r="O3779" s="294"/>
      <c r="P3779" s="294"/>
      <c r="Q3779" s="291"/>
      <c r="R3779" s="291"/>
      <c r="S3779" s="291"/>
      <c r="T3779" s="291"/>
      <c r="U3779" s="293" t="s">
        <v>29</v>
      </c>
      <c r="V3779" s="296" t="s">
        <v>30</v>
      </c>
      <c r="W3779" s="291"/>
      <c r="X3779" s="291"/>
      <c r="Y3779" s="291"/>
      <c r="Z3779" s="291"/>
      <c r="AA3779" s="291"/>
      <c r="AB3779" s="318"/>
    </row>
    <row r="3780" spans="1:29" x14ac:dyDescent="0.35">
      <c r="A3780" s="300"/>
      <c r="B3780" s="294"/>
      <c r="C3780" s="294"/>
      <c r="D3780" s="312"/>
      <c r="E3780" s="312"/>
      <c r="F3780" s="312"/>
      <c r="G3780" s="299" t="s">
        <v>31</v>
      </c>
      <c r="H3780" s="299" t="s">
        <v>32</v>
      </c>
      <c r="I3780" s="299" t="s">
        <v>33</v>
      </c>
      <c r="J3780" s="291"/>
      <c r="K3780" s="291"/>
      <c r="L3780" s="309"/>
      <c r="M3780" s="300"/>
      <c r="N3780" s="294"/>
      <c r="O3780" s="294"/>
      <c r="P3780" s="294"/>
      <c r="Q3780" s="291"/>
      <c r="R3780" s="291"/>
      <c r="S3780" s="291"/>
      <c r="T3780" s="291"/>
      <c r="U3780" s="294"/>
      <c r="V3780" s="297"/>
      <c r="W3780" s="291"/>
      <c r="X3780" s="291"/>
      <c r="Y3780" s="291"/>
      <c r="Z3780" s="291"/>
      <c r="AA3780" s="291"/>
      <c r="AB3780" s="318"/>
    </row>
    <row r="3781" spans="1:29" x14ac:dyDescent="0.35">
      <c r="A3781" s="300"/>
      <c r="B3781" s="294"/>
      <c r="C3781" s="294"/>
      <c r="D3781" s="312"/>
      <c r="E3781" s="312"/>
      <c r="F3781" s="312"/>
      <c r="G3781" s="300"/>
      <c r="H3781" s="300"/>
      <c r="I3781" s="300"/>
      <c r="J3781" s="291"/>
      <c r="K3781" s="291"/>
      <c r="L3781" s="309"/>
      <c r="M3781" s="300"/>
      <c r="N3781" s="294"/>
      <c r="O3781" s="294"/>
      <c r="P3781" s="294"/>
      <c r="Q3781" s="291"/>
      <c r="R3781" s="291"/>
      <c r="S3781" s="291"/>
      <c r="T3781" s="291"/>
      <c r="U3781" s="294"/>
      <c r="V3781" s="297"/>
      <c r="W3781" s="291"/>
      <c r="X3781" s="291"/>
      <c r="Y3781" s="291"/>
      <c r="Z3781" s="291"/>
      <c r="AA3781" s="291"/>
      <c r="AB3781" s="318"/>
    </row>
    <row r="3782" spans="1:29" x14ac:dyDescent="0.35">
      <c r="A3782" s="301"/>
      <c r="B3782" s="295"/>
      <c r="C3782" s="295"/>
      <c r="D3782" s="313"/>
      <c r="E3782" s="313"/>
      <c r="F3782" s="313"/>
      <c r="G3782" s="301"/>
      <c r="H3782" s="301"/>
      <c r="I3782" s="301"/>
      <c r="J3782" s="292"/>
      <c r="K3782" s="292"/>
      <c r="L3782" s="310"/>
      <c r="M3782" s="301"/>
      <c r="N3782" s="295"/>
      <c r="O3782" s="295"/>
      <c r="P3782" s="295"/>
      <c r="Q3782" s="292"/>
      <c r="R3782" s="292"/>
      <c r="S3782" s="292"/>
      <c r="T3782" s="292"/>
      <c r="U3782" s="295"/>
      <c r="V3782" s="298"/>
      <c r="W3782" s="292"/>
      <c r="X3782" s="292"/>
      <c r="Y3782" s="292"/>
      <c r="Z3782" s="292"/>
      <c r="AA3782" s="292"/>
      <c r="AB3782" s="319"/>
    </row>
    <row r="3783" spans="1:29" x14ac:dyDescent="0.35">
      <c r="A3783" s="15">
        <v>1</v>
      </c>
      <c r="B3783" s="16" t="str">
        <f>[1]ภดส3!B6929</f>
        <v>โฉนด</v>
      </c>
      <c r="C3783" s="16">
        <f>[1]ภดส3!E6929</f>
        <v>3421</v>
      </c>
      <c r="D3783" s="17">
        <f>[1]ภดส3!C6929</f>
        <v>7365</v>
      </c>
      <c r="E3783" s="17" t="str">
        <f>[1]ภดส3!F6929</f>
        <v>ม.2 ต.นาบอน</v>
      </c>
      <c r="F3783" s="18" t="s">
        <v>45</v>
      </c>
      <c r="G3783" s="16">
        <f>[1]ภดส3!G6929</f>
        <v>0</v>
      </c>
      <c r="H3783" s="16">
        <f>[1]ภดส3!H6929</f>
        <v>0</v>
      </c>
      <c r="I3783" s="16">
        <f>[1]ภดส3!I6929</f>
        <v>25</v>
      </c>
      <c r="J3783" s="19">
        <f>[1]ภดส3!J6929</f>
        <v>25</v>
      </c>
      <c r="K3783" s="20">
        <v>3050</v>
      </c>
      <c r="L3783" s="19">
        <f>J3783*K3783</f>
        <v>76250</v>
      </c>
      <c r="M3783" s="21"/>
      <c r="N3783" s="21"/>
      <c r="O3783" s="21"/>
      <c r="P3783" s="21"/>
      <c r="Q3783" s="22"/>
      <c r="R3783" s="23"/>
      <c r="S3783" s="22"/>
      <c r="T3783" s="22"/>
      <c r="U3783" s="21"/>
      <c r="V3783" s="21"/>
      <c r="W3783" s="23"/>
      <c r="X3783" s="22">
        <f>L3783</f>
        <v>76250</v>
      </c>
      <c r="Y3783" s="23">
        <f>X3783*100/100</f>
        <v>76250</v>
      </c>
      <c r="Z3783" s="22">
        <v>0</v>
      </c>
      <c r="AA3783" s="24">
        <f>Y3783-Z3783</f>
        <v>76250</v>
      </c>
      <c r="AB3783" s="25">
        <v>0.3</v>
      </c>
      <c r="AC3783" s="5">
        <f>AA3783*AB3783/100</f>
        <v>228.75</v>
      </c>
    </row>
    <row r="3784" spans="1:29" x14ac:dyDescent="0.35">
      <c r="A3784" s="15">
        <v>2</v>
      </c>
      <c r="B3784" s="16" t="str">
        <f>[1]ภดส3!B6930</f>
        <v>โฉนด</v>
      </c>
      <c r="C3784" s="16">
        <f>[1]ภดส3!E6930</f>
        <v>3420</v>
      </c>
      <c r="D3784" s="17">
        <f>[1]ภดส3!C6930</f>
        <v>7364</v>
      </c>
      <c r="E3784" s="17" t="str">
        <f>[1]ภดส3!F6930</f>
        <v>ม.2 ต.นาบอน</v>
      </c>
      <c r="F3784" s="28" t="s">
        <v>45</v>
      </c>
      <c r="G3784" s="16">
        <f>[1]ภดส3!G6930</f>
        <v>0</v>
      </c>
      <c r="H3784" s="16">
        <f>[1]ภดส3!H6930</f>
        <v>0</v>
      </c>
      <c r="I3784" s="16">
        <f>[1]ภดส3!I6930</f>
        <v>25</v>
      </c>
      <c r="J3784" s="45">
        <f>[1]ภดส3!J6930</f>
        <v>25</v>
      </c>
      <c r="K3784" s="29">
        <v>3050</v>
      </c>
      <c r="L3784" s="19">
        <f>J3784*K3784</f>
        <v>76250</v>
      </c>
      <c r="M3784" s="30"/>
      <c r="N3784" s="30"/>
      <c r="O3784" s="30"/>
      <c r="P3784" s="30"/>
      <c r="Q3784" s="42"/>
      <c r="R3784" s="23"/>
      <c r="S3784" s="42"/>
      <c r="T3784" s="22"/>
      <c r="U3784" s="30"/>
      <c r="V3784" s="30"/>
      <c r="W3784" s="23"/>
      <c r="X3784" s="22">
        <f>L3784</f>
        <v>76250</v>
      </c>
      <c r="Y3784" s="23">
        <f>X3784*100/100</f>
        <v>76250</v>
      </c>
      <c r="Z3784" s="22">
        <v>0</v>
      </c>
      <c r="AA3784" s="24">
        <f>Y3784-Z3784</f>
        <v>76250</v>
      </c>
      <c r="AB3784" s="25">
        <v>0.3</v>
      </c>
      <c r="AC3784" s="5">
        <f t="shared" ref="AC3784:AC3785" si="237">AA3784*AB3784/100</f>
        <v>228.75</v>
      </c>
    </row>
    <row r="3785" spans="1:29" x14ac:dyDescent="0.35">
      <c r="A3785" s="15">
        <v>3</v>
      </c>
      <c r="B3785" s="16" t="str">
        <f>[1]ภดส3!B6931</f>
        <v>โฉนด</v>
      </c>
      <c r="C3785" s="16">
        <f>[1]ภดส3!E6931</f>
        <v>3419</v>
      </c>
      <c r="D3785" s="17">
        <f>[1]ภดส3!C6931</f>
        <v>7363</v>
      </c>
      <c r="E3785" s="17" t="str">
        <f>[1]ภดส3!F6931</f>
        <v>ม.2 ต.นาบอน</v>
      </c>
      <c r="F3785" s="28" t="s">
        <v>45</v>
      </c>
      <c r="G3785" s="16">
        <f>[1]ภดส3!G6931</f>
        <v>0</v>
      </c>
      <c r="H3785" s="16">
        <f>[1]ภดส3!H6931</f>
        <v>0</v>
      </c>
      <c r="I3785" s="16">
        <f>[1]ภดส3!I6931</f>
        <v>25</v>
      </c>
      <c r="J3785" s="45">
        <f>[1]ภดส3!J6931</f>
        <v>25</v>
      </c>
      <c r="K3785" s="29">
        <v>3051</v>
      </c>
      <c r="L3785" s="19">
        <f>J3785*K3785</f>
        <v>76275</v>
      </c>
      <c r="M3785" s="30"/>
      <c r="N3785" s="33"/>
      <c r="O3785" s="33"/>
      <c r="P3785" s="33"/>
      <c r="Q3785" s="35"/>
      <c r="R3785" s="23"/>
      <c r="S3785" s="35"/>
      <c r="T3785" s="22"/>
      <c r="U3785" s="33"/>
      <c r="V3785" s="33"/>
      <c r="W3785" s="23"/>
      <c r="X3785" s="22">
        <f>L3785</f>
        <v>76275</v>
      </c>
      <c r="Y3785" s="23">
        <f>X3785*100/100</f>
        <v>76275</v>
      </c>
      <c r="Z3785" s="22">
        <v>0</v>
      </c>
      <c r="AA3785" s="24">
        <f>Y3785-Z3785</f>
        <v>76275</v>
      </c>
      <c r="AB3785" s="25">
        <v>0.3</v>
      </c>
      <c r="AC3785" s="5">
        <f t="shared" si="237"/>
        <v>228.82499999999999</v>
      </c>
    </row>
    <row r="3786" spans="1:29" x14ac:dyDescent="0.35">
      <c r="A3786" s="68"/>
      <c r="B3786" s="30"/>
      <c r="C3786" s="30"/>
      <c r="D3786" s="37"/>
      <c r="E3786" s="37"/>
      <c r="F3786" s="37"/>
      <c r="G3786" s="38"/>
      <c r="H3786" s="38"/>
      <c r="I3786" s="38"/>
      <c r="J3786" s="39"/>
      <c r="K3786" s="24"/>
      <c r="L3786" s="35"/>
      <c r="M3786" s="30"/>
      <c r="N3786" s="33"/>
      <c r="O3786" s="40"/>
      <c r="P3786" s="30"/>
      <c r="Q3786" s="42"/>
      <c r="R3786" s="118"/>
      <c r="S3786" s="39"/>
      <c r="T3786" s="42"/>
      <c r="U3786" s="43"/>
      <c r="V3786" s="43"/>
      <c r="W3786" s="44"/>
      <c r="X3786" s="39"/>
      <c r="Y3786" s="44"/>
      <c r="Z3786" s="39"/>
      <c r="AA3786" s="44"/>
      <c r="AB3786" s="46"/>
      <c r="AC3786" s="5">
        <f>SUM(AC3783:AC3785)</f>
        <v>686.32500000000005</v>
      </c>
    </row>
    <row r="3787" spans="1:29" x14ac:dyDescent="0.35">
      <c r="A3787" s="47"/>
      <c r="B3787" s="47"/>
      <c r="C3787" s="47"/>
      <c r="D3787" s="48"/>
      <c r="E3787" s="48"/>
      <c r="F3787" s="48"/>
      <c r="G3787" s="47"/>
      <c r="H3787" s="47"/>
      <c r="I3787" s="47"/>
      <c r="J3787" s="49"/>
      <c r="K3787" s="50"/>
      <c r="L3787" s="51"/>
      <c r="M3787" s="52"/>
      <c r="N3787" s="52"/>
      <c r="O3787" s="52"/>
      <c r="P3787" s="52"/>
      <c r="Q3787" s="49"/>
      <c r="R3787" s="50"/>
      <c r="S3787" s="49"/>
      <c r="T3787" s="49"/>
      <c r="U3787" s="52"/>
      <c r="V3787" s="52"/>
      <c r="W3787" s="50"/>
      <c r="X3787" s="49"/>
      <c r="Y3787" s="50"/>
      <c r="Z3787" s="49"/>
      <c r="AA3787" s="50"/>
      <c r="AB3787" s="53"/>
    </row>
    <row r="3788" spans="1:29" x14ac:dyDescent="0.35">
      <c r="A3788" s="1"/>
      <c r="B3788" s="1"/>
      <c r="C3788" s="1"/>
      <c r="D3788" s="2"/>
      <c r="E3788" s="2"/>
      <c r="F3788" s="2"/>
      <c r="G3788" s="1"/>
      <c r="H3788" s="1"/>
      <c r="I3788" s="1"/>
      <c r="J3788" s="3"/>
      <c r="K3788" s="4"/>
      <c r="M3788" s="6"/>
      <c r="N3788" s="1"/>
      <c r="O3788" s="1"/>
      <c r="P3788" s="1"/>
      <c r="Q3788" s="3"/>
      <c r="R3788" s="4"/>
      <c r="S3788" s="3"/>
      <c r="T3788" s="3"/>
      <c r="U3788" s="1"/>
      <c r="V3788" s="1"/>
      <c r="W3788" s="4"/>
      <c r="X3788" s="3"/>
      <c r="Y3788" s="4"/>
      <c r="Z3788" s="3"/>
      <c r="AA3788" s="4"/>
      <c r="AB3788" s="55"/>
    </row>
    <row r="3789" spans="1:29" x14ac:dyDescent="0.35">
      <c r="A3789" s="8"/>
      <c r="B3789" s="8" t="s">
        <v>37</v>
      </c>
      <c r="C3789" s="8"/>
      <c r="D3789" s="9" t="s">
        <v>38</v>
      </c>
      <c r="E3789" s="9"/>
      <c r="F3789" s="9"/>
      <c r="G3789" s="56"/>
      <c r="H3789" s="8" t="s">
        <v>39</v>
      </c>
      <c r="I3789" s="8"/>
      <c r="J3789" s="57"/>
      <c r="K3789" s="10"/>
      <c r="L3789" s="8"/>
      <c r="M3789" s="13"/>
      <c r="N3789" s="1"/>
      <c r="O3789" s="1"/>
      <c r="P3789" s="1"/>
      <c r="Q3789" s="3"/>
      <c r="R3789" s="4"/>
      <c r="S3789" s="3"/>
      <c r="T3789" s="3"/>
      <c r="U3789" s="1"/>
      <c r="V3789" s="1"/>
      <c r="W3789" s="4"/>
      <c r="X3789" s="3"/>
      <c r="Y3789" s="4"/>
      <c r="Z3789" s="3"/>
      <c r="AA3789" s="4"/>
      <c r="AB3789" s="55"/>
    </row>
    <row r="3790" spans="1:29" x14ac:dyDescent="0.35">
      <c r="A3790" s="8"/>
      <c r="B3790" s="8"/>
      <c r="C3790" s="8"/>
      <c r="D3790" s="9"/>
      <c r="E3790" s="9"/>
      <c r="F3790" s="9"/>
      <c r="G3790" s="56"/>
      <c r="H3790" s="8" t="s">
        <v>40</v>
      </c>
      <c r="I3790" s="8"/>
      <c r="J3790" s="57"/>
      <c r="K3790" s="10"/>
      <c r="L3790" s="8"/>
      <c r="M3790" s="13"/>
      <c r="N3790" s="1"/>
      <c r="O3790" s="1"/>
      <c r="P3790" s="1"/>
      <c r="Q3790" s="3"/>
      <c r="R3790" s="4"/>
      <c r="S3790" s="3"/>
      <c r="T3790" s="3"/>
      <c r="U3790" s="1"/>
      <c r="V3790" s="1"/>
      <c r="W3790" s="4"/>
      <c r="X3790" s="3"/>
      <c r="Y3790" s="4"/>
      <c r="Z3790" s="3"/>
      <c r="AA3790" s="4"/>
      <c r="AB3790" s="55"/>
    </row>
    <row r="3791" spans="1:29" x14ac:dyDescent="0.35">
      <c r="A3791" s="8"/>
      <c r="B3791" s="8"/>
      <c r="C3791" s="8"/>
      <c r="D3791" s="9"/>
      <c r="E3791" s="9"/>
      <c r="F3791" s="9"/>
      <c r="G3791" s="56"/>
      <c r="H3791" s="8" t="s">
        <v>41</v>
      </c>
      <c r="I3791" s="8"/>
      <c r="J3791" s="57"/>
      <c r="K3791" s="10"/>
      <c r="L3791" s="8"/>
      <c r="M3791" s="13"/>
      <c r="N3791" s="1"/>
      <c r="O3791" s="1"/>
      <c r="P3791" s="8"/>
      <c r="Q3791" s="3"/>
      <c r="R3791" s="4"/>
      <c r="S3791" s="3"/>
      <c r="T3791" s="3"/>
      <c r="U3791" s="1"/>
      <c r="V3791" s="1"/>
      <c r="W3791" s="4"/>
      <c r="X3791" s="3"/>
      <c r="Y3791" s="11"/>
      <c r="Z3791" s="10"/>
      <c r="AA3791" s="11"/>
      <c r="AB3791" s="14"/>
    </row>
    <row r="3792" spans="1:29" x14ac:dyDescent="0.35">
      <c r="A3792" s="8"/>
      <c r="B3792" s="8"/>
      <c r="C3792" s="8"/>
      <c r="D3792" s="9"/>
      <c r="E3792" s="9"/>
      <c r="F3792" s="9"/>
      <c r="G3792" s="56"/>
      <c r="H3792" s="8" t="s">
        <v>42</v>
      </c>
      <c r="I3792" s="58"/>
      <c r="J3792" s="59"/>
      <c r="K3792" s="12"/>
      <c r="L3792" s="58"/>
      <c r="M3792" s="60"/>
      <c r="N3792" s="1"/>
      <c r="O3792" s="1"/>
      <c r="P3792" s="8"/>
      <c r="Q3792" s="3"/>
      <c r="R3792" s="4"/>
      <c r="S3792" s="3"/>
      <c r="T3792" s="3"/>
      <c r="U3792" s="1"/>
      <c r="V3792" s="1"/>
      <c r="W3792" s="4"/>
      <c r="X3792" s="3"/>
      <c r="Y3792" s="11"/>
      <c r="Z3792" s="10"/>
      <c r="AA3792" s="11"/>
      <c r="AB3792" s="14"/>
    </row>
    <row r="3793" spans="1:29" x14ac:dyDescent="0.35">
      <c r="A3793" s="58"/>
      <c r="B3793" s="58"/>
      <c r="C3793" s="58"/>
      <c r="D3793" s="61"/>
      <c r="E3793" s="61"/>
      <c r="F3793" s="61"/>
      <c r="G3793" s="58"/>
      <c r="H3793" s="58" t="s">
        <v>43</v>
      </c>
      <c r="I3793" s="58"/>
      <c r="J3793" s="59"/>
      <c r="K3793" s="12"/>
      <c r="L3793" s="58"/>
      <c r="M3793" s="60"/>
    </row>
    <row r="3794" spans="1:29" x14ac:dyDescent="0.35">
      <c r="A3794" s="1"/>
      <c r="B3794" s="1"/>
      <c r="C3794" s="1"/>
      <c r="D3794" s="2"/>
      <c r="E3794" s="2"/>
      <c r="F3794" s="2"/>
      <c r="G3794" s="1"/>
      <c r="H3794" s="1"/>
      <c r="I3794" s="1"/>
      <c r="J3794" s="3"/>
      <c r="K3794" s="4"/>
      <c r="M3794" s="6"/>
      <c r="N3794" s="1"/>
      <c r="O3794" s="1"/>
      <c r="P3794" s="1"/>
      <c r="Q3794" s="3"/>
      <c r="R3794" s="4"/>
      <c r="S3794" s="3"/>
      <c r="T3794" s="3"/>
      <c r="U3794" s="1"/>
      <c r="V3794" s="1"/>
      <c r="W3794" s="4"/>
      <c r="X3794" s="3"/>
      <c r="Y3794" s="4"/>
      <c r="Z3794" s="3"/>
      <c r="AA3794" s="314" t="s">
        <v>0</v>
      </c>
      <c r="AB3794" s="314"/>
    </row>
    <row r="3795" spans="1:29" x14ac:dyDescent="0.35">
      <c r="A3795" s="315" t="s">
        <v>1</v>
      </c>
      <c r="B3795" s="315"/>
      <c r="C3795" s="315"/>
      <c r="D3795" s="315"/>
      <c r="E3795" s="315"/>
      <c r="F3795" s="315"/>
      <c r="G3795" s="315"/>
      <c r="H3795" s="315"/>
      <c r="I3795" s="315"/>
      <c r="J3795" s="315"/>
      <c r="K3795" s="315"/>
      <c r="L3795" s="315"/>
      <c r="M3795" s="315"/>
      <c r="N3795" s="315"/>
      <c r="O3795" s="315"/>
      <c r="P3795" s="315"/>
      <c r="Q3795" s="315"/>
      <c r="R3795" s="315"/>
      <c r="S3795" s="315"/>
      <c r="T3795" s="315"/>
      <c r="U3795" s="315"/>
      <c r="V3795" s="315"/>
      <c r="W3795" s="315"/>
      <c r="X3795" s="315"/>
      <c r="Y3795" s="315"/>
      <c r="Z3795" s="315"/>
      <c r="AA3795" s="315"/>
      <c r="AB3795" s="315"/>
    </row>
    <row r="3796" spans="1:29" x14ac:dyDescent="0.35">
      <c r="A3796" s="315" t="str">
        <f>A3775</f>
        <v>เทศบาลตำบลนาบอน</v>
      </c>
      <c r="B3796" s="315"/>
      <c r="C3796" s="315"/>
      <c r="D3796" s="315"/>
      <c r="E3796" s="315"/>
      <c r="F3796" s="315"/>
      <c r="G3796" s="315"/>
      <c r="H3796" s="315"/>
      <c r="I3796" s="315"/>
      <c r="J3796" s="315"/>
      <c r="K3796" s="315"/>
      <c r="L3796" s="315"/>
      <c r="M3796" s="315"/>
      <c r="N3796" s="315"/>
      <c r="O3796" s="315"/>
      <c r="P3796" s="315"/>
      <c r="Q3796" s="315"/>
      <c r="R3796" s="315"/>
      <c r="S3796" s="315"/>
      <c r="T3796" s="315"/>
      <c r="U3796" s="315"/>
      <c r="V3796" s="315"/>
      <c r="W3796" s="315"/>
      <c r="X3796" s="315"/>
      <c r="Y3796" s="315"/>
      <c r="Z3796" s="315"/>
      <c r="AA3796" s="315"/>
      <c r="AB3796" s="315"/>
    </row>
    <row r="3797" spans="1:29" x14ac:dyDescent="0.35">
      <c r="A3797" s="8" t="s">
        <v>319</v>
      </c>
      <c r="B3797" s="8"/>
      <c r="C3797" s="8"/>
      <c r="D3797" s="9"/>
      <c r="E3797" s="9"/>
      <c r="F3797" s="9"/>
      <c r="G3797" s="8"/>
      <c r="H3797" s="8"/>
      <c r="I3797" s="8"/>
      <c r="J3797" s="10"/>
      <c r="K3797" s="11"/>
      <c r="L3797" s="12"/>
      <c r="M3797" s="13"/>
      <c r="N3797" s="8"/>
      <c r="O3797" s="8"/>
      <c r="P3797" s="8"/>
      <c r="Q3797" s="10"/>
      <c r="R3797" s="11"/>
      <c r="S3797" s="10"/>
      <c r="T3797" s="10"/>
      <c r="U3797" s="8"/>
      <c r="V3797" s="8"/>
      <c r="W3797" s="11"/>
      <c r="X3797" s="10"/>
      <c r="Y3797" s="11"/>
      <c r="Z3797" s="10"/>
      <c r="AA3797" s="11"/>
      <c r="AB3797" s="14"/>
    </row>
    <row r="3798" spans="1:29" x14ac:dyDescent="0.35">
      <c r="A3798" s="288" t="s">
        <v>4</v>
      </c>
      <c r="B3798" s="316"/>
      <c r="C3798" s="316"/>
      <c r="D3798" s="316"/>
      <c r="E3798" s="316"/>
      <c r="F3798" s="316"/>
      <c r="G3798" s="316"/>
      <c r="H3798" s="316"/>
      <c r="I3798" s="316"/>
      <c r="J3798" s="316"/>
      <c r="K3798" s="316"/>
      <c r="L3798" s="289"/>
      <c r="M3798" s="288" t="s">
        <v>5</v>
      </c>
      <c r="N3798" s="316"/>
      <c r="O3798" s="316"/>
      <c r="P3798" s="316"/>
      <c r="Q3798" s="316"/>
      <c r="R3798" s="316"/>
      <c r="S3798" s="316"/>
      <c r="T3798" s="316"/>
      <c r="U3798" s="316"/>
      <c r="V3798" s="316"/>
      <c r="W3798" s="289"/>
      <c r="X3798" s="290" t="s">
        <v>6</v>
      </c>
      <c r="Y3798" s="290" t="s">
        <v>7</v>
      </c>
      <c r="Z3798" s="290" t="s">
        <v>8</v>
      </c>
      <c r="AA3798" s="290" t="s">
        <v>9</v>
      </c>
      <c r="AB3798" s="317" t="s">
        <v>10</v>
      </c>
    </row>
    <row r="3799" spans="1:29" x14ac:dyDescent="0.35">
      <c r="A3799" s="299" t="s">
        <v>11</v>
      </c>
      <c r="B3799" s="293" t="s">
        <v>12</v>
      </c>
      <c r="C3799" s="293" t="s">
        <v>13</v>
      </c>
      <c r="D3799" s="311" t="s">
        <v>14</v>
      </c>
      <c r="E3799" s="311" t="s">
        <v>15</v>
      </c>
      <c r="F3799" s="312" t="s">
        <v>16</v>
      </c>
      <c r="G3799" s="302" t="s">
        <v>17</v>
      </c>
      <c r="H3799" s="303"/>
      <c r="I3799" s="304"/>
      <c r="J3799" s="290" t="s">
        <v>18</v>
      </c>
      <c r="K3799" s="290" t="s">
        <v>19</v>
      </c>
      <c r="L3799" s="308" t="s">
        <v>20</v>
      </c>
      <c r="M3799" s="299" t="s">
        <v>11</v>
      </c>
      <c r="N3799" s="293" t="s">
        <v>21</v>
      </c>
      <c r="O3799" s="293" t="s">
        <v>22</v>
      </c>
      <c r="P3799" s="293" t="s">
        <v>16</v>
      </c>
      <c r="Q3799" s="290" t="s">
        <v>23</v>
      </c>
      <c r="R3799" s="290" t="s">
        <v>24</v>
      </c>
      <c r="S3799" s="290" t="s">
        <v>25</v>
      </c>
      <c r="T3799" s="290" t="s">
        <v>26</v>
      </c>
      <c r="U3799" s="288" t="s">
        <v>27</v>
      </c>
      <c r="V3799" s="289"/>
      <c r="W3799" s="290" t="s">
        <v>28</v>
      </c>
      <c r="X3799" s="291"/>
      <c r="Y3799" s="291"/>
      <c r="Z3799" s="291"/>
      <c r="AA3799" s="291"/>
      <c r="AB3799" s="318"/>
    </row>
    <row r="3800" spans="1:29" x14ac:dyDescent="0.35">
      <c r="A3800" s="300"/>
      <c r="B3800" s="294"/>
      <c r="C3800" s="294"/>
      <c r="D3800" s="312"/>
      <c r="E3800" s="312"/>
      <c r="F3800" s="312"/>
      <c r="G3800" s="305"/>
      <c r="H3800" s="306"/>
      <c r="I3800" s="307"/>
      <c r="J3800" s="291"/>
      <c r="K3800" s="291"/>
      <c r="L3800" s="309"/>
      <c r="M3800" s="300"/>
      <c r="N3800" s="294"/>
      <c r="O3800" s="294"/>
      <c r="P3800" s="294"/>
      <c r="Q3800" s="291"/>
      <c r="R3800" s="291"/>
      <c r="S3800" s="291"/>
      <c r="T3800" s="291"/>
      <c r="U3800" s="293" t="s">
        <v>29</v>
      </c>
      <c r="V3800" s="296" t="s">
        <v>30</v>
      </c>
      <c r="W3800" s="291"/>
      <c r="X3800" s="291"/>
      <c r="Y3800" s="291"/>
      <c r="Z3800" s="291"/>
      <c r="AA3800" s="291"/>
      <c r="AB3800" s="318"/>
    </row>
    <row r="3801" spans="1:29" x14ac:dyDescent="0.35">
      <c r="A3801" s="300"/>
      <c r="B3801" s="294"/>
      <c r="C3801" s="294"/>
      <c r="D3801" s="312"/>
      <c r="E3801" s="312"/>
      <c r="F3801" s="312"/>
      <c r="G3801" s="299" t="s">
        <v>31</v>
      </c>
      <c r="H3801" s="299" t="s">
        <v>32</v>
      </c>
      <c r="I3801" s="299" t="s">
        <v>33</v>
      </c>
      <c r="J3801" s="291"/>
      <c r="K3801" s="291"/>
      <c r="L3801" s="309"/>
      <c r="M3801" s="300"/>
      <c r="N3801" s="294"/>
      <c r="O3801" s="294"/>
      <c r="P3801" s="294"/>
      <c r="Q3801" s="291"/>
      <c r="R3801" s="291"/>
      <c r="S3801" s="291"/>
      <c r="T3801" s="291"/>
      <c r="U3801" s="294"/>
      <c r="V3801" s="297"/>
      <c r="W3801" s="291"/>
      <c r="X3801" s="291"/>
      <c r="Y3801" s="291"/>
      <c r="Z3801" s="291"/>
      <c r="AA3801" s="291"/>
      <c r="AB3801" s="318"/>
    </row>
    <row r="3802" spans="1:29" x14ac:dyDescent="0.35">
      <c r="A3802" s="300"/>
      <c r="B3802" s="294"/>
      <c r="C3802" s="294"/>
      <c r="D3802" s="312"/>
      <c r="E3802" s="312"/>
      <c r="F3802" s="312"/>
      <c r="G3802" s="300"/>
      <c r="H3802" s="300"/>
      <c r="I3802" s="300"/>
      <c r="J3802" s="291"/>
      <c r="K3802" s="291"/>
      <c r="L3802" s="309"/>
      <c r="M3802" s="300"/>
      <c r="N3802" s="294"/>
      <c r="O3802" s="294"/>
      <c r="P3802" s="294"/>
      <c r="Q3802" s="291"/>
      <c r="R3802" s="291"/>
      <c r="S3802" s="291"/>
      <c r="T3802" s="291"/>
      <c r="U3802" s="294"/>
      <c r="V3802" s="297"/>
      <c r="W3802" s="291"/>
      <c r="X3802" s="291"/>
      <c r="Y3802" s="291"/>
      <c r="Z3802" s="291"/>
      <c r="AA3802" s="291"/>
      <c r="AB3802" s="318"/>
    </row>
    <row r="3803" spans="1:29" x14ac:dyDescent="0.35">
      <c r="A3803" s="301"/>
      <c r="B3803" s="295"/>
      <c r="C3803" s="295"/>
      <c r="D3803" s="313"/>
      <c r="E3803" s="313"/>
      <c r="F3803" s="313"/>
      <c r="G3803" s="301"/>
      <c r="H3803" s="301"/>
      <c r="I3803" s="301"/>
      <c r="J3803" s="292"/>
      <c r="K3803" s="292"/>
      <c r="L3803" s="310"/>
      <c r="M3803" s="301"/>
      <c r="N3803" s="295"/>
      <c r="O3803" s="295"/>
      <c r="P3803" s="295"/>
      <c r="Q3803" s="292"/>
      <c r="R3803" s="292"/>
      <c r="S3803" s="292"/>
      <c r="T3803" s="292"/>
      <c r="U3803" s="295"/>
      <c r="V3803" s="298"/>
      <c r="W3803" s="292"/>
      <c r="X3803" s="292"/>
      <c r="Y3803" s="292"/>
      <c r="Z3803" s="292"/>
      <c r="AA3803" s="292"/>
      <c r="AB3803" s="319"/>
    </row>
    <row r="3804" spans="1:29" x14ac:dyDescent="0.35">
      <c r="A3804" s="15">
        <v>1</v>
      </c>
      <c r="B3804" s="16" t="str">
        <f>[1]ภดส3!B6956</f>
        <v>โฉนด</v>
      </c>
      <c r="C3804" s="16">
        <f>[1]ภดส3!E6956</f>
        <v>3721</v>
      </c>
      <c r="D3804" s="17">
        <f>[1]ภดส3!C6956</f>
        <v>7665</v>
      </c>
      <c r="E3804" s="17" t="str">
        <f>[1]ภดส3!F6956</f>
        <v>ม.11 ต.นาบอน</v>
      </c>
      <c r="F3804" s="18" t="s">
        <v>80</v>
      </c>
      <c r="G3804" s="16">
        <f>[1]ภดส3!G6956</f>
        <v>1</v>
      </c>
      <c r="H3804" s="16">
        <f>[1]ภดส3!H6956</f>
        <v>1</v>
      </c>
      <c r="I3804" s="16">
        <f>[1]ภดส3!I6956</f>
        <v>50</v>
      </c>
      <c r="J3804" s="19">
        <f>[1]ภดส3!J6956</f>
        <v>550</v>
      </c>
      <c r="K3804" s="20">
        <v>2650</v>
      </c>
      <c r="L3804" s="19">
        <f t="shared" ref="L3804:L3810" si="238">J3804*K3804</f>
        <v>1457500</v>
      </c>
      <c r="M3804" s="21"/>
      <c r="N3804" s="21"/>
      <c r="O3804" s="21"/>
      <c r="P3804" s="21"/>
      <c r="Q3804" s="22"/>
      <c r="R3804" s="23"/>
      <c r="S3804" s="22"/>
      <c r="T3804" s="22"/>
      <c r="U3804" s="21"/>
      <c r="V3804" s="21"/>
      <c r="W3804" s="23"/>
      <c r="X3804" s="22">
        <f>L3804-L3805</f>
        <v>1232250</v>
      </c>
      <c r="Y3804" s="23">
        <f>X3804*100/100</f>
        <v>1232250</v>
      </c>
      <c r="Z3804" s="22">
        <v>0</v>
      </c>
      <c r="AA3804" s="24">
        <f t="shared" ref="AA3804:AA3809" si="239">Y3804-Z3804</f>
        <v>1232250</v>
      </c>
      <c r="AB3804" s="25">
        <v>0.3</v>
      </c>
      <c r="AC3804" s="5">
        <f t="shared" ref="AC3804:AC3810" si="240">AA3804*AB3804/100</f>
        <v>3696.75</v>
      </c>
    </row>
    <row r="3805" spans="1:29" x14ac:dyDescent="0.35">
      <c r="A3805" s="15"/>
      <c r="B3805" s="16"/>
      <c r="C3805" s="16"/>
      <c r="D3805" s="17"/>
      <c r="E3805" s="17"/>
      <c r="F3805" s="18"/>
      <c r="G3805" s="16"/>
      <c r="H3805" s="16"/>
      <c r="I3805" s="16"/>
      <c r="J3805" s="19">
        <v>85</v>
      </c>
      <c r="K3805" s="20">
        <v>2650</v>
      </c>
      <c r="L3805" s="19">
        <f t="shared" si="238"/>
        <v>225250</v>
      </c>
      <c r="M3805" s="21">
        <v>1</v>
      </c>
      <c r="N3805" s="21" t="s">
        <v>108</v>
      </c>
      <c r="O3805" s="21" t="s">
        <v>49</v>
      </c>
      <c r="P3805" s="21">
        <v>2</v>
      </c>
      <c r="Q3805" s="22">
        <v>340</v>
      </c>
      <c r="R3805" s="23">
        <v>100</v>
      </c>
      <c r="S3805" s="22">
        <v>6600</v>
      </c>
      <c r="T3805" s="22">
        <f>Q3805*S3805</f>
        <v>2244000</v>
      </c>
      <c r="U3805" s="21">
        <v>25</v>
      </c>
      <c r="V3805" s="21">
        <v>40</v>
      </c>
      <c r="W3805" s="23">
        <f>T3805-T3805*40/100</f>
        <v>1346400</v>
      </c>
      <c r="X3805" s="22">
        <f>L3805+W3805</f>
        <v>1571650</v>
      </c>
      <c r="Y3805" s="23">
        <f>X3805*R3805/100</f>
        <v>1571650</v>
      </c>
      <c r="Z3805" s="22">
        <v>0</v>
      </c>
      <c r="AA3805" s="24">
        <f t="shared" si="239"/>
        <v>1571650</v>
      </c>
      <c r="AB3805" s="25">
        <v>0.02</v>
      </c>
      <c r="AC3805" s="5">
        <f t="shared" si="240"/>
        <v>314.33</v>
      </c>
    </row>
    <row r="3806" spans="1:29" x14ac:dyDescent="0.35">
      <c r="A3806" s="15">
        <v>2</v>
      </c>
      <c r="B3806" s="16" t="str">
        <f>[1]ภดส3!B6957</f>
        <v>โฉนด</v>
      </c>
      <c r="C3806" s="16">
        <f>[1]ภดส3!E6957</f>
        <v>3702</v>
      </c>
      <c r="D3806" s="17">
        <f>[1]ภดส3!C6957</f>
        <v>7664</v>
      </c>
      <c r="E3806" s="17" t="str">
        <f>[1]ภดส3!F6957</f>
        <v>ม.11 ต.นาบอน</v>
      </c>
      <c r="F3806" s="18" t="s">
        <v>47</v>
      </c>
      <c r="G3806" s="16">
        <f>[1]ภดส3!G6957</f>
        <v>0</v>
      </c>
      <c r="H3806" s="16">
        <f>[1]ภดส3!H6957</f>
        <v>2</v>
      </c>
      <c r="I3806" s="16">
        <f>[1]ภดส3!I6957</f>
        <v>1</v>
      </c>
      <c r="J3806" s="19">
        <f>[1]ภดส3!J6957</f>
        <v>201</v>
      </c>
      <c r="K3806" s="20">
        <v>2650</v>
      </c>
      <c r="L3806" s="19">
        <f t="shared" si="238"/>
        <v>532650</v>
      </c>
      <c r="M3806" s="21">
        <v>2</v>
      </c>
      <c r="N3806" s="21" t="s">
        <v>118</v>
      </c>
      <c r="O3806" s="21"/>
      <c r="P3806" s="21">
        <v>3</v>
      </c>
      <c r="Q3806" s="22">
        <v>800</v>
      </c>
      <c r="R3806" s="23">
        <v>100</v>
      </c>
      <c r="S3806" s="22">
        <v>3400</v>
      </c>
      <c r="T3806" s="22">
        <f>Q3806*S3806</f>
        <v>2720000</v>
      </c>
      <c r="U3806" s="21">
        <v>25</v>
      </c>
      <c r="V3806" s="21">
        <v>40</v>
      </c>
      <c r="W3806" s="23">
        <f>T3806-T3806*40/100</f>
        <v>1632000</v>
      </c>
      <c r="X3806" s="22">
        <f>L3806+W3806</f>
        <v>2164650</v>
      </c>
      <c r="Y3806" s="23">
        <f>X3806*R3806/100</f>
        <v>2164650</v>
      </c>
      <c r="Z3806" s="22">
        <v>0</v>
      </c>
      <c r="AA3806" s="24">
        <f t="shared" si="239"/>
        <v>2164650</v>
      </c>
      <c r="AB3806" s="25">
        <v>0.3</v>
      </c>
      <c r="AC3806" s="5">
        <f t="shared" si="240"/>
        <v>6493.95</v>
      </c>
    </row>
    <row r="3807" spans="1:29" x14ac:dyDescent="0.35">
      <c r="A3807" s="15">
        <v>3</v>
      </c>
      <c r="B3807" s="16" t="str">
        <f>[1]ภดส3!B6958</f>
        <v>โฉนด</v>
      </c>
      <c r="C3807" s="16">
        <f>[1]ภดส3!E6958</f>
        <v>3719</v>
      </c>
      <c r="D3807" s="17">
        <f>[1]ภดส3!C6958</f>
        <v>7663</v>
      </c>
      <c r="E3807" s="17" t="str">
        <f>[1]ภดส3!F6958</f>
        <v>ม.11 ต.นาบอน</v>
      </c>
      <c r="F3807" s="18" t="s">
        <v>47</v>
      </c>
      <c r="G3807" s="16">
        <f>[1]ภดส3!G6958</f>
        <v>0</v>
      </c>
      <c r="H3807" s="16">
        <f>[1]ภดส3!H6958</f>
        <v>2</v>
      </c>
      <c r="I3807" s="16">
        <f>[1]ภดส3!I6958</f>
        <v>49</v>
      </c>
      <c r="J3807" s="19">
        <v>49</v>
      </c>
      <c r="K3807" s="20">
        <v>3050</v>
      </c>
      <c r="L3807" s="19">
        <f t="shared" si="238"/>
        <v>149450</v>
      </c>
      <c r="M3807" s="21">
        <v>3</v>
      </c>
      <c r="N3807" s="21" t="s">
        <v>74</v>
      </c>
      <c r="O3807" s="21" t="s">
        <v>49</v>
      </c>
      <c r="P3807" s="21">
        <v>3</v>
      </c>
      <c r="Q3807" s="22">
        <v>196</v>
      </c>
      <c r="R3807" s="23">
        <v>100</v>
      </c>
      <c r="S3807" s="22">
        <v>7450</v>
      </c>
      <c r="T3807" s="22">
        <f>Q3807*S3807</f>
        <v>1460200</v>
      </c>
      <c r="U3807" s="21">
        <v>30</v>
      </c>
      <c r="V3807" s="21">
        <v>50</v>
      </c>
      <c r="W3807" s="23">
        <f>T3807-T3807*50/100</f>
        <v>730100</v>
      </c>
      <c r="X3807" s="22">
        <f>L3807+W3807</f>
        <v>879550</v>
      </c>
      <c r="Y3807" s="23">
        <f>X3807*R3807/100</f>
        <v>879550</v>
      </c>
      <c r="Z3807" s="22">
        <v>0</v>
      </c>
      <c r="AA3807" s="24">
        <f t="shared" si="239"/>
        <v>879550</v>
      </c>
      <c r="AB3807" s="25">
        <v>0.3</v>
      </c>
      <c r="AC3807" s="5">
        <f t="shared" si="240"/>
        <v>2638.65</v>
      </c>
    </row>
    <row r="3808" spans="1:29" x14ac:dyDescent="0.35">
      <c r="A3808" s="15"/>
      <c r="B3808" s="16"/>
      <c r="C3808" s="16"/>
      <c r="D3808" s="17"/>
      <c r="E3808" s="17"/>
      <c r="F3808" s="18" t="s">
        <v>45</v>
      </c>
      <c r="G3808" s="16"/>
      <c r="H3808" s="16"/>
      <c r="I3808" s="16"/>
      <c r="J3808" s="19">
        <v>200</v>
      </c>
      <c r="K3808" s="20">
        <v>3050</v>
      </c>
      <c r="L3808" s="19">
        <f t="shared" si="238"/>
        <v>610000</v>
      </c>
      <c r="M3808" s="21"/>
      <c r="N3808" s="21"/>
      <c r="O3808" s="21"/>
      <c r="P3808" s="21"/>
      <c r="Q3808" s="22"/>
      <c r="R3808" s="23"/>
      <c r="S3808" s="22"/>
      <c r="T3808" s="22"/>
      <c r="U3808" s="21"/>
      <c r="V3808" s="21"/>
      <c r="W3808" s="23"/>
      <c r="X3808" s="22">
        <f>L3808</f>
        <v>610000</v>
      </c>
      <c r="Y3808" s="23">
        <f>X3808*100/100</f>
        <v>610000</v>
      </c>
      <c r="Z3808" s="22">
        <v>0</v>
      </c>
      <c r="AA3808" s="24">
        <f t="shared" si="239"/>
        <v>610000</v>
      </c>
      <c r="AB3808" s="25">
        <v>0.3</v>
      </c>
      <c r="AC3808" s="5">
        <f t="shared" si="240"/>
        <v>1830</v>
      </c>
    </row>
    <row r="3809" spans="1:29" x14ac:dyDescent="0.35">
      <c r="A3809" s="15">
        <v>4</v>
      </c>
      <c r="B3809" s="16" t="str">
        <f>[1]ภดส3!B6959</f>
        <v>โฉนด</v>
      </c>
      <c r="C3809" s="16">
        <f>[1]ภดส3!E6959</f>
        <v>6014</v>
      </c>
      <c r="D3809" s="17">
        <f>[1]ภดส3!C6959</f>
        <v>14316</v>
      </c>
      <c r="E3809" s="17" t="str">
        <f>[1]ภดส3!F6959</f>
        <v>ม.2 ต.นาบอน</v>
      </c>
      <c r="F3809" s="18" t="s">
        <v>34</v>
      </c>
      <c r="G3809" s="16">
        <f>[1]ภดส3!G6959</f>
        <v>0</v>
      </c>
      <c r="H3809" s="16">
        <f>[1]ภดส3!H6959</f>
        <v>0</v>
      </c>
      <c r="I3809" s="16">
        <f>[1]ภดส3!I6959</f>
        <v>26.8</v>
      </c>
      <c r="J3809" s="19">
        <f>[1]ภดส3!J6959</f>
        <v>26.8</v>
      </c>
      <c r="K3809" s="20">
        <v>560</v>
      </c>
      <c r="L3809" s="19">
        <f t="shared" si="238"/>
        <v>15008</v>
      </c>
      <c r="M3809" s="21">
        <v>4</v>
      </c>
      <c r="N3809" s="21" t="s">
        <v>48</v>
      </c>
      <c r="O3809" s="21" t="s">
        <v>49</v>
      </c>
      <c r="P3809" s="21">
        <v>2</v>
      </c>
      <c r="Q3809" s="22">
        <v>200</v>
      </c>
      <c r="R3809" s="23">
        <v>100</v>
      </c>
      <c r="S3809" s="22">
        <v>7450</v>
      </c>
      <c r="T3809" s="22">
        <f>Q3809*S3809</f>
        <v>1490000</v>
      </c>
      <c r="U3809" s="21">
        <v>8</v>
      </c>
      <c r="V3809" s="21">
        <v>8</v>
      </c>
      <c r="W3809" s="23">
        <f>T3809-T3809*8/100</f>
        <v>1370800</v>
      </c>
      <c r="X3809" s="22">
        <f>L3809+W3809</f>
        <v>1385808</v>
      </c>
      <c r="Y3809" s="23">
        <f>X3809*R3809/100</f>
        <v>1385808</v>
      </c>
      <c r="Z3809" s="22">
        <v>0</v>
      </c>
      <c r="AA3809" s="24">
        <f t="shared" si="239"/>
        <v>1385808</v>
      </c>
      <c r="AB3809" s="25">
        <v>0.02</v>
      </c>
      <c r="AC3809" s="5">
        <f t="shared" si="240"/>
        <v>277.16160000000002</v>
      </c>
    </row>
    <row r="3810" spans="1:29" x14ac:dyDescent="0.35">
      <c r="A3810" s="15">
        <v>5</v>
      </c>
      <c r="B3810" s="16" t="str">
        <f>[1]ภดส3!B6960</f>
        <v>โฉนด</v>
      </c>
      <c r="C3810" s="16">
        <f>[1]ภดส3!E6960</f>
        <v>3785</v>
      </c>
      <c r="D3810" s="17">
        <f>[1]ภดส3!C6960</f>
        <v>7729</v>
      </c>
      <c r="E3810" s="17" t="str">
        <f>[1]ภดส3!F6960</f>
        <v>ม.11 ต.นาบอน</v>
      </c>
      <c r="F3810" s="28" t="s">
        <v>34</v>
      </c>
      <c r="G3810" s="16">
        <f>[1]ภดส3!G6960</f>
        <v>0</v>
      </c>
      <c r="H3810" s="16">
        <f>[1]ภดส3!H6960</f>
        <v>3</v>
      </c>
      <c r="I3810" s="16">
        <f>[1]ภดส3!I6960</f>
        <v>38.700000000000003</v>
      </c>
      <c r="J3810" s="19">
        <f>[1]ภดส3!J6960</f>
        <v>338.7</v>
      </c>
      <c r="K3810" s="29">
        <v>2300</v>
      </c>
      <c r="L3810" s="19">
        <f t="shared" si="238"/>
        <v>779010</v>
      </c>
      <c r="M3810" s="31">
        <v>5</v>
      </c>
      <c r="N3810" s="30" t="s">
        <v>141</v>
      </c>
      <c r="O3810" s="31" t="s">
        <v>49</v>
      </c>
      <c r="P3810" s="31">
        <v>2</v>
      </c>
      <c r="Q3810" s="42">
        <v>1000</v>
      </c>
      <c r="R3810" s="23">
        <v>100</v>
      </c>
      <c r="S3810" s="32">
        <v>6750</v>
      </c>
      <c r="T3810" s="22">
        <f>Q3810*S3810</f>
        <v>6750000</v>
      </c>
      <c r="U3810" s="31">
        <v>15</v>
      </c>
      <c r="V3810" s="31">
        <v>20</v>
      </c>
      <c r="W3810" s="23">
        <f>T3810-T3810*20/100</f>
        <v>5400000</v>
      </c>
      <c r="X3810" s="22">
        <f>L3810+W3810</f>
        <v>6179010</v>
      </c>
      <c r="Y3810" s="23">
        <f>X3810*R3810/100</f>
        <v>6179010</v>
      </c>
      <c r="Z3810" s="22">
        <v>50000000</v>
      </c>
      <c r="AA3810" s="24">
        <v>0</v>
      </c>
      <c r="AB3810" s="25">
        <v>0.02</v>
      </c>
      <c r="AC3810" s="5">
        <f t="shared" si="240"/>
        <v>0</v>
      </c>
    </row>
    <row r="3811" spans="1:29" x14ac:dyDescent="0.35">
      <c r="A3811" s="201"/>
      <c r="B3811" s="202"/>
      <c r="C3811" s="202"/>
      <c r="D3811" s="77"/>
      <c r="E3811" s="77"/>
      <c r="F3811" s="130"/>
      <c r="G3811" s="202"/>
      <c r="H3811" s="202"/>
      <c r="I3811" s="202"/>
      <c r="J3811" s="196"/>
      <c r="K3811" s="197"/>
      <c r="L3811" s="203"/>
      <c r="M3811" s="132"/>
      <c r="N3811" s="204"/>
      <c r="O3811" s="204"/>
      <c r="P3811" s="204"/>
      <c r="Q3811" s="183"/>
      <c r="R3811" s="206"/>
      <c r="S3811" s="183"/>
      <c r="T3811" s="207"/>
      <c r="U3811" s="204"/>
      <c r="V3811" s="204"/>
      <c r="W3811" s="206"/>
      <c r="X3811" s="207"/>
      <c r="Y3811" s="206"/>
      <c r="Z3811" s="207"/>
      <c r="AA3811" s="208"/>
      <c r="AB3811" s="198"/>
      <c r="AC3811" s="188">
        <f>SUM(AC3804:AC3810)</f>
        <v>15250.841599999998</v>
      </c>
    </row>
    <row r="3812" spans="1:29" x14ac:dyDescent="0.35">
      <c r="A3812" s="1"/>
      <c r="B3812" s="1"/>
      <c r="C3812" s="1"/>
      <c r="D3812" s="2"/>
      <c r="E3812" s="2"/>
      <c r="F3812" s="2"/>
      <c r="G3812" s="1"/>
      <c r="H3812" s="1"/>
      <c r="I3812" s="1"/>
      <c r="J3812" s="3"/>
      <c r="K3812" s="4"/>
      <c r="M3812" s="6"/>
      <c r="N3812" s="1"/>
      <c r="O3812" s="1"/>
      <c r="P3812" s="1"/>
      <c r="Q3812" s="3"/>
      <c r="R3812" s="4"/>
      <c r="S3812" s="3"/>
      <c r="T3812" s="3"/>
      <c r="U3812" s="1"/>
      <c r="V3812" s="1"/>
      <c r="W3812" s="4"/>
      <c r="X3812" s="3"/>
      <c r="Y3812" s="4"/>
      <c r="Z3812" s="3"/>
      <c r="AA3812" s="4"/>
      <c r="AB3812" s="55"/>
    </row>
    <row r="3813" spans="1:29" x14ac:dyDescent="0.35">
      <c r="A3813" s="8"/>
      <c r="B3813" s="8" t="s">
        <v>37</v>
      </c>
      <c r="C3813" s="8"/>
      <c r="D3813" s="9" t="s">
        <v>38</v>
      </c>
      <c r="E3813" s="9"/>
      <c r="F3813" s="9"/>
      <c r="G3813" s="56"/>
      <c r="H3813" s="8" t="s">
        <v>39</v>
      </c>
      <c r="I3813" s="8"/>
      <c r="J3813" s="57"/>
      <c r="K3813" s="10"/>
      <c r="L3813" s="8"/>
      <c r="M3813" s="13"/>
      <c r="N3813" s="1"/>
      <c r="O3813" s="1"/>
      <c r="P3813" s="1"/>
      <c r="Q3813" s="3"/>
      <c r="R3813" s="4"/>
      <c r="S3813" s="3"/>
      <c r="T3813" s="3"/>
      <c r="U3813" s="1"/>
      <c r="V3813" s="1"/>
      <c r="W3813" s="4"/>
      <c r="X3813" s="3"/>
      <c r="Y3813" s="4"/>
      <c r="Z3813" s="3"/>
      <c r="AA3813" s="4"/>
      <c r="AB3813" s="55"/>
    </row>
    <row r="3814" spans="1:29" x14ac:dyDescent="0.35">
      <c r="A3814" s="8"/>
      <c r="B3814" s="8"/>
      <c r="C3814" s="8"/>
      <c r="D3814" s="9"/>
      <c r="E3814" s="9"/>
      <c r="F3814" s="9"/>
      <c r="G3814" s="56"/>
      <c r="H3814" s="8" t="s">
        <v>40</v>
      </c>
      <c r="I3814" s="8"/>
      <c r="J3814" s="57"/>
      <c r="K3814" s="10"/>
      <c r="L3814" s="8"/>
      <c r="M3814" s="13"/>
      <c r="N3814" s="1"/>
      <c r="O3814" s="1"/>
      <c r="P3814" s="1"/>
      <c r="Q3814" s="3"/>
      <c r="R3814" s="4"/>
      <c r="S3814" s="3"/>
      <c r="T3814" s="3"/>
      <c r="U3814" s="1"/>
      <c r="V3814" s="1"/>
      <c r="W3814" s="4"/>
      <c r="X3814" s="3"/>
      <c r="Y3814" s="4"/>
      <c r="Z3814" s="3"/>
      <c r="AA3814" s="4"/>
      <c r="AB3814" s="55"/>
    </row>
    <row r="3815" spans="1:29" x14ac:dyDescent="0.35">
      <c r="A3815" s="8"/>
      <c r="B3815" s="8"/>
      <c r="C3815" s="8"/>
      <c r="D3815" s="9"/>
      <c r="E3815" s="9"/>
      <c r="F3815" s="9"/>
      <c r="G3815" s="56"/>
      <c r="H3815" s="8" t="s">
        <v>41</v>
      </c>
      <c r="I3815" s="8"/>
      <c r="J3815" s="57"/>
      <c r="K3815" s="10"/>
      <c r="L3815" s="8"/>
      <c r="M3815" s="13"/>
      <c r="N3815" s="1"/>
      <c r="O3815" s="1"/>
      <c r="P3815" s="8"/>
      <c r="Q3815" s="3"/>
      <c r="R3815" s="4"/>
      <c r="S3815" s="3"/>
      <c r="T3815" s="3"/>
      <c r="U3815" s="1"/>
      <c r="V3815" s="1"/>
      <c r="W3815" s="4"/>
      <c r="X3815" s="3"/>
      <c r="Y3815" s="11"/>
      <c r="Z3815" s="10"/>
      <c r="AA3815" s="11"/>
      <c r="AB3815" s="14"/>
    </row>
    <row r="3816" spans="1:29" x14ac:dyDescent="0.35">
      <c r="A3816" s="8"/>
      <c r="B3816" s="8"/>
      <c r="C3816" s="8"/>
      <c r="D3816" s="9"/>
      <c r="E3816" s="9"/>
      <c r="F3816" s="9"/>
      <c r="G3816" s="56"/>
      <c r="H3816" s="8" t="s">
        <v>42</v>
      </c>
      <c r="I3816" s="58"/>
      <c r="J3816" s="59"/>
      <c r="K3816" s="12"/>
      <c r="L3816" s="58"/>
      <c r="M3816" s="60"/>
      <c r="N3816" s="1"/>
      <c r="O3816" s="1"/>
      <c r="P3816" s="8"/>
      <c r="Q3816" s="3"/>
      <c r="R3816" s="4"/>
      <c r="S3816" s="3"/>
      <c r="T3816" s="3"/>
      <c r="U3816" s="1"/>
      <c r="V3816" s="1"/>
      <c r="W3816" s="4"/>
      <c r="X3816" s="3"/>
      <c r="Y3816" s="11"/>
      <c r="Z3816" s="10"/>
      <c r="AA3816" s="11"/>
      <c r="AB3816" s="14"/>
    </row>
    <row r="3817" spans="1:29" x14ac:dyDescent="0.35">
      <c r="A3817" s="58"/>
      <c r="B3817" s="58"/>
      <c r="C3817" s="58"/>
      <c r="D3817" s="61"/>
      <c r="E3817" s="61"/>
      <c r="F3817" s="61"/>
      <c r="G3817" s="58"/>
      <c r="H3817" s="58" t="s">
        <v>43</v>
      </c>
      <c r="I3817" s="58"/>
      <c r="J3817" s="59"/>
      <c r="K3817" s="12"/>
      <c r="L3817" s="58"/>
      <c r="M3817" s="60"/>
    </row>
    <row r="3818" spans="1:29" x14ac:dyDescent="0.35">
      <c r="A3818" s="1"/>
      <c r="B3818" s="1"/>
      <c r="C3818" s="1"/>
      <c r="D3818" s="2"/>
      <c r="E3818" s="2"/>
      <c r="F3818" s="2"/>
      <c r="G3818" s="1"/>
      <c r="H3818" s="1"/>
      <c r="I3818" s="1"/>
      <c r="J3818" s="3"/>
      <c r="K3818" s="4"/>
      <c r="M3818" s="6"/>
      <c r="N3818" s="1"/>
      <c r="O3818" s="1"/>
      <c r="P3818" s="1"/>
      <c r="Q3818" s="3"/>
      <c r="R3818" s="4"/>
      <c r="S3818" s="3"/>
      <c r="T3818" s="3"/>
      <c r="U3818" s="1"/>
      <c r="V3818" s="1"/>
      <c r="W3818" s="4"/>
      <c r="X3818" s="3"/>
      <c r="Y3818" s="4"/>
      <c r="Z3818" s="3"/>
      <c r="AA3818" s="314" t="s">
        <v>0</v>
      </c>
      <c r="AB3818" s="314"/>
    </row>
    <row r="3819" spans="1:29" x14ac:dyDescent="0.35">
      <c r="A3819" s="315" t="s">
        <v>1</v>
      </c>
      <c r="B3819" s="315"/>
      <c r="C3819" s="315"/>
      <c r="D3819" s="315"/>
      <c r="E3819" s="315"/>
      <c r="F3819" s="315"/>
      <c r="G3819" s="315"/>
      <c r="H3819" s="315"/>
      <c r="I3819" s="315"/>
      <c r="J3819" s="315"/>
      <c r="K3819" s="315"/>
      <c r="L3819" s="315"/>
      <c r="M3819" s="315"/>
      <c r="N3819" s="315"/>
      <c r="O3819" s="315"/>
      <c r="P3819" s="315"/>
      <c r="Q3819" s="315"/>
      <c r="R3819" s="315"/>
      <c r="S3819" s="315"/>
      <c r="T3819" s="315"/>
      <c r="U3819" s="315"/>
      <c r="V3819" s="315"/>
      <c r="W3819" s="315"/>
      <c r="X3819" s="315"/>
      <c r="Y3819" s="315"/>
      <c r="Z3819" s="315"/>
      <c r="AA3819" s="315"/>
      <c r="AB3819" s="315"/>
    </row>
    <row r="3820" spans="1:29" x14ac:dyDescent="0.35">
      <c r="A3820" s="315" t="str">
        <f>A3796</f>
        <v>เทศบาลตำบลนาบอน</v>
      </c>
      <c r="B3820" s="315"/>
      <c r="C3820" s="315"/>
      <c r="D3820" s="315"/>
      <c r="E3820" s="315"/>
      <c r="F3820" s="315"/>
      <c r="G3820" s="315"/>
      <c r="H3820" s="315"/>
      <c r="I3820" s="315"/>
      <c r="J3820" s="315"/>
      <c r="K3820" s="315"/>
      <c r="L3820" s="315"/>
      <c r="M3820" s="315"/>
      <c r="N3820" s="315"/>
      <c r="O3820" s="315"/>
      <c r="P3820" s="315"/>
      <c r="Q3820" s="315"/>
      <c r="R3820" s="315"/>
      <c r="S3820" s="315"/>
      <c r="T3820" s="315"/>
      <c r="U3820" s="315"/>
      <c r="V3820" s="315"/>
      <c r="W3820" s="315"/>
      <c r="X3820" s="315"/>
      <c r="Y3820" s="315"/>
      <c r="Z3820" s="315"/>
      <c r="AA3820" s="315"/>
      <c r="AB3820" s="315"/>
    </row>
    <row r="3821" spans="1:29" x14ac:dyDescent="0.35">
      <c r="A3821" s="8" t="s">
        <v>320</v>
      </c>
      <c r="B3821" s="8"/>
      <c r="C3821" s="8"/>
      <c r="D3821" s="9"/>
      <c r="E3821" s="9"/>
      <c r="F3821" s="9"/>
      <c r="G3821" s="8"/>
      <c r="H3821" s="8"/>
      <c r="I3821" s="8"/>
      <c r="J3821" s="10"/>
      <c r="K3821" s="11"/>
      <c r="L3821" s="12"/>
      <c r="M3821" s="13"/>
      <c r="N3821" s="8"/>
      <c r="O3821" s="8"/>
      <c r="P3821" s="8"/>
      <c r="Q3821" s="10"/>
      <c r="R3821" s="11"/>
      <c r="S3821" s="10"/>
      <c r="T3821" s="10"/>
      <c r="U3821" s="8"/>
      <c r="V3821" s="8"/>
      <c r="W3821" s="11"/>
      <c r="X3821" s="10"/>
      <c r="Y3821" s="11"/>
      <c r="Z3821" s="10"/>
      <c r="AA3821" s="11"/>
      <c r="AB3821" s="14"/>
    </row>
    <row r="3822" spans="1:29" x14ac:dyDescent="0.35">
      <c r="A3822" s="288" t="s">
        <v>4</v>
      </c>
      <c r="B3822" s="316"/>
      <c r="C3822" s="316"/>
      <c r="D3822" s="316"/>
      <c r="E3822" s="316"/>
      <c r="F3822" s="316"/>
      <c r="G3822" s="316"/>
      <c r="H3822" s="316"/>
      <c r="I3822" s="316"/>
      <c r="J3822" s="316"/>
      <c r="K3822" s="316"/>
      <c r="L3822" s="289"/>
      <c r="M3822" s="288" t="s">
        <v>5</v>
      </c>
      <c r="N3822" s="316"/>
      <c r="O3822" s="316"/>
      <c r="P3822" s="316"/>
      <c r="Q3822" s="316"/>
      <c r="R3822" s="316"/>
      <c r="S3822" s="316"/>
      <c r="T3822" s="316"/>
      <c r="U3822" s="316"/>
      <c r="V3822" s="316"/>
      <c r="W3822" s="289"/>
      <c r="X3822" s="290" t="s">
        <v>6</v>
      </c>
      <c r="Y3822" s="290" t="s">
        <v>7</v>
      </c>
      <c r="Z3822" s="290" t="s">
        <v>8</v>
      </c>
      <c r="AA3822" s="290" t="s">
        <v>9</v>
      </c>
      <c r="AB3822" s="317" t="s">
        <v>10</v>
      </c>
    </row>
    <row r="3823" spans="1:29" x14ac:dyDescent="0.35">
      <c r="A3823" s="299" t="s">
        <v>11</v>
      </c>
      <c r="B3823" s="293" t="s">
        <v>12</v>
      </c>
      <c r="C3823" s="293" t="s">
        <v>13</v>
      </c>
      <c r="D3823" s="311" t="s">
        <v>14</v>
      </c>
      <c r="E3823" s="311" t="s">
        <v>15</v>
      </c>
      <c r="F3823" s="312" t="s">
        <v>16</v>
      </c>
      <c r="G3823" s="302" t="s">
        <v>17</v>
      </c>
      <c r="H3823" s="303"/>
      <c r="I3823" s="304"/>
      <c r="J3823" s="290" t="s">
        <v>18</v>
      </c>
      <c r="K3823" s="290" t="s">
        <v>19</v>
      </c>
      <c r="L3823" s="308" t="s">
        <v>20</v>
      </c>
      <c r="M3823" s="299" t="s">
        <v>11</v>
      </c>
      <c r="N3823" s="293" t="s">
        <v>21</v>
      </c>
      <c r="O3823" s="293" t="s">
        <v>22</v>
      </c>
      <c r="P3823" s="293" t="s">
        <v>16</v>
      </c>
      <c r="Q3823" s="290" t="s">
        <v>23</v>
      </c>
      <c r="R3823" s="290" t="s">
        <v>24</v>
      </c>
      <c r="S3823" s="290" t="s">
        <v>25</v>
      </c>
      <c r="T3823" s="290" t="s">
        <v>26</v>
      </c>
      <c r="U3823" s="288" t="s">
        <v>27</v>
      </c>
      <c r="V3823" s="289"/>
      <c r="W3823" s="290" t="s">
        <v>28</v>
      </c>
      <c r="X3823" s="291"/>
      <c r="Y3823" s="291"/>
      <c r="Z3823" s="291"/>
      <c r="AA3823" s="291"/>
      <c r="AB3823" s="318"/>
    </row>
    <row r="3824" spans="1:29" x14ac:dyDescent="0.35">
      <c r="A3824" s="300"/>
      <c r="B3824" s="294"/>
      <c r="C3824" s="294"/>
      <c r="D3824" s="312"/>
      <c r="E3824" s="312"/>
      <c r="F3824" s="312"/>
      <c r="G3824" s="305"/>
      <c r="H3824" s="306"/>
      <c r="I3824" s="307"/>
      <c r="J3824" s="291"/>
      <c r="K3824" s="291"/>
      <c r="L3824" s="309"/>
      <c r="M3824" s="300"/>
      <c r="N3824" s="294"/>
      <c r="O3824" s="294"/>
      <c r="P3824" s="294"/>
      <c r="Q3824" s="291"/>
      <c r="R3824" s="291"/>
      <c r="S3824" s="291"/>
      <c r="T3824" s="291"/>
      <c r="U3824" s="293" t="s">
        <v>29</v>
      </c>
      <c r="V3824" s="296" t="s">
        <v>30</v>
      </c>
      <c r="W3824" s="291"/>
      <c r="X3824" s="291"/>
      <c r="Y3824" s="291"/>
      <c r="Z3824" s="291"/>
      <c r="AA3824" s="291"/>
      <c r="AB3824" s="318"/>
    </row>
    <row r="3825" spans="1:29" x14ac:dyDescent="0.35">
      <c r="A3825" s="300"/>
      <c r="B3825" s="294"/>
      <c r="C3825" s="294"/>
      <c r="D3825" s="312"/>
      <c r="E3825" s="312"/>
      <c r="F3825" s="312"/>
      <c r="G3825" s="299" t="s">
        <v>31</v>
      </c>
      <c r="H3825" s="299" t="s">
        <v>32</v>
      </c>
      <c r="I3825" s="299" t="s">
        <v>33</v>
      </c>
      <c r="J3825" s="291"/>
      <c r="K3825" s="291"/>
      <c r="L3825" s="309"/>
      <c r="M3825" s="300"/>
      <c r="N3825" s="294"/>
      <c r="O3825" s="294"/>
      <c r="P3825" s="294"/>
      <c r="Q3825" s="291"/>
      <c r="R3825" s="291"/>
      <c r="S3825" s="291"/>
      <c r="T3825" s="291"/>
      <c r="U3825" s="294"/>
      <c r="V3825" s="297"/>
      <c r="W3825" s="291"/>
      <c r="X3825" s="291"/>
      <c r="Y3825" s="291"/>
      <c r="Z3825" s="291"/>
      <c r="AA3825" s="291"/>
      <c r="AB3825" s="318"/>
    </row>
    <row r="3826" spans="1:29" x14ac:dyDescent="0.35">
      <c r="A3826" s="300"/>
      <c r="B3826" s="294"/>
      <c r="C3826" s="294"/>
      <c r="D3826" s="312"/>
      <c r="E3826" s="312"/>
      <c r="F3826" s="312"/>
      <c r="G3826" s="300"/>
      <c r="H3826" s="300"/>
      <c r="I3826" s="300"/>
      <c r="J3826" s="291"/>
      <c r="K3826" s="291"/>
      <c r="L3826" s="309"/>
      <c r="M3826" s="300"/>
      <c r="N3826" s="294"/>
      <c r="O3826" s="294"/>
      <c r="P3826" s="294"/>
      <c r="Q3826" s="291"/>
      <c r="R3826" s="291"/>
      <c r="S3826" s="291"/>
      <c r="T3826" s="291"/>
      <c r="U3826" s="294"/>
      <c r="V3826" s="297"/>
      <c r="W3826" s="291"/>
      <c r="X3826" s="291"/>
      <c r="Y3826" s="291"/>
      <c r="Z3826" s="291"/>
      <c r="AA3826" s="291"/>
      <c r="AB3826" s="318"/>
    </row>
    <row r="3827" spans="1:29" x14ac:dyDescent="0.35">
      <c r="A3827" s="301"/>
      <c r="B3827" s="295"/>
      <c r="C3827" s="295"/>
      <c r="D3827" s="313"/>
      <c r="E3827" s="313"/>
      <c r="F3827" s="313"/>
      <c r="G3827" s="301"/>
      <c r="H3827" s="301"/>
      <c r="I3827" s="301"/>
      <c r="J3827" s="292"/>
      <c r="K3827" s="292"/>
      <c r="L3827" s="310"/>
      <c r="M3827" s="301"/>
      <c r="N3827" s="295"/>
      <c r="O3827" s="295"/>
      <c r="P3827" s="295"/>
      <c r="Q3827" s="292"/>
      <c r="R3827" s="292"/>
      <c r="S3827" s="292"/>
      <c r="T3827" s="292"/>
      <c r="U3827" s="295"/>
      <c r="V3827" s="298"/>
      <c r="W3827" s="292"/>
      <c r="X3827" s="292"/>
      <c r="Y3827" s="292"/>
      <c r="Z3827" s="292"/>
      <c r="AA3827" s="292"/>
      <c r="AB3827" s="319"/>
    </row>
    <row r="3828" spans="1:29" x14ac:dyDescent="0.35">
      <c r="A3828" s="15">
        <v>1</v>
      </c>
      <c r="B3828" s="16" t="str">
        <f>[1]ภดส3!B7010</f>
        <v>โฉนด</v>
      </c>
      <c r="C3828" s="16">
        <f>[1]ภดส3!E7010</f>
        <v>3028</v>
      </c>
      <c r="D3828" s="17">
        <f>[1]ภดส3!C7010</f>
        <v>6472</v>
      </c>
      <c r="E3828" s="17" t="str">
        <f>[1]ภดส3!F7010</f>
        <v>ม.11 ต.นาบอน</v>
      </c>
      <c r="F3828" s="18" t="s">
        <v>34</v>
      </c>
      <c r="G3828" s="16">
        <f>[1]ภดส3!G7010</f>
        <v>0</v>
      </c>
      <c r="H3828" s="16">
        <f>[1]ภดส3!H7010</f>
        <v>0</v>
      </c>
      <c r="I3828" s="16">
        <f>[1]ภดส3!I7010</f>
        <v>20</v>
      </c>
      <c r="J3828" s="19">
        <f>[1]ภดส3!J7010</f>
        <v>20</v>
      </c>
      <c r="K3828" s="20">
        <v>500</v>
      </c>
      <c r="L3828" s="19">
        <f>J3828*K3828</f>
        <v>10000</v>
      </c>
      <c r="M3828" s="21">
        <v>1</v>
      </c>
      <c r="N3828" s="21" t="s">
        <v>321</v>
      </c>
      <c r="O3828" s="21" t="s">
        <v>49</v>
      </c>
      <c r="P3828" s="21">
        <v>2</v>
      </c>
      <c r="Q3828" s="22">
        <v>80</v>
      </c>
      <c r="R3828" s="23">
        <v>100</v>
      </c>
      <c r="S3828" s="22">
        <v>6600</v>
      </c>
      <c r="T3828" s="22">
        <f>Q3828*S3828</f>
        <v>528000</v>
      </c>
      <c r="U3828" s="21">
        <v>30</v>
      </c>
      <c r="V3828" s="21">
        <v>50</v>
      </c>
      <c r="W3828" s="23">
        <f>T3828-T3828*50/100</f>
        <v>264000</v>
      </c>
      <c r="X3828" s="22">
        <f>L3828+W3828</f>
        <v>274000</v>
      </c>
      <c r="Y3828" s="23">
        <f>X3828*R3828/100</f>
        <v>274000</v>
      </c>
      <c r="Z3828" s="22">
        <v>0</v>
      </c>
      <c r="AA3828" s="24">
        <f>Y3828-Z3828</f>
        <v>274000</v>
      </c>
      <c r="AB3828" s="25">
        <v>0.02</v>
      </c>
      <c r="AC3828" s="5">
        <f>AA3828*AB3828/100</f>
        <v>54.8</v>
      </c>
    </row>
    <row r="3829" spans="1:29" x14ac:dyDescent="0.35">
      <c r="A3829" s="15">
        <v>2</v>
      </c>
      <c r="B3829" s="16" t="str">
        <f>[1]ภดส3!B7011</f>
        <v>โฉนด</v>
      </c>
      <c r="C3829" s="16">
        <f>[1]ภดส3!E7011</f>
        <v>3027</v>
      </c>
      <c r="D3829" s="17">
        <f>[1]ภดส3!C7011</f>
        <v>6471</v>
      </c>
      <c r="E3829" s="17" t="str">
        <f>[1]ภดส3!F7011</f>
        <v>ม.11 ต.นาบอน</v>
      </c>
      <c r="F3829" s="28" t="s">
        <v>47</v>
      </c>
      <c r="G3829" s="16">
        <f>[1]ภดส3!G7011</f>
        <v>0</v>
      </c>
      <c r="H3829" s="16">
        <f>[1]ภดส3!H7011</f>
        <v>0</v>
      </c>
      <c r="I3829" s="16">
        <f>[1]ภดส3!I7011</f>
        <v>23</v>
      </c>
      <c r="J3829" s="45">
        <f>[1]ภดส3!J7011</f>
        <v>23</v>
      </c>
      <c r="K3829" s="177">
        <v>500</v>
      </c>
      <c r="L3829" s="19">
        <f>J3829*K3829</f>
        <v>11500</v>
      </c>
      <c r="M3829" s="30"/>
      <c r="N3829" s="30"/>
      <c r="O3829" s="30"/>
      <c r="P3829" s="30"/>
      <c r="Q3829" s="42"/>
      <c r="R3829" s="23"/>
      <c r="S3829" s="42"/>
      <c r="T3829" s="22"/>
      <c r="U3829" s="30"/>
      <c r="V3829" s="30"/>
      <c r="W3829" s="23"/>
      <c r="X3829" s="22">
        <f>L3829</f>
        <v>11500</v>
      </c>
      <c r="Y3829" s="23">
        <f>X3829*100/100</f>
        <v>11500</v>
      </c>
      <c r="Z3829" s="22">
        <v>0</v>
      </c>
      <c r="AA3829" s="24">
        <f>Y3829-Z3829</f>
        <v>11500</v>
      </c>
      <c r="AB3829" s="25">
        <v>0.3</v>
      </c>
      <c r="AC3829" s="5">
        <f>AA3829*AB3829/100</f>
        <v>34.5</v>
      </c>
    </row>
    <row r="3830" spans="1:29" x14ac:dyDescent="0.35">
      <c r="A3830" s="15">
        <v>3</v>
      </c>
      <c r="B3830" s="16" t="str">
        <f>[1]ภดส3!B7012</f>
        <v>โฉนด</v>
      </c>
      <c r="C3830" s="16">
        <f>[1]ภดส3!E7012</f>
        <v>3018</v>
      </c>
      <c r="D3830" s="17">
        <f>[1]ภดส3!C7012</f>
        <v>6462</v>
      </c>
      <c r="E3830" s="17" t="str">
        <f>[1]ภดส3!F7012</f>
        <v>ม.11 ต.นาบอน</v>
      </c>
      <c r="F3830" s="28" t="s">
        <v>34</v>
      </c>
      <c r="G3830" s="16">
        <f>[1]ภดส3!G7012</f>
        <v>0</v>
      </c>
      <c r="H3830" s="16">
        <f>[1]ภดส3!H7012</f>
        <v>0</v>
      </c>
      <c r="I3830" s="16">
        <f>[1]ภดส3!I7012</f>
        <v>98</v>
      </c>
      <c r="J3830" s="45">
        <f>[1]ภดส3!J7012</f>
        <v>98</v>
      </c>
      <c r="K3830" s="29">
        <v>500</v>
      </c>
      <c r="L3830" s="19">
        <f>J3830*K3830</f>
        <v>49000</v>
      </c>
      <c r="M3830" s="31">
        <v>2</v>
      </c>
      <c r="N3830" s="33" t="s">
        <v>141</v>
      </c>
      <c r="O3830" s="67" t="s">
        <v>49</v>
      </c>
      <c r="P3830" s="67">
        <v>2</v>
      </c>
      <c r="Q3830" s="34">
        <v>780</v>
      </c>
      <c r="R3830" s="23">
        <v>100</v>
      </c>
      <c r="S3830" s="34">
        <v>6750</v>
      </c>
      <c r="T3830" s="22">
        <f>Q3830*S3830</f>
        <v>5265000</v>
      </c>
      <c r="U3830" s="67">
        <v>10</v>
      </c>
      <c r="V3830" s="67">
        <v>10</v>
      </c>
      <c r="W3830" s="23">
        <f>T3830-T3830*10/100</f>
        <v>4738500</v>
      </c>
      <c r="X3830" s="22">
        <f>L3830+W3830</f>
        <v>4787500</v>
      </c>
      <c r="Y3830" s="23">
        <f>X3830*R3830/100</f>
        <v>4787500</v>
      </c>
      <c r="Z3830" s="22">
        <v>50000000</v>
      </c>
      <c r="AA3830" s="24">
        <v>0</v>
      </c>
      <c r="AB3830" s="25">
        <v>0.02</v>
      </c>
      <c r="AC3830" s="5">
        <f>AA3830*AB3830/100</f>
        <v>0</v>
      </c>
    </row>
    <row r="3831" spans="1:29" x14ac:dyDescent="0.35">
      <c r="A3831" s="179"/>
      <c r="B3831" s="132"/>
      <c r="C3831" s="132"/>
      <c r="D3831" s="180"/>
      <c r="E3831" s="180"/>
      <c r="F3831" s="180"/>
      <c r="G3831" s="181"/>
      <c r="H3831" s="181"/>
      <c r="I3831" s="181"/>
      <c r="J3831" s="51"/>
      <c r="K3831" s="208"/>
      <c r="L3831" s="183"/>
      <c r="M3831" s="132"/>
      <c r="N3831" s="204"/>
      <c r="O3831" s="132"/>
      <c r="P3831" s="132"/>
      <c r="Q3831" s="185"/>
      <c r="R3831" s="186"/>
      <c r="S3831" s="51"/>
      <c r="T3831" s="185"/>
      <c r="U3831" s="154"/>
      <c r="V3831" s="154"/>
      <c r="W3831" s="133"/>
      <c r="X3831" s="51"/>
      <c r="Y3831" s="133"/>
      <c r="Z3831" s="51"/>
      <c r="AA3831" s="133"/>
      <c r="AB3831" s="187"/>
      <c r="AC3831" s="188">
        <f>SUM(AC3828:AC3830)</f>
        <v>89.3</v>
      </c>
    </row>
    <row r="3832" spans="1:29" x14ac:dyDescent="0.35">
      <c r="A3832" s="1"/>
      <c r="B3832" s="1"/>
      <c r="C3832" s="1"/>
      <c r="D3832" s="2"/>
      <c r="E3832" s="2"/>
      <c r="F3832" s="2"/>
      <c r="G3832" s="1"/>
      <c r="H3832" s="1"/>
      <c r="I3832" s="1"/>
      <c r="J3832" s="3"/>
      <c r="K3832" s="4"/>
      <c r="M3832" s="6"/>
      <c r="N3832" s="1"/>
      <c r="O3832" s="1"/>
      <c r="P3832" s="1"/>
      <c r="Q3832" s="3"/>
      <c r="R3832" s="4"/>
      <c r="S3832" s="3"/>
      <c r="T3832" s="3"/>
      <c r="U3832" s="1"/>
      <c r="V3832" s="1"/>
      <c r="W3832" s="4"/>
      <c r="X3832" s="3"/>
      <c r="Y3832" s="4"/>
      <c r="Z3832" s="3"/>
      <c r="AA3832" s="4"/>
      <c r="AB3832" s="55"/>
    </row>
    <row r="3833" spans="1:29" x14ac:dyDescent="0.35">
      <c r="A3833" s="8"/>
      <c r="B3833" s="8" t="s">
        <v>37</v>
      </c>
      <c r="C3833" s="8"/>
      <c r="D3833" s="9" t="s">
        <v>38</v>
      </c>
      <c r="E3833" s="9"/>
      <c r="F3833" s="9"/>
      <c r="G3833" s="56"/>
      <c r="H3833" s="8" t="s">
        <v>39</v>
      </c>
      <c r="I3833" s="8"/>
      <c r="J3833" s="57"/>
      <c r="K3833" s="10"/>
      <c r="L3833" s="8"/>
      <c r="M3833" s="13"/>
      <c r="N3833" s="1"/>
      <c r="O3833" s="1"/>
      <c r="P3833" s="1"/>
      <c r="Q3833" s="3"/>
      <c r="R3833" s="4"/>
      <c r="S3833" s="3"/>
      <c r="T3833" s="3"/>
      <c r="U3833" s="1"/>
      <c r="V3833" s="1"/>
      <c r="W3833" s="4"/>
      <c r="X3833" s="3"/>
      <c r="Y3833" s="4"/>
      <c r="Z3833" s="3"/>
      <c r="AA3833" s="4"/>
      <c r="AB3833" s="55"/>
    </row>
    <row r="3834" spans="1:29" x14ac:dyDescent="0.35">
      <c r="A3834" s="8"/>
      <c r="B3834" s="8"/>
      <c r="C3834" s="8"/>
      <c r="D3834" s="9"/>
      <c r="E3834" s="9"/>
      <c r="F3834" s="9"/>
      <c r="G3834" s="56"/>
      <c r="H3834" s="8" t="s">
        <v>40</v>
      </c>
      <c r="I3834" s="8"/>
      <c r="J3834" s="57"/>
      <c r="K3834" s="10"/>
      <c r="L3834" s="8"/>
      <c r="M3834" s="13"/>
      <c r="N3834" s="1"/>
      <c r="O3834" s="1"/>
      <c r="P3834" s="1"/>
      <c r="Q3834" s="3"/>
      <c r="R3834" s="4"/>
      <c r="S3834" s="3"/>
      <c r="T3834" s="3"/>
      <c r="U3834" s="1"/>
      <c r="V3834" s="1"/>
      <c r="W3834" s="4"/>
      <c r="X3834" s="3"/>
      <c r="Y3834" s="4"/>
      <c r="Z3834" s="3"/>
      <c r="AA3834" s="4"/>
      <c r="AB3834" s="55"/>
    </row>
    <row r="3835" spans="1:29" x14ac:dyDescent="0.35">
      <c r="A3835" s="8"/>
      <c r="B3835" s="8"/>
      <c r="C3835" s="8"/>
      <c r="D3835" s="9"/>
      <c r="E3835" s="9"/>
      <c r="F3835" s="9"/>
      <c r="G3835" s="56"/>
      <c r="H3835" s="8" t="s">
        <v>41</v>
      </c>
      <c r="I3835" s="8"/>
      <c r="J3835" s="57"/>
      <c r="K3835" s="10"/>
      <c r="L3835" s="8"/>
      <c r="M3835" s="13"/>
      <c r="N3835" s="1"/>
      <c r="O3835" s="1"/>
      <c r="P3835" s="8"/>
      <c r="Q3835" s="3"/>
      <c r="R3835" s="4"/>
      <c r="S3835" s="3"/>
      <c r="T3835" s="3"/>
      <c r="U3835" s="1"/>
      <c r="V3835" s="1"/>
      <c r="W3835" s="4"/>
      <c r="X3835" s="3"/>
      <c r="Y3835" s="11"/>
      <c r="Z3835" s="10"/>
      <c r="AA3835" s="11"/>
      <c r="AB3835" s="14"/>
    </row>
    <row r="3836" spans="1:29" x14ac:dyDescent="0.35">
      <c r="A3836" s="8"/>
      <c r="B3836" s="8"/>
      <c r="C3836" s="8"/>
      <c r="D3836" s="9"/>
      <c r="E3836" s="9"/>
      <c r="F3836" s="9"/>
      <c r="G3836" s="56"/>
      <c r="H3836" s="8" t="s">
        <v>42</v>
      </c>
      <c r="I3836" s="58"/>
      <c r="J3836" s="59"/>
      <c r="K3836" s="12"/>
      <c r="L3836" s="58"/>
      <c r="M3836" s="60"/>
      <c r="N3836" s="1"/>
      <c r="O3836" s="1"/>
      <c r="P3836" s="8"/>
      <c r="Q3836" s="3"/>
      <c r="R3836" s="4"/>
      <c r="S3836" s="3"/>
      <c r="T3836" s="3"/>
      <c r="U3836" s="1"/>
      <c r="V3836" s="1"/>
      <c r="W3836" s="4"/>
      <c r="X3836" s="3"/>
      <c r="Y3836" s="11"/>
      <c r="Z3836" s="10"/>
      <c r="AA3836" s="11"/>
      <c r="AB3836" s="14"/>
    </row>
    <row r="3837" spans="1:29" x14ac:dyDescent="0.35">
      <c r="A3837" s="58"/>
      <c r="B3837" s="58"/>
      <c r="C3837" s="58"/>
      <c r="D3837" s="61"/>
      <c r="E3837" s="61"/>
      <c r="F3837" s="61"/>
      <c r="G3837" s="58"/>
      <c r="H3837" s="58" t="s">
        <v>43</v>
      </c>
      <c r="I3837" s="58"/>
      <c r="J3837" s="59"/>
      <c r="K3837" s="12"/>
      <c r="L3837" s="58"/>
      <c r="M3837" s="60"/>
    </row>
    <row r="3838" spans="1:29" x14ac:dyDescent="0.35">
      <c r="A3838" s="1"/>
      <c r="B3838" s="1"/>
      <c r="C3838" s="1"/>
      <c r="D3838" s="2"/>
      <c r="E3838" s="2"/>
      <c r="F3838" s="2"/>
      <c r="G3838" s="1"/>
      <c r="H3838" s="1"/>
      <c r="I3838" s="1"/>
      <c r="J3838" s="3"/>
      <c r="K3838" s="4"/>
      <c r="M3838" s="6"/>
      <c r="N3838" s="1"/>
      <c r="O3838" s="1"/>
      <c r="P3838" s="1"/>
      <c r="Q3838" s="3"/>
      <c r="R3838" s="4"/>
      <c r="S3838" s="3"/>
      <c r="T3838" s="3"/>
      <c r="U3838" s="1"/>
      <c r="V3838" s="1"/>
      <c r="W3838" s="4"/>
      <c r="X3838" s="3"/>
      <c r="Y3838" s="4"/>
      <c r="Z3838" s="3"/>
      <c r="AA3838" s="314" t="s">
        <v>0</v>
      </c>
      <c r="AB3838" s="314"/>
    </row>
    <row r="3839" spans="1:29" x14ac:dyDescent="0.35">
      <c r="A3839" s="315" t="s">
        <v>1</v>
      </c>
      <c r="B3839" s="315"/>
      <c r="C3839" s="315"/>
      <c r="D3839" s="315"/>
      <c r="E3839" s="315"/>
      <c r="F3839" s="315"/>
      <c r="G3839" s="315"/>
      <c r="H3839" s="315"/>
      <c r="I3839" s="315"/>
      <c r="J3839" s="315"/>
      <c r="K3839" s="315"/>
      <c r="L3839" s="315"/>
      <c r="M3839" s="315"/>
      <c r="N3839" s="315"/>
      <c r="O3839" s="315"/>
      <c r="P3839" s="315"/>
      <c r="Q3839" s="315"/>
      <c r="R3839" s="315"/>
      <c r="S3839" s="315"/>
      <c r="T3839" s="315"/>
      <c r="U3839" s="315"/>
      <c r="V3839" s="315"/>
      <c r="W3839" s="315"/>
      <c r="X3839" s="315"/>
      <c r="Y3839" s="315"/>
      <c r="Z3839" s="315"/>
      <c r="AA3839" s="315"/>
      <c r="AB3839" s="315"/>
    </row>
    <row r="3840" spans="1:29" x14ac:dyDescent="0.35">
      <c r="A3840" s="315" t="str">
        <f>A3820</f>
        <v>เทศบาลตำบลนาบอน</v>
      </c>
      <c r="B3840" s="315"/>
      <c r="C3840" s="315"/>
      <c r="D3840" s="315"/>
      <c r="E3840" s="315"/>
      <c r="F3840" s="315"/>
      <c r="G3840" s="315"/>
      <c r="H3840" s="315"/>
      <c r="I3840" s="315"/>
      <c r="J3840" s="315"/>
      <c r="K3840" s="315"/>
      <c r="L3840" s="315"/>
      <c r="M3840" s="315"/>
      <c r="N3840" s="315"/>
      <c r="O3840" s="315"/>
      <c r="P3840" s="315"/>
      <c r="Q3840" s="315"/>
      <c r="R3840" s="315"/>
      <c r="S3840" s="315"/>
      <c r="T3840" s="315"/>
      <c r="U3840" s="315"/>
      <c r="V3840" s="315"/>
      <c r="W3840" s="315"/>
      <c r="X3840" s="315"/>
      <c r="Y3840" s="315"/>
      <c r="Z3840" s="315"/>
      <c r="AA3840" s="315"/>
      <c r="AB3840" s="315"/>
    </row>
    <row r="3841" spans="1:29" x14ac:dyDescent="0.35">
      <c r="A3841" s="8" t="s">
        <v>322</v>
      </c>
      <c r="B3841" s="8"/>
      <c r="C3841" s="8"/>
      <c r="D3841" s="9"/>
      <c r="E3841" s="9"/>
      <c r="F3841" s="9"/>
      <c r="G3841" s="8"/>
      <c r="H3841" s="8"/>
      <c r="I3841" s="8"/>
      <c r="J3841" s="10"/>
      <c r="K3841" s="11"/>
      <c r="L3841" s="12"/>
      <c r="M3841" s="13"/>
      <c r="N3841" s="8"/>
      <c r="O3841" s="8"/>
      <c r="P3841" s="8"/>
      <c r="Q3841" s="10"/>
      <c r="R3841" s="11"/>
      <c r="S3841" s="10"/>
      <c r="T3841" s="10"/>
      <c r="U3841" s="8"/>
      <c r="V3841" s="8"/>
      <c r="W3841" s="11"/>
      <c r="X3841" s="10"/>
      <c r="Y3841" s="11"/>
      <c r="Z3841" s="10"/>
      <c r="AA3841" s="11"/>
      <c r="AB3841" s="14"/>
    </row>
    <row r="3842" spans="1:29" x14ac:dyDescent="0.35">
      <c r="A3842" s="288" t="s">
        <v>4</v>
      </c>
      <c r="B3842" s="316"/>
      <c r="C3842" s="316"/>
      <c r="D3842" s="316"/>
      <c r="E3842" s="316"/>
      <c r="F3842" s="316"/>
      <c r="G3842" s="316"/>
      <c r="H3842" s="316"/>
      <c r="I3842" s="316"/>
      <c r="J3842" s="316"/>
      <c r="K3842" s="316"/>
      <c r="L3842" s="289"/>
      <c r="M3842" s="288" t="s">
        <v>5</v>
      </c>
      <c r="N3842" s="316"/>
      <c r="O3842" s="316"/>
      <c r="P3842" s="316"/>
      <c r="Q3842" s="316"/>
      <c r="R3842" s="316"/>
      <c r="S3842" s="316"/>
      <c r="T3842" s="316"/>
      <c r="U3842" s="316"/>
      <c r="V3842" s="316"/>
      <c r="W3842" s="289"/>
      <c r="X3842" s="290" t="s">
        <v>6</v>
      </c>
      <c r="Y3842" s="290" t="s">
        <v>7</v>
      </c>
      <c r="Z3842" s="290" t="s">
        <v>8</v>
      </c>
      <c r="AA3842" s="290" t="s">
        <v>9</v>
      </c>
      <c r="AB3842" s="317" t="s">
        <v>10</v>
      </c>
    </row>
    <row r="3843" spans="1:29" x14ac:dyDescent="0.35">
      <c r="A3843" s="299" t="s">
        <v>11</v>
      </c>
      <c r="B3843" s="293" t="s">
        <v>12</v>
      </c>
      <c r="C3843" s="293" t="s">
        <v>13</v>
      </c>
      <c r="D3843" s="311" t="s">
        <v>14</v>
      </c>
      <c r="E3843" s="311" t="s">
        <v>15</v>
      </c>
      <c r="F3843" s="312" t="s">
        <v>16</v>
      </c>
      <c r="G3843" s="302" t="s">
        <v>17</v>
      </c>
      <c r="H3843" s="303"/>
      <c r="I3843" s="304"/>
      <c r="J3843" s="290" t="s">
        <v>18</v>
      </c>
      <c r="K3843" s="290" t="s">
        <v>19</v>
      </c>
      <c r="L3843" s="308" t="s">
        <v>20</v>
      </c>
      <c r="M3843" s="299" t="s">
        <v>11</v>
      </c>
      <c r="N3843" s="293" t="s">
        <v>21</v>
      </c>
      <c r="O3843" s="293" t="s">
        <v>22</v>
      </c>
      <c r="P3843" s="293" t="s">
        <v>16</v>
      </c>
      <c r="Q3843" s="290" t="s">
        <v>23</v>
      </c>
      <c r="R3843" s="290" t="s">
        <v>24</v>
      </c>
      <c r="S3843" s="290" t="s">
        <v>25</v>
      </c>
      <c r="T3843" s="290" t="s">
        <v>26</v>
      </c>
      <c r="U3843" s="288" t="s">
        <v>27</v>
      </c>
      <c r="V3843" s="289"/>
      <c r="W3843" s="290" t="s">
        <v>28</v>
      </c>
      <c r="X3843" s="291"/>
      <c r="Y3843" s="291"/>
      <c r="Z3843" s="291"/>
      <c r="AA3843" s="291"/>
      <c r="AB3843" s="318"/>
    </row>
    <row r="3844" spans="1:29" x14ac:dyDescent="0.35">
      <c r="A3844" s="300"/>
      <c r="B3844" s="294"/>
      <c r="C3844" s="294"/>
      <c r="D3844" s="312"/>
      <c r="E3844" s="312"/>
      <c r="F3844" s="312"/>
      <c r="G3844" s="305"/>
      <c r="H3844" s="306"/>
      <c r="I3844" s="307"/>
      <c r="J3844" s="291"/>
      <c r="K3844" s="291"/>
      <c r="L3844" s="309"/>
      <c r="M3844" s="300"/>
      <c r="N3844" s="294"/>
      <c r="O3844" s="294"/>
      <c r="P3844" s="294"/>
      <c r="Q3844" s="291"/>
      <c r="R3844" s="291"/>
      <c r="S3844" s="291"/>
      <c r="T3844" s="291"/>
      <c r="U3844" s="293" t="s">
        <v>29</v>
      </c>
      <c r="V3844" s="296" t="s">
        <v>30</v>
      </c>
      <c r="W3844" s="291"/>
      <c r="X3844" s="291"/>
      <c r="Y3844" s="291"/>
      <c r="Z3844" s="291"/>
      <c r="AA3844" s="291"/>
      <c r="AB3844" s="318"/>
    </row>
    <row r="3845" spans="1:29" x14ac:dyDescent="0.35">
      <c r="A3845" s="300"/>
      <c r="B3845" s="294"/>
      <c r="C3845" s="294"/>
      <c r="D3845" s="312"/>
      <c r="E3845" s="312"/>
      <c r="F3845" s="312"/>
      <c r="G3845" s="299" t="s">
        <v>31</v>
      </c>
      <c r="H3845" s="299" t="s">
        <v>32</v>
      </c>
      <c r="I3845" s="299" t="s">
        <v>33</v>
      </c>
      <c r="J3845" s="291"/>
      <c r="K3845" s="291"/>
      <c r="L3845" s="309"/>
      <c r="M3845" s="300"/>
      <c r="N3845" s="294"/>
      <c r="O3845" s="294"/>
      <c r="P3845" s="294"/>
      <c r="Q3845" s="291"/>
      <c r="R3845" s="291"/>
      <c r="S3845" s="291"/>
      <c r="T3845" s="291"/>
      <c r="U3845" s="294"/>
      <c r="V3845" s="297"/>
      <c r="W3845" s="291"/>
      <c r="X3845" s="291"/>
      <c r="Y3845" s="291"/>
      <c r="Z3845" s="291"/>
      <c r="AA3845" s="291"/>
      <c r="AB3845" s="318"/>
    </row>
    <row r="3846" spans="1:29" x14ac:dyDescent="0.35">
      <c r="A3846" s="300"/>
      <c r="B3846" s="294"/>
      <c r="C3846" s="294"/>
      <c r="D3846" s="312"/>
      <c r="E3846" s="312"/>
      <c r="F3846" s="312"/>
      <c r="G3846" s="300"/>
      <c r="H3846" s="300"/>
      <c r="I3846" s="300"/>
      <c r="J3846" s="291"/>
      <c r="K3846" s="291"/>
      <c r="L3846" s="309"/>
      <c r="M3846" s="300"/>
      <c r="N3846" s="294"/>
      <c r="O3846" s="294"/>
      <c r="P3846" s="294"/>
      <c r="Q3846" s="291"/>
      <c r="R3846" s="291"/>
      <c r="S3846" s="291"/>
      <c r="T3846" s="291"/>
      <c r="U3846" s="294"/>
      <c r="V3846" s="297"/>
      <c r="W3846" s="291"/>
      <c r="X3846" s="291"/>
      <c r="Y3846" s="291"/>
      <c r="Z3846" s="291"/>
      <c r="AA3846" s="291"/>
      <c r="AB3846" s="318"/>
    </row>
    <row r="3847" spans="1:29" x14ac:dyDescent="0.35">
      <c r="A3847" s="301"/>
      <c r="B3847" s="295"/>
      <c r="C3847" s="295"/>
      <c r="D3847" s="313"/>
      <c r="E3847" s="313"/>
      <c r="F3847" s="313"/>
      <c r="G3847" s="301"/>
      <c r="H3847" s="301"/>
      <c r="I3847" s="301"/>
      <c r="J3847" s="292"/>
      <c r="K3847" s="292"/>
      <c r="L3847" s="310"/>
      <c r="M3847" s="301"/>
      <c r="N3847" s="295"/>
      <c r="O3847" s="295"/>
      <c r="P3847" s="295"/>
      <c r="Q3847" s="292"/>
      <c r="R3847" s="292"/>
      <c r="S3847" s="292"/>
      <c r="T3847" s="292"/>
      <c r="U3847" s="295"/>
      <c r="V3847" s="298"/>
      <c r="W3847" s="292"/>
      <c r="X3847" s="292"/>
      <c r="Y3847" s="292"/>
      <c r="Z3847" s="292"/>
      <c r="AA3847" s="292"/>
      <c r="AB3847" s="319"/>
    </row>
    <row r="3848" spans="1:29" x14ac:dyDescent="0.35">
      <c r="A3848" s="15">
        <v>1</v>
      </c>
      <c r="B3848" s="16" t="str">
        <f>[1]ภดส3!B6983</f>
        <v>โฉนด</v>
      </c>
      <c r="C3848" s="16">
        <f>[1]ภดส3!E6983</f>
        <v>5841</v>
      </c>
      <c r="D3848" s="17">
        <f>[1]ภดส3!C6983</f>
        <v>13855</v>
      </c>
      <c r="E3848" s="17" t="str">
        <f>[1]ภดส3!F6983</f>
        <v>ม.11 ต.นาบอน</v>
      </c>
      <c r="F3848" s="18" t="s">
        <v>47</v>
      </c>
      <c r="G3848" s="16">
        <f>[1]ภดส3!G6983</f>
        <v>0</v>
      </c>
      <c r="H3848" s="16">
        <f>[1]ภดส3!H6983</f>
        <v>0</v>
      </c>
      <c r="I3848" s="16">
        <f>[1]ภดส3!I6983</f>
        <v>27.2</v>
      </c>
      <c r="J3848" s="19">
        <f>[1]ภดส3!J6983</f>
        <v>27.2</v>
      </c>
      <c r="K3848" s="20">
        <v>3050</v>
      </c>
      <c r="L3848" s="19">
        <f>J3848*K3848</f>
        <v>82960</v>
      </c>
      <c r="M3848" s="21">
        <v>1</v>
      </c>
      <c r="N3848" s="21" t="s">
        <v>74</v>
      </c>
      <c r="O3848" s="21" t="s">
        <v>49</v>
      </c>
      <c r="P3848" s="21"/>
      <c r="Q3848" s="22">
        <v>100</v>
      </c>
      <c r="R3848" s="23">
        <v>100</v>
      </c>
      <c r="S3848" s="22">
        <v>7450</v>
      </c>
      <c r="T3848" s="22">
        <f>Q3848*S3848</f>
        <v>745000</v>
      </c>
      <c r="U3848" s="21">
        <v>25</v>
      </c>
      <c r="V3848" s="21">
        <v>40</v>
      </c>
      <c r="W3848" s="23">
        <f>T3848-T3848*40/100</f>
        <v>447000</v>
      </c>
      <c r="X3848" s="22">
        <f>L3848+W3848</f>
        <v>529960</v>
      </c>
      <c r="Y3848" s="23">
        <f>X3848*R3848/100</f>
        <v>529960</v>
      </c>
      <c r="Z3848" s="22">
        <v>0</v>
      </c>
      <c r="AA3848" s="24">
        <v>0</v>
      </c>
      <c r="AB3848" s="25"/>
    </row>
    <row r="3849" spans="1:29" x14ac:dyDescent="0.35">
      <c r="A3849" s="15"/>
      <c r="B3849" s="16"/>
      <c r="C3849" s="16"/>
      <c r="D3849" s="17"/>
      <c r="E3849" s="17"/>
      <c r="F3849" s="28"/>
      <c r="G3849" s="16"/>
      <c r="H3849" s="16"/>
      <c r="I3849" s="16"/>
      <c r="J3849" s="45"/>
      <c r="K3849" s="29"/>
      <c r="L3849" s="19"/>
      <c r="M3849" s="30"/>
      <c r="N3849" s="30"/>
      <c r="O3849" s="30"/>
      <c r="P3849" s="31">
        <v>2</v>
      </c>
      <c r="Q3849" s="32">
        <v>60</v>
      </c>
      <c r="R3849" s="23">
        <f>Q3849*R3848/Q3848</f>
        <v>60</v>
      </c>
      <c r="S3849" s="42"/>
      <c r="T3849" s="22"/>
      <c r="U3849" s="30"/>
      <c r="V3849" s="30"/>
      <c r="W3849" s="23"/>
      <c r="X3849" s="22"/>
      <c r="Y3849" s="23">
        <f>Y3848*R3849/100</f>
        <v>317976</v>
      </c>
      <c r="Z3849" s="22">
        <v>0</v>
      </c>
      <c r="AA3849" s="24">
        <f>Y3849-Z3849</f>
        <v>317976</v>
      </c>
      <c r="AB3849" s="25">
        <v>0.02</v>
      </c>
      <c r="AC3849" s="5">
        <f>AA3849*AB3849/100</f>
        <v>63.595200000000006</v>
      </c>
    </row>
    <row r="3850" spans="1:29" x14ac:dyDescent="0.35">
      <c r="A3850" s="15"/>
      <c r="B3850" s="16"/>
      <c r="C3850" s="16"/>
      <c r="D3850" s="17"/>
      <c r="E3850" s="17"/>
      <c r="F3850" s="28"/>
      <c r="G3850" s="16"/>
      <c r="H3850" s="16"/>
      <c r="I3850" s="16"/>
      <c r="J3850" s="45"/>
      <c r="K3850" s="29"/>
      <c r="L3850" s="19"/>
      <c r="M3850" s="30"/>
      <c r="N3850" s="33"/>
      <c r="O3850" s="33"/>
      <c r="P3850" s="67">
        <v>3</v>
      </c>
      <c r="Q3850" s="34">
        <v>40</v>
      </c>
      <c r="R3850" s="23">
        <f>Q3850*R3848/Q3848</f>
        <v>40</v>
      </c>
      <c r="S3850" s="35"/>
      <c r="T3850" s="22"/>
      <c r="U3850" s="33"/>
      <c r="V3850" s="33"/>
      <c r="W3850" s="23"/>
      <c r="X3850" s="22"/>
      <c r="Y3850" s="23">
        <f>Y3848*R3850/100</f>
        <v>211984</v>
      </c>
      <c r="Z3850" s="22">
        <v>0</v>
      </c>
      <c r="AA3850" s="24">
        <f>Y3850-Z3850</f>
        <v>211984</v>
      </c>
      <c r="AB3850" s="25">
        <v>0.3</v>
      </c>
      <c r="AC3850" s="5">
        <f>AA3850*AB3850/100</f>
        <v>635.952</v>
      </c>
    </row>
    <row r="3851" spans="1:29" x14ac:dyDescent="0.35">
      <c r="A3851" s="68">
        <v>2</v>
      </c>
      <c r="B3851" s="30" t="str">
        <f>[1]ภดส3!B6984</f>
        <v>โฉนด</v>
      </c>
      <c r="C3851" s="30">
        <f>[1]ภดส3!E6984</f>
        <v>5845</v>
      </c>
      <c r="D3851" s="37" t="s">
        <v>323</v>
      </c>
      <c r="E3851" s="37" t="s">
        <v>67</v>
      </c>
      <c r="F3851" s="28" t="s">
        <v>34</v>
      </c>
      <c r="G3851" s="74">
        <f>[1]ภดส3!G6984</f>
        <v>0</v>
      </c>
      <c r="H3851" s="74">
        <f>[1]ภดส3!H6984</f>
        <v>0</v>
      </c>
      <c r="I3851" s="74">
        <f>[1]ภดส3!I6984</f>
        <v>64.400000000000006</v>
      </c>
      <c r="J3851" s="75">
        <f>[1]ภดส3!J6984</f>
        <v>64.400000000000006</v>
      </c>
      <c r="K3851" s="24">
        <v>3050</v>
      </c>
      <c r="L3851" s="35">
        <f>J3851*K3851</f>
        <v>196420.00000000003</v>
      </c>
      <c r="M3851" s="31">
        <v>2</v>
      </c>
      <c r="N3851" s="67" t="s">
        <v>136</v>
      </c>
      <c r="O3851" s="40"/>
      <c r="P3851" s="31">
        <v>2</v>
      </c>
      <c r="Q3851" s="32">
        <v>125</v>
      </c>
      <c r="R3851" s="41">
        <v>100</v>
      </c>
      <c r="S3851" s="75">
        <v>5500</v>
      </c>
      <c r="T3851" s="32">
        <f>Q3851*S3851</f>
        <v>687500</v>
      </c>
      <c r="U3851" s="126">
        <v>10</v>
      </c>
      <c r="V3851" s="126">
        <v>10</v>
      </c>
      <c r="W3851" s="44">
        <f>T3851-T3851*10/100</f>
        <v>618750</v>
      </c>
      <c r="X3851" s="39">
        <f>L3851-L3852+W3851</f>
        <v>723670</v>
      </c>
      <c r="Y3851" s="44">
        <f>X3851*R3851/100</f>
        <v>723670</v>
      </c>
      <c r="Z3851" s="75">
        <v>0</v>
      </c>
      <c r="AA3851" s="44">
        <f>Y3851-Z3851</f>
        <v>723670</v>
      </c>
      <c r="AB3851" s="46">
        <v>0.02</v>
      </c>
      <c r="AC3851" s="5">
        <f>AA3851*AB3851/100</f>
        <v>144.73400000000001</v>
      </c>
    </row>
    <row r="3852" spans="1:29" x14ac:dyDescent="0.35">
      <c r="A3852" s="139"/>
      <c r="B3852" s="40"/>
      <c r="C3852" s="40"/>
      <c r="D3852" s="104"/>
      <c r="E3852" s="104"/>
      <c r="F3852" s="105"/>
      <c r="G3852" s="122"/>
      <c r="H3852" s="122"/>
      <c r="I3852" s="122"/>
      <c r="J3852" s="113">
        <v>30</v>
      </c>
      <c r="K3852" s="24">
        <v>3050</v>
      </c>
      <c r="L3852" s="35">
        <f>J3852*K3852</f>
        <v>91500</v>
      </c>
      <c r="M3852" s="91"/>
      <c r="N3852" s="71"/>
      <c r="O3852" s="40"/>
      <c r="P3852" s="91"/>
      <c r="Q3852" s="108"/>
      <c r="R3852" s="109"/>
      <c r="S3852" s="113"/>
      <c r="T3852" s="108"/>
      <c r="U3852" s="125"/>
      <c r="V3852" s="125"/>
      <c r="W3852" s="112"/>
      <c r="X3852" s="107">
        <f>L3852</f>
        <v>91500</v>
      </c>
      <c r="Y3852" s="112">
        <f>X3852*100/100</f>
        <v>91500</v>
      </c>
      <c r="Z3852" s="113">
        <v>0</v>
      </c>
      <c r="AA3852" s="112">
        <f>Y3852-Z3852</f>
        <v>91500</v>
      </c>
      <c r="AB3852" s="115">
        <v>0.3</v>
      </c>
      <c r="AC3852" s="5">
        <f>AA3852*AB3852/100</f>
        <v>274.5</v>
      </c>
    </row>
    <row r="3853" spans="1:29" x14ac:dyDescent="0.35">
      <c r="A3853" s="47"/>
      <c r="B3853" s="47"/>
      <c r="C3853" s="47"/>
      <c r="D3853" s="48"/>
      <c r="E3853" s="48"/>
      <c r="F3853" s="48"/>
      <c r="G3853" s="47"/>
      <c r="H3853" s="47"/>
      <c r="I3853" s="47"/>
      <c r="J3853" s="84"/>
      <c r="K3853" s="50"/>
      <c r="L3853" s="51"/>
      <c r="M3853" s="52"/>
      <c r="N3853" s="52"/>
      <c r="O3853" s="52"/>
      <c r="P3853" s="52"/>
      <c r="Q3853" s="49"/>
      <c r="R3853" s="50"/>
      <c r="S3853" s="49"/>
      <c r="T3853" s="49"/>
      <c r="U3853" s="52"/>
      <c r="V3853" s="52"/>
      <c r="W3853" s="50"/>
      <c r="X3853" s="49"/>
      <c r="Y3853" s="50"/>
      <c r="Z3853" s="49"/>
      <c r="AA3853" s="50"/>
      <c r="AB3853" s="53"/>
      <c r="AC3853" s="5">
        <f>SUM(AC3848:AC3852)</f>
        <v>1118.7811999999999</v>
      </c>
    </row>
    <row r="3854" spans="1:29" x14ac:dyDescent="0.35">
      <c r="A3854" s="1"/>
      <c r="B3854" s="1"/>
      <c r="C3854" s="1"/>
      <c r="D3854" s="2"/>
      <c r="E3854" s="2"/>
      <c r="F3854" s="2"/>
      <c r="G3854" s="1"/>
      <c r="H3854" s="1"/>
      <c r="I3854" s="1"/>
      <c r="J3854" s="3"/>
      <c r="K3854" s="4"/>
      <c r="M3854" s="6"/>
      <c r="N3854" s="1"/>
      <c r="O3854" s="1"/>
      <c r="P3854" s="1"/>
      <c r="Q3854" s="3"/>
      <c r="R3854" s="4"/>
      <c r="S3854" s="3"/>
      <c r="T3854" s="3"/>
      <c r="U3854" s="1"/>
      <c r="V3854" s="1"/>
      <c r="W3854" s="4"/>
      <c r="X3854" s="3"/>
      <c r="Y3854" s="4"/>
      <c r="Z3854" s="3"/>
      <c r="AA3854" s="4"/>
      <c r="AB3854" s="55"/>
    </row>
    <row r="3855" spans="1:29" x14ac:dyDescent="0.35">
      <c r="A3855" s="8"/>
      <c r="B3855" s="8" t="s">
        <v>37</v>
      </c>
      <c r="C3855" s="8"/>
      <c r="D3855" s="9" t="s">
        <v>38</v>
      </c>
      <c r="E3855" s="9"/>
      <c r="F3855" s="9"/>
      <c r="G3855" s="56"/>
      <c r="H3855" s="8" t="s">
        <v>39</v>
      </c>
      <c r="I3855" s="8"/>
      <c r="J3855" s="57"/>
      <c r="K3855" s="10"/>
      <c r="L3855" s="8"/>
      <c r="M3855" s="13"/>
      <c r="N3855" s="1"/>
      <c r="O3855" s="1"/>
      <c r="P3855" s="1"/>
      <c r="Q3855" s="3"/>
      <c r="R3855" s="4"/>
      <c r="S3855" s="3"/>
      <c r="T3855" s="3"/>
      <c r="U3855" s="1"/>
      <c r="V3855" s="1"/>
      <c r="W3855" s="4"/>
      <c r="X3855" s="3"/>
      <c r="Y3855" s="4"/>
      <c r="Z3855" s="3"/>
      <c r="AA3855" s="4"/>
      <c r="AB3855" s="55"/>
    </row>
    <row r="3856" spans="1:29" x14ac:dyDescent="0.35">
      <c r="A3856" s="8"/>
      <c r="B3856" s="8"/>
      <c r="C3856" s="8"/>
      <c r="D3856" s="9"/>
      <c r="E3856" s="9"/>
      <c r="F3856" s="9"/>
      <c r="G3856" s="56"/>
      <c r="H3856" s="8" t="s">
        <v>40</v>
      </c>
      <c r="I3856" s="8"/>
      <c r="J3856" s="57"/>
      <c r="K3856" s="10"/>
      <c r="L3856" s="8"/>
      <c r="M3856" s="13"/>
      <c r="N3856" s="1"/>
      <c r="O3856" s="1"/>
      <c r="P3856" s="1"/>
      <c r="Q3856" s="3"/>
      <c r="R3856" s="4"/>
      <c r="S3856" s="3"/>
      <c r="T3856" s="3"/>
      <c r="U3856" s="1"/>
      <c r="V3856" s="1"/>
      <c r="W3856" s="4"/>
      <c r="X3856" s="3"/>
      <c r="Y3856" s="4"/>
      <c r="Z3856" s="3"/>
      <c r="AA3856" s="4"/>
      <c r="AB3856" s="55"/>
    </row>
    <row r="3857" spans="1:29" x14ac:dyDescent="0.35">
      <c r="A3857" s="8"/>
      <c r="B3857" s="8"/>
      <c r="C3857" s="8"/>
      <c r="D3857" s="9"/>
      <c r="E3857" s="9"/>
      <c r="F3857" s="9"/>
      <c r="G3857" s="56"/>
      <c r="H3857" s="8" t="s">
        <v>41</v>
      </c>
      <c r="I3857" s="8"/>
      <c r="J3857" s="57"/>
      <c r="K3857" s="10"/>
      <c r="L3857" s="8"/>
      <c r="M3857" s="13"/>
      <c r="N3857" s="1"/>
      <c r="O3857" s="1"/>
      <c r="P3857" s="8"/>
      <c r="Q3857" s="3"/>
      <c r="R3857" s="4"/>
      <c r="S3857" s="3"/>
      <c r="T3857" s="3"/>
      <c r="U3857" s="1"/>
      <c r="V3857" s="1"/>
      <c r="W3857" s="4"/>
      <c r="X3857" s="3"/>
      <c r="Y3857" s="11"/>
      <c r="Z3857" s="10"/>
      <c r="AA3857" s="11"/>
      <c r="AB3857" s="14"/>
    </row>
    <row r="3858" spans="1:29" x14ac:dyDescent="0.35">
      <c r="A3858" s="8"/>
      <c r="B3858" s="8"/>
      <c r="C3858" s="8"/>
      <c r="D3858" s="9"/>
      <c r="E3858" s="9"/>
      <c r="F3858" s="9"/>
      <c r="G3858" s="56"/>
      <c r="H3858" s="8" t="s">
        <v>42</v>
      </c>
      <c r="I3858" s="58"/>
      <c r="J3858" s="59"/>
      <c r="K3858" s="12"/>
      <c r="L3858" s="58"/>
      <c r="M3858" s="60"/>
      <c r="N3858" s="1"/>
      <c r="O3858" s="1"/>
      <c r="P3858" s="8"/>
      <c r="Q3858" s="3"/>
      <c r="R3858" s="4"/>
      <c r="S3858" s="3"/>
      <c r="T3858" s="3"/>
      <c r="U3858" s="1"/>
      <c r="V3858" s="1"/>
      <c r="W3858" s="4"/>
      <c r="X3858" s="3"/>
      <c r="Y3858" s="11"/>
      <c r="Z3858" s="10"/>
      <c r="AA3858" s="11"/>
      <c r="AB3858" s="14"/>
    </row>
    <row r="3859" spans="1:29" x14ac:dyDescent="0.35">
      <c r="A3859" s="58"/>
      <c r="B3859" s="58"/>
      <c r="C3859" s="58"/>
      <c r="D3859" s="61"/>
      <c r="E3859" s="61"/>
      <c r="F3859" s="61"/>
      <c r="G3859" s="58"/>
      <c r="H3859" s="58" t="s">
        <v>43</v>
      </c>
      <c r="I3859" s="58"/>
      <c r="J3859" s="59"/>
      <c r="K3859" s="12"/>
      <c r="L3859" s="58"/>
      <c r="M3859" s="60"/>
    </row>
    <row r="3861" spans="1:29" x14ac:dyDescent="0.35">
      <c r="A3861" s="1"/>
      <c r="B3861" s="1"/>
      <c r="C3861" s="1"/>
      <c r="D3861" s="2"/>
      <c r="E3861" s="2"/>
      <c r="F3861" s="2"/>
      <c r="G3861" s="1"/>
      <c r="H3861" s="1"/>
      <c r="I3861" s="1"/>
      <c r="J3861" s="3"/>
      <c r="K3861" s="4"/>
      <c r="M3861" s="6"/>
      <c r="N3861" s="1"/>
      <c r="O3861" s="1"/>
      <c r="P3861" s="1"/>
      <c r="Q3861" s="3"/>
      <c r="R3861" s="4"/>
      <c r="S3861" s="3"/>
      <c r="T3861" s="3"/>
      <c r="U3861" s="1"/>
      <c r="V3861" s="1"/>
      <c r="W3861" s="4"/>
      <c r="X3861" s="3"/>
      <c r="Y3861" s="4"/>
      <c r="Z3861" s="3"/>
      <c r="AA3861" s="314" t="s">
        <v>0</v>
      </c>
      <c r="AB3861" s="314"/>
    </row>
    <row r="3862" spans="1:29" x14ac:dyDescent="0.35">
      <c r="A3862" s="315" t="s">
        <v>1</v>
      </c>
      <c r="B3862" s="315"/>
      <c r="C3862" s="315"/>
      <c r="D3862" s="315"/>
      <c r="E3862" s="315"/>
      <c r="F3862" s="315"/>
      <c r="G3862" s="315"/>
      <c r="H3862" s="315"/>
      <c r="I3862" s="315"/>
      <c r="J3862" s="315"/>
      <c r="K3862" s="315"/>
      <c r="L3862" s="315"/>
      <c r="M3862" s="315"/>
      <c r="N3862" s="315"/>
      <c r="O3862" s="315"/>
      <c r="P3862" s="315"/>
      <c r="Q3862" s="315"/>
      <c r="R3862" s="315"/>
      <c r="S3862" s="315"/>
      <c r="T3862" s="315"/>
      <c r="U3862" s="315"/>
      <c r="V3862" s="315"/>
      <c r="W3862" s="315"/>
      <c r="X3862" s="315"/>
      <c r="Y3862" s="315"/>
      <c r="Z3862" s="315"/>
      <c r="AA3862" s="315"/>
      <c r="AB3862" s="315"/>
    </row>
    <row r="3863" spans="1:29" x14ac:dyDescent="0.35">
      <c r="A3863" s="315" t="str">
        <f>A3840</f>
        <v>เทศบาลตำบลนาบอน</v>
      </c>
      <c r="B3863" s="315"/>
      <c r="C3863" s="315"/>
      <c r="D3863" s="315"/>
      <c r="E3863" s="315"/>
      <c r="F3863" s="315"/>
      <c r="G3863" s="315"/>
      <c r="H3863" s="315"/>
      <c r="I3863" s="315"/>
      <c r="J3863" s="315"/>
      <c r="K3863" s="315"/>
      <c r="L3863" s="315"/>
      <c r="M3863" s="315"/>
      <c r="N3863" s="315"/>
      <c r="O3863" s="315"/>
      <c r="P3863" s="315"/>
      <c r="Q3863" s="315"/>
      <c r="R3863" s="315"/>
      <c r="S3863" s="315"/>
      <c r="T3863" s="315"/>
      <c r="U3863" s="315"/>
      <c r="V3863" s="315"/>
      <c r="W3863" s="315"/>
      <c r="X3863" s="315"/>
      <c r="Y3863" s="315"/>
      <c r="Z3863" s="315"/>
      <c r="AA3863" s="315"/>
      <c r="AB3863" s="315"/>
    </row>
    <row r="3864" spans="1:29" x14ac:dyDescent="0.35">
      <c r="A3864" s="8" t="s">
        <v>324</v>
      </c>
      <c r="B3864" s="8"/>
      <c r="C3864" s="8"/>
      <c r="D3864" s="9"/>
      <c r="E3864" s="9"/>
      <c r="F3864" s="9"/>
      <c r="G3864" s="8"/>
      <c r="H3864" s="8"/>
      <c r="I3864" s="8"/>
      <c r="J3864" s="10"/>
      <c r="K3864" s="11"/>
      <c r="L3864" s="12"/>
      <c r="M3864" s="13"/>
      <c r="N3864" s="8"/>
      <c r="O3864" s="8"/>
      <c r="P3864" s="8"/>
      <c r="Q3864" s="10"/>
      <c r="R3864" s="11"/>
      <c r="S3864" s="10"/>
      <c r="T3864" s="10"/>
      <c r="U3864" s="8"/>
      <c r="V3864" s="8"/>
      <c r="W3864" s="11"/>
      <c r="X3864" s="10"/>
      <c r="Y3864" s="11"/>
      <c r="Z3864" s="10"/>
      <c r="AA3864" s="11"/>
      <c r="AB3864" s="14"/>
    </row>
    <row r="3865" spans="1:29" x14ac:dyDescent="0.35">
      <c r="A3865" s="288" t="s">
        <v>4</v>
      </c>
      <c r="B3865" s="316"/>
      <c r="C3865" s="316"/>
      <c r="D3865" s="316"/>
      <c r="E3865" s="316"/>
      <c r="F3865" s="316"/>
      <c r="G3865" s="316"/>
      <c r="H3865" s="316"/>
      <c r="I3865" s="316"/>
      <c r="J3865" s="316"/>
      <c r="K3865" s="316"/>
      <c r="L3865" s="289"/>
      <c r="M3865" s="288" t="s">
        <v>5</v>
      </c>
      <c r="N3865" s="316"/>
      <c r="O3865" s="316"/>
      <c r="P3865" s="316"/>
      <c r="Q3865" s="316"/>
      <c r="R3865" s="316"/>
      <c r="S3865" s="316"/>
      <c r="T3865" s="316"/>
      <c r="U3865" s="316"/>
      <c r="V3865" s="316"/>
      <c r="W3865" s="289"/>
      <c r="X3865" s="290" t="s">
        <v>6</v>
      </c>
      <c r="Y3865" s="290" t="s">
        <v>7</v>
      </c>
      <c r="Z3865" s="290" t="s">
        <v>8</v>
      </c>
      <c r="AA3865" s="290" t="s">
        <v>9</v>
      </c>
      <c r="AB3865" s="317" t="s">
        <v>10</v>
      </c>
    </row>
    <row r="3866" spans="1:29" x14ac:dyDescent="0.35">
      <c r="A3866" s="299" t="s">
        <v>11</v>
      </c>
      <c r="B3866" s="293" t="s">
        <v>12</v>
      </c>
      <c r="C3866" s="293" t="s">
        <v>13</v>
      </c>
      <c r="D3866" s="311" t="s">
        <v>14</v>
      </c>
      <c r="E3866" s="311" t="s">
        <v>15</v>
      </c>
      <c r="F3866" s="312" t="s">
        <v>16</v>
      </c>
      <c r="G3866" s="302" t="s">
        <v>17</v>
      </c>
      <c r="H3866" s="303"/>
      <c r="I3866" s="304"/>
      <c r="J3866" s="290" t="s">
        <v>18</v>
      </c>
      <c r="K3866" s="290" t="s">
        <v>19</v>
      </c>
      <c r="L3866" s="308" t="s">
        <v>20</v>
      </c>
      <c r="M3866" s="299" t="s">
        <v>11</v>
      </c>
      <c r="N3866" s="293" t="s">
        <v>21</v>
      </c>
      <c r="O3866" s="293" t="s">
        <v>22</v>
      </c>
      <c r="P3866" s="293" t="s">
        <v>16</v>
      </c>
      <c r="Q3866" s="290" t="s">
        <v>23</v>
      </c>
      <c r="R3866" s="290" t="s">
        <v>24</v>
      </c>
      <c r="S3866" s="290" t="s">
        <v>25</v>
      </c>
      <c r="T3866" s="290" t="s">
        <v>26</v>
      </c>
      <c r="U3866" s="288" t="s">
        <v>27</v>
      </c>
      <c r="V3866" s="289"/>
      <c r="W3866" s="290" t="s">
        <v>28</v>
      </c>
      <c r="X3866" s="291"/>
      <c r="Y3866" s="291"/>
      <c r="Z3866" s="291"/>
      <c r="AA3866" s="291"/>
      <c r="AB3866" s="318"/>
    </row>
    <row r="3867" spans="1:29" x14ac:dyDescent="0.35">
      <c r="A3867" s="300"/>
      <c r="B3867" s="294"/>
      <c r="C3867" s="294"/>
      <c r="D3867" s="312"/>
      <c r="E3867" s="312"/>
      <c r="F3867" s="312"/>
      <c r="G3867" s="305"/>
      <c r="H3867" s="306"/>
      <c r="I3867" s="307"/>
      <c r="J3867" s="291"/>
      <c r="K3867" s="291"/>
      <c r="L3867" s="309"/>
      <c r="M3867" s="300"/>
      <c r="N3867" s="294"/>
      <c r="O3867" s="294"/>
      <c r="P3867" s="294"/>
      <c r="Q3867" s="291"/>
      <c r="R3867" s="291"/>
      <c r="S3867" s="291"/>
      <c r="T3867" s="291"/>
      <c r="U3867" s="293" t="s">
        <v>29</v>
      </c>
      <c r="V3867" s="296" t="s">
        <v>30</v>
      </c>
      <c r="W3867" s="291"/>
      <c r="X3867" s="291"/>
      <c r="Y3867" s="291"/>
      <c r="Z3867" s="291"/>
      <c r="AA3867" s="291"/>
      <c r="AB3867" s="318"/>
    </row>
    <row r="3868" spans="1:29" x14ac:dyDescent="0.35">
      <c r="A3868" s="300"/>
      <c r="B3868" s="294"/>
      <c r="C3868" s="294"/>
      <c r="D3868" s="312"/>
      <c r="E3868" s="312"/>
      <c r="F3868" s="312"/>
      <c r="G3868" s="299" t="s">
        <v>31</v>
      </c>
      <c r="H3868" s="299" t="s">
        <v>32</v>
      </c>
      <c r="I3868" s="299" t="s">
        <v>33</v>
      </c>
      <c r="J3868" s="291"/>
      <c r="K3868" s="291"/>
      <c r="L3868" s="309"/>
      <c r="M3868" s="300"/>
      <c r="N3868" s="294"/>
      <c r="O3868" s="294"/>
      <c r="P3868" s="294"/>
      <c r="Q3868" s="291"/>
      <c r="R3868" s="291"/>
      <c r="S3868" s="291"/>
      <c r="T3868" s="291"/>
      <c r="U3868" s="294"/>
      <c r="V3868" s="297"/>
      <c r="W3868" s="291"/>
      <c r="X3868" s="291"/>
      <c r="Y3868" s="291"/>
      <c r="Z3868" s="291"/>
      <c r="AA3868" s="291"/>
      <c r="AB3868" s="318"/>
    </row>
    <row r="3869" spans="1:29" x14ac:dyDescent="0.35">
      <c r="A3869" s="300"/>
      <c r="B3869" s="294"/>
      <c r="C3869" s="294"/>
      <c r="D3869" s="312"/>
      <c r="E3869" s="312"/>
      <c r="F3869" s="312"/>
      <c r="G3869" s="300"/>
      <c r="H3869" s="300"/>
      <c r="I3869" s="300"/>
      <c r="J3869" s="291"/>
      <c r="K3869" s="291"/>
      <c r="L3869" s="309"/>
      <c r="M3869" s="300"/>
      <c r="N3869" s="294"/>
      <c r="O3869" s="294"/>
      <c r="P3869" s="294"/>
      <c r="Q3869" s="291"/>
      <c r="R3869" s="291"/>
      <c r="S3869" s="291"/>
      <c r="T3869" s="291"/>
      <c r="U3869" s="294"/>
      <c r="V3869" s="297"/>
      <c r="W3869" s="291"/>
      <c r="X3869" s="291"/>
      <c r="Y3869" s="291"/>
      <c r="Z3869" s="291"/>
      <c r="AA3869" s="291"/>
      <c r="AB3869" s="318"/>
    </row>
    <row r="3870" spans="1:29" x14ac:dyDescent="0.35">
      <c r="A3870" s="301"/>
      <c r="B3870" s="295"/>
      <c r="C3870" s="295"/>
      <c r="D3870" s="313"/>
      <c r="E3870" s="313"/>
      <c r="F3870" s="313"/>
      <c r="G3870" s="301"/>
      <c r="H3870" s="301"/>
      <c r="I3870" s="301"/>
      <c r="J3870" s="292"/>
      <c r="K3870" s="292"/>
      <c r="L3870" s="310"/>
      <c r="M3870" s="301"/>
      <c r="N3870" s="295"/>
      <c r="O3870" s="295"/>
      <c r="P3870" s="295"/>
      <c r="Q3870" s="292"/>
      <c r="R3870" s="292"/>
      <c r="S3870" s="292"/>
      <c r="T3870" s="292"/>
      <c r="U3870" s="295"/>
      <c r="V3870" s="298"/>
      <c r="W3870" s="292"/>
      <c r="X3870" s="292"/>
      <c r="Y3870" s="292"/>
      <c r="Z3870" s="292"/>
      <c r="AA3870" s="292"/>
      <c r="AB3870" s="319"/>
    </row>
    <row r="3871" spans="1:29" x14ac:dyDescent="0.35">
      <c r="A3871" s="15">
        <v>1</v>
      </c>
      <c r="B3871" s="16" t="str">
        <f>[1]ภดส3!B7037</f>
        <v>โฉนด</v>
      </c>
      <c r="C3871" s="16">
        <f>[1]ภดส3!E7037</f>
        <v>3115</v>
      </c>
      <c r="D3871" s="17">
        <f>[1]ภดส3!C7037</f>
        <v>6559</v>
      </c>
      <c r="E3871" s="17" t="str">
        <f>[1]ภดส3!F7037</f>
        <v>ม.11 ต.นาบอน</v>
      </c>
      <c r="F3871" s="18" t="s">
        <v>45</v>
      </c>
      <c r="G3871" s="16">
        <f>[1]ภดส3!G7037</f>
        <v>0</v>
      </c>
      <c r="H3871" s="16">
        <f>[1]ภดส3!H7037</f>
        <v>0</v>
      </c>
      <c r="I3871" s="16">
        <f>[1]ภดส3!I7037</f>
        <v>25</v>
      </c>
      <c r="J3871" s="19">
        <f>[1]ภดส3!J7037</f>
        <v>25</v>
      </c>
      <c r="K3871" s="20">
        <v>3050</v>
      </c>
      <c r="L3871" s="19">
        <f>J3871*K3871</f>
        <v>76250</v>
      </c>
      <c r="M3871" s="21"/>
      <c r="N3871" s="21"/>
      <c r="O3871" s="21"/>
      <c r="P3871" s="21"/>
      <c r="Q3871" s="22"/>
      <c r="R3871" s="23"/>
      <c r="S3871" s="22"/>
      <c r="T3871" s="22"/>
      <c r="U3871" s="21"/>
      <c r="V3871" s="21"/>
      <c r="W3871" s="23"/>
      <c r="X3871" s="22">
        <f>L3871</f>
        <v>76250</v>
      </c>
      <c r="Y3871" s="23">
        <f>X3871*100/100</f>
        <v>76250</v>
      </c>
      <c r="Z3871" s="22">
        <v>0</v>
      </c>
      <c r="AA3871" s="24">
        <f>Y3871-Z3871</f>
        <v>76250</v>
      </c>
      <c r="AB3871" s="25">
        <v>0.3</v>
      </c>
      <c r="AC3871" s="5">
        <f>AA3871*AB3871/100</f>
        <v>228.75</v>
      </c>
    </row>
    <row r="3872" spans="1:29" x14ac:dyDescent="0.35">
      <c r="A3872" s="195"/>
      <c r="B3872" s="80"/>
      <c r="C3872" s="80"/>
      <c r="D3872" s="77"/>
      <c r="E3872" s="77"/>
      <c r="F3872" s="130"/>
      <c r="G3872" s="80"/>
      <c r="H3872" s="80"/>
      <c r="I3872" s="80"/>
      <c r="J3872" s="196"/>
      <c r="K3872" s="197"/>
      <c r="L3872" s="81"/>
      <c r="M3872" s="132"/>
      <c r="N3872" s="132"/>
      <c r="O3872" s="132"/>
      <c r="P3872" s="132"/>
      <c r="Q3872" s="185"/>
      <c r="R3872" s="87"/>
      <c r="S3872" s="185"/>
      <c r="T3872" s="86"/>
      <c r="U3872" s="132"/>
      <c r="V3872" s="132"/>
      <c r="W3872" s="87"/>
      <c r="X3872" s="86"/>
      <c r="Y3872" s="87"/>
      <c r="Z3872" s="86"/>
      <c r="AA3872" s="133"/>
      <c r="AB3872" s="157"/>
      <c r="AC3872" s="5">
        <f>SUM(AC3871)</f>
        <v>228.75</v>
      </c>
    </row>
    <row r="3873" spans="1:28" x14ac:dyDescent="0.35">
      <c r="A3873" s="1"/>
      <c r="B3873" s="1"/>
      <c r="C3873" s="1"/>
      <c r="D3873" s="2"/>
      <c r="E3873" s="2"/>
      <c r="F3873" s="2"/>
      <c r="G3873" s="1"/>
      <c r="H3873" s="1"/>
      <c r="I3873" s="1"/>
      <c r="J3873" s="3"/>
      <c r="K3873" s="4"/>
      <c r="M3873" s="6"/>
      <c r="N3873" s="1"/>
      <c r="O3873" s="1"/>
      <c r="P3873" s="1"/>
      <c r="Q3873" s="3"/>
      <c r="R3873" s="4"/>
      <c r="S3873" s="3"/>
      <c r="T3873" s="3"/>
      <c r="U3873" s="1"/>
      <c r="V3873" s="1"/>
      <c r="W3873" s="4"/>
      <c r="X3873" s="3"/>
      <c r="Y3873" s="4"/>
      <c r="Z3873" s="3"/>
      <c r="AA3873" s="4"/>
      <c r="AB3873" s="55"/>
    </row>
    <row r="3874" spans="1:28" x14ac:dyDescent="0.35">
      <c r="A3874" s="8"/>
      <c r="B3874" s="8" t="s">
        <v>37</v>
      </c>
      <c r="C3874" s="8"/>
      <c r="D3874" s="9" t="s">
        <v>38</v>
      </c>
      <c r="E3874" s="9"/>
      <c r="F3874" s="9"/>
      <c r="G3874" s="56"/>
      <c r="H3874" s="8" t="s">
        <v>39</v>
      </c>
      <c r="I3874" s="8"/>
      <c r="J3874" s="57"/>
      <c r="K3874" s="10"/>
      <c r="L3874" s="8"/>
      <c r="M3874" s="13"/>
      <c r="N3874" s="1"/>
      <c r="O3874" s="1"/>
      <c r="P3874" s="1"/>
      <c r="Q3874" s="3"/>
      <c r="R3874" s="4"/>
      <c r="S3874" s="3"/>
      <c r="T3874" s="3"/>
      <c r="U3874" s="1"/>
      <c r="V3874" s="1"/>
      <c r="W3874" s="4"/>
      <c r="X3874" s="3"/>
      <c r="Y3874" s="4"/>
      <c r="Z3874" s="3"/>
      <c r="AA3874" s="4"/>
      <c r="AB3874" s="55"/>
    </row>
    <row r="3875" spans="1:28" x14ac:dyDescent="0.35">
      <c r="A3875" s="8"/>
      <c r="B3875" s="8"/>
      <c r="C3875" s="8"/>
      <c r="D3875" s="9"/>
      <c r="E3875" s="9"/>
      <c r="F3875" s="9"/>
      <c r="G3875" s="56"/>
      <c r="H3875" s="8" t="s">
        <v>40</v>
      </c>
      <c r="I3875" s="8"/>
      <c r="J3875" s="57"/>
      <c r="K3875" s="10"/>
      <c r="L3875" s="8"/>
      <c r="M3875" s="13"/>
      <c r="N3875" s="1"/>
      <c r="O3875" s="1"/>
      <c r="P3875" s="1"/>
      <c r="Q3875" s="3"/>
      <c r="R3875" s="4"/>
      <c r="S3875" s="3"/>
      <c r="T3875" s="3"/>
      <c r="U3875" s="1"/>
      <c r="V3875" s="1"/>
      <c r="W3875" s="4"/>
      <c r="X3875" s="3"/>
      <c r="Y3875" s="4"/>
      <c r="Z3875" s="3"/>
      <c r="AA3875" s="4"/>
      <c r="AB3875" s="55"/>
    </row>
    <row r="3876" spans="1:28" x14ac:dyDescent="0.35">
      <c r="A3876" s="8"/>
      <c r="B3876" s="8"/>
      <c r="C3876" s="8"/>
      <c r="D3876" s="9"/>
      <c r="E3876" s="9"/>
      <c r="F3876" s="9"/>
      <c r="G3876" s="56"/>
      <c r="H3876" s="8" t="s">
        <v>41</v>
      </c>
      <c r="I3876" s="8"/>
      <c r="J3876" s="57"/>
      <c r="K3876" s="10"/>
      <c r="L3876" s="8"/>
      <c r="M3876" s="13"/>
      <c r="N3876" s="1"/>
      <c r="O3876" s="1"/>
      <c r="P3876" s="8"/>
      <c r="Q3876" s="3"/>
      <c r="R3876" s="4"/>
      <c r="S3876" s="3"/>
      <c r="T3876" s="3"/>
      <c r="U3876" s="1"/>
      <c r="V3876" s="1"/>
      <c r="W3876" s="4"/>
      <c r="X3876" s="3"/>
      <c r="Y3876" s="11"/>
      <c r="Z3876" s="10"/>
      <c r="AA3876" s="11"/>
      <c r="AB3876" s="14"/>
    </row>
    <row r="3877" spans="1:28" x14ac:dyDescent="0.35">
      <c r="A3877" s="8"/>
      <c r="B3877" s="8"/>
      <c r="C3877" s="8"/>
      <c r="D3877" s="9"/>
      <c r="E3877" s="9"/>
      <c r="F3877" s="9"/>
      <c r="G3877" s="56"/>
      <c r="H3877" s="8" t="s">
        <v>42</v>
      </c>
      <c r="I3877" s="58"/>
      <c r="J3877" s="59"/>
      <c r="K3877" s="12"/>
      <c r="L3877" s="58"/>
      <c r="M3877" s="60"/>
      <c r="N3877" s="1"/>
      <c r="O3877" s="1"/>
      <c r="P3877" s="8"/>
      <c r="Q3877" s="3"/>
      <c r="R3877" s="4"/>
      <c r="S3877" s="3"/>
      <c r="T3877" s="3"/>
      <c r="U3877" s="1"/>
      <c r="V3877" s="1"/>
      <c r="W3877" s="4"/>
      <c r="X3877" s="3"/>
      <c r="Y3877" s="11"/>
      <c r="Z3877" s="10"/>
      <c r="AA3877" s="11"/>
      <c r="AB3877" s="14"/>
    </row>
    <row r="3878" spans="1:28" x14ac:dyDescent="0.35">
      <c r="A3878" s="58"/>
      <c r="B3878" s="58"/>
      <c r="C3878" s="58"/>
      <c r="D3878" s="61"/>
      <c r="E3878" s="61"/>
      <c r="F3878" s="61"/>
      <c r="G3878" s="58"/>
      <c r="H3878" s="58" t="s">
        <v>43</v>
      </c>
      <c r="I3878" s="58"/>
      <c r="J3878" s="59"/>
      <c r="K3878" s="12"/>
      <c r="L3878" s="58"/>
      <c r="M3878" s="60"/>
    </row>
    <row r="3879" spans="1:28" x14ac:dyDescent="0.35">
      <c r="A3879" s="1"/>
      <c r="B3879" s="1"/>
      <c r="C3879" s="1"/>
      <c r="D3879" s="2"/>
      <c r="E3879" s="2"/>
      <c r="F3879" s="2"/>
      <c r="G3879" s="1"/>
      <c r="H3879" s="1"/>
      <c r="I3879" s="1"/>
      <c r="J3879" s="3"/>
      <c r="K3879" s="4"/>
      <c r="M3879" s="6"/>
      <c r="N3879" s="1"/>
      <c r="O3879" s="1"/>
      <c r="P3879" s="1"/>
      <c r="Q3879" s="3"/>
      <c r="R3879" s="4"/>
      <c r="S3879" s="3"/>
      <c r="T3879" s="3"/>
      <c r="U3879" s="1"/>
      <c r="V3879" s="1"/>
      <c r="W3879" s="4"/>
      <c r="X3879" s="3"/>
      <c r="Y3879" s="4"/>
      <c r="Z3879" s="3"/>
      <c r="AA3879" s="314" t="s">
        <v>0</v>
      </c>
      <c r="AB3879" s="314"/>
    </row>
    <row r="3880" spans="1:28" x14ac:dyDescent="0.35">
      <c r="A3880" s="315" t="s">
        <v>1</v>
      </c>
      <c r="B3880" s="315"/>
      <c r="C3880" s="315"/>
      <c r="D3880" s="315"/>
      <c r="E3880" s="315"/>
      <c r="F3880" s="315"/>
      <c r="G3880" s="315"/>
      <c r="H3880" s="315"/>
      <c r="I3880" s="315"/>
      <c r="J3880" s="315"/>
      <c r="K3880" s="315"/>
      <c r="L3880" s="315"/>
      <c r="M3880" s="315"/>
      <c r="N3880" s="315"/>
      <c r="O3880" s="315"/>
      <c r="P3880" s="315"/>
      <c r="Q3880" s="315"/>
      <c r="R3880" s="315"/>
      <c r="S3880" s="315"/>
      <c r="T3880" s="315"/>
      <c r="U3880" s="315"/>
      <c r="V3880" s="315"/>
      <c r="W3880" s="315"/>
      <c r="X3880" s="315"/>
      <c r="Y3880" s="315"/>
      <c r="Z3880" s="315"/>
      <c r="AA3880" s="315"/>
      <c r="AB3880" s="315"/>
    </row>
    <row r="3881" spans="1:28" x14ac:dyDescent="0.35">
      <c r="A3881" s="315" t="str">
        <f>A3863</f>
        <v>เทศบาลตำบลนาบอน</v>
      </c>
      <c r="B3881" s="315"/>
      <c r="C3881" s="315"/>
      <c r="D3881" s="315"/>
      <c r="E3881" s="315"/>
      <c r="F3881" s="315"/>
      <c r="G3881" s="315"/>
      <c r="H3881" s="315"/>
      <c r="I3881" s="315"/>
      <c r="J3881" s="315"/>
      <c r="K3881" s="315"/>
      <c r="L3881" s="315"/>
      <c r="M3881" s="315"/>
      <c r="N3881" s="315"/>
      <c r="O3881" s="315"/>
      <c r="P3881" s="315"/>
      <c r="Q3881" s="315"/>
      <c r="R3881" s="315"/>
      <c r="S3881" s="315"/>
      <c r="T3881" s="315"/>
      <c r="U3881" s="315"/>
      <c r="V3881" s="315"/>
      <c r="W3881" s="315"/>
      <c r="X3881" s="315"/>
      <c r="Y3881" s="315"/>
      <c r="Z3881" s="315"/>
      <c r="AA3881" s="315"/>
      <c r="AB3881" s="315"/>
    </row>
    <row r="3882" spans="1:28" x14ac:dyDescent="0.35">
      <c r="A3882" s="8" t="s">
        <v>325</v>
      </c>
      <c r="B3882" s="8"/>
      <c r="C3882" s="8"/>
      <c r="D3882" s="9"/>
      <c r="E3882" s="9"/>
      <c r="F3882" s="9"/>
      <c r="G3882" s="8"/>
      <c r="H3882" s="8"/>
      <c r="I3882" s="8"/>
      <c r="J3882" s="10"/>
      <c r="K3882" s="11"/>
      <c r="L3882" s="12"/>
      <c r="M3882" s="13"/>
      <c r="N3882" s="8"/>
      <c r="O3882" s="8"/>
      <c r="P3882" s="8"/>
      <c r="Q3882" s="10"/>
      <c r="R3882" s="11"/>
      <c r="S3882" s="10"/>
      <c r="T3882" s="10"/>
      <c r="U3882" s="8"/>
      <c r="V3882" s="8"/>
      <c r="W3882" s="11"/>
      <c r="X3882" s="10"/>
      <c r="Y3882" s="11"/>
      <c r="Z3882" s="10"/>
      <c r="AA3882" s="11"/>
      <c r="AB3882" s="14"/>
    </row>
    <row r="3883" spans="1:28" x14ac:dyDescent="0.35">
      <c r="A3883" s="288" t="s">
        <v>4</v>
      </c>
      <c r="B3883" s="316"/>
      <c r="C3883" s="316"/>
      <c r="D3883" s="316"/>
      <c r="E3883" s="316"/>
      <c r="F3883" s="316"/>
      <c r="G3883" s="316"/>
      <c r="H3883" s="316"/>
      <c r="I3883" s="316"/>
      <c r="J3883" s="316"/>
      <c r="K3883" s="316"/>
      <c r="L3883" s="289"/>
      <c r="M3883" s="288" t="s">
        <v>5</v>
      </c>
      <c r="N3883" s="316"/>
      <c r="O3883" s="316"/>
      <c r="P3883" s="316"/>
      <c r="Q3883" s="316"/>
      <c r="R3883" s="316"/>
      <c r="S3883" s="316"/>
      <c r="T3883" s="316"/>
      <c r="U3883" s="316"/>
      <c r="V3883" s="316"/>
      <c r="W3883" s="289"/>
      <c r="X3883" s="290" t="s">
        <v>6</v>
      </c>
      <c r="Y3883" s="290" t="s">
        <v>7</v>
      </c>
      <c r="Z3883" s="290" t="s">
        <v>8</v>
      </c>
      <c r="AA3883" s="290" t="s">
        <v>9</v>
      </c>
      <c r="AB3883" s="317" t="s">
        <v>10</v>
      </c>
    </row>
    <row r="3884" spans="1:28" x14ac:dyDescent="0.35">
      <c r="A3884" s="299" t="s">
        <v>11</v>
      </c>
      <c r="B3884" s="293" t="s">
        <v>12</v>
      </c>
      <c r="C3884" s="293" t="s">
        <v>13</v>
      </c>
      <c r="D3884" s="311" t="s">
        <v>14</v>
      </c>
      <c r="E3884" s="311" t="s">
        <v>15</v>
      </c>
      <c r="F3884" s="312" t="s">
        <v>16</v>
      </c>
      <c r="G3884" s="302" t="s">
        <v>17</v>
      </c>
      <c r="H3884" s="303"/>
      <c r="I3884" s="304"/>
      <c r="J3884" s="290" t="s">
        <v>18</v>
      </c>
      <c r="K3884" s="290" t="s">
        <v>19</v>
      </c>
      <c r="L3884" s="308" t="s">
        <v>20</v>
      </c>
      <c r="M3884" s="299" t="s">
        <v>11</v>
      </c>
      <c r="N3884" s="293" t="s">
        <v>21</v>
      </c>
      <c r="O3884" s="293" t="s">
        <v>22</v>
      </c>
      <c r="P3884" s="293" t="s">
        <v>16</v>
      </c>
      <c r="Q3884" s="290" t="s">
        <v>23</v>
      </c>
      <c r="R3884" s="290" t="s">
        <v>24</v>
      </c>
      <c r="S3884" s="290" t="s">
        <v>25</v>
      </c>
      <c r="T3884" s="290" t="s">
        <v>26</v>
      </c>
      <c r="U3884" s="288" t="s">
        <v>27</v>
      </c>
      <c r="V3884" s="289"/>
      <c r="W3884" s="290" t="s">
        <v>28</v>
      </c>
      <c r="X3884" s="291"/>
      <c r="Y3884" s="291"/>
      <c r="Z3884" s="291"/>
      <c r="AA3884" s="291"/>
      <c r="AB3884" s="318"/>
    </row>
    <row r="3885" spans="1:28" x14ac:dyDescent="0.35">
      <c r="A3885" s="300"/>
      <c r="B3885" s="294"/>
      <c r="C3885" s="294"/>
      <c r="D3885" s="312"/>
      <c r="E3885" s="312"/>
      <c r="F3885" s="312"/>
      <c r="G3885" s="305"/>
      <c r="H3885" s="306"/>
      <c r="I3885" s="307"/>
      <c r="J3885" s="291"/>
      <c r="K3885" s="291"/>
      <c r="L3885" s="309"/>
      <c r="M3885" s="300"/>
      <c r="N3885" s="294"/>
      <c r="O3885" s="294"/>
      <c r="P3885" s="294"/>
      <c r="Q3885" s="291"/>
      <c r="R3885" s="291"/>
      <c r="S3885" s="291"/>
      <c r="T3885" s="291"/>
      <c r="U3885" s="293" t="s">
        <v>29</v>
      </c>
      <c r="V3885" s="296" t="s">
        <v>30</v>
      </c>
      <c r="W3885" s="291"/>
      <c r="X3885" s="291"/>
      <c r="Y3885" s="291"/>
      <c r="Z3885" s="291"/>
      <c r="AA3885" s="291"/>
      <c r="AB3885" s="318"/>
    </row>
    <row r="3886" spans="1:28" x14ac:dyDescent="0.35">
      <c r="A3886" s="300"/>
      <c r="B3886" s="294"/>
      <c r="C3886" s="294"/>
      <c r="D3886" s="312"/>
      <c r="E3886" s="312"/>
      <c r="F3886" s="312"/>
      <c r="G3886" s="299" t="s">
        <v>31</v>
      </c>
      <c r="H3886" s="299" t="s">
        <v>32</v>
      </c>
      <c r="I3886" s="299" t="s">
        <v>33</v>
      </c>
      <c r="J3886" s="291"/>
      <c r="K3886" s="291"/>
      <c r="L3886" s="309"/>
      <c r="M3886" s="300"/>
      <c r="N3886" s="294"/>
      <c r="O3886" s="294"/>
      <c r="P3886" s="294"/>
      <c r="Q3886" s="291"/>
      <c r="R3886" s="291"/>
      <c r="S3886" s="291"/>
      <c r="T3886" s="291"/>
      <c r="U3886" s="294"/>
      <c r="V3886" s="297"/>
      <c r="W3886" s="291"/>
      <c r="X3886" s="291"/>
      <c r="Y3886" s="291"/>
      <c r="Z3886" s="291"/>
      <c r="AA3886" s="291"/>
      <c r="AB3886" s="318"/>
    </row>
    <row r="3887" spans="1:28" x14ac:dyDescent="0.35">
      <c r="A3887" s="300"/>
      <c r="B3887" s="294"/>
      <c r="C3887" s="294"/>
      <c r="D3887" s="312"/>
      <c r="E3887" s="312"/>
      <c r="F3887" s="312"/>
      <c r="G3887" s="300"/>
      <c r="H3887" s="300"/>
      <c r="I3887" s="300"/>
      <c r="J3887" s="291"/>
      <c r="K3887" s="291"/>
      <c r="L3887" s="309"/>
      <c r="M3887" s="300"/>
      <c r="N3887" s="294"/>
      <c r="O3887" s="294"/>
      <c r="P3887" s="294"/>
      <c r="Q3887" s="291"/>
      <c r="R3887" s="291"/>
      <c r="S3887" s="291"/>
      <c r="T3887" s="291"/>
      <c r="U3887" s="294"/>
      <c r="V3887" s="297"/>
      <c r="W3887" s="291"/>
      <c r="X3887" s="291"/>
      <c r="Y3887" s="291"/>
      <c r="Z3887" s="291"/>
      <c r="AA3887" s="291"/>
      <c r="AB3887" s="318"/>
    </row>
    <row r="3888" spans="1:28" x14ac:dyDescent="0.35">
      <c r="A3888" s="301"/>
      <c r="B3888" s="295"/>
      <c r="C3888" s="295"/>
      <c r="D3888" s="313"/>
      <c r="E3888" s="313"/>
      <c r="F3888" s="313"/>
      <c r="G3888" s="301"/>
      <c r="H3888" s="301"/>
      <c r="I3888" s="301"/>
      <c r="J3888" s="292"/>
      <c r="K3888" s="292"/>
      <c r="L3888" s="310"/>
      <c r="M3888" s="301"/>
      <c r="N3888" s="295"/>
      <c r="O3888" s="295"/>
      <c r="P3888" s="295"/>
      <c r="Q3888" s="292"/>
      <c r="R3888" s="292"/>
      <c r="S3888" s="292"/>
      <c r="T3888" s="292"/>
      <c r="U3888" s="295"/>
      <c r="V3888" s="298"/>
      <c r="W3888" s="292"/>
      <c r="X3888" s="292"/>
      <c r="Y3888" s="292"/>
      <c r="Z3888" s="292"/>
      <c r="AA3888" s="292"/>
      <c r="AB3888" s="319"/>
    </row>
    <row r="3889" spans="1:29" x14ac:dyDescent="0.35">
      <c r="A3889" s="15">
        <v>1</v>
      </c>
      <c r="B3889" s="16" t="str">
        <f>[1]ภดส3!B7118</f>
        <v>โฉนด</v>
      </c>
      <c r="C3889" s="16">
        <f>[1]ภดส3!E7118</f>
        <v>3021</v>
      </c>
      <c r="D3889" s="17">
        <f>[1]ภดส3!C7118</f>
        <v>6465</v>
      </c>
      <c r="E3889" s="17" t="str">
        <f>[1]ภดส3!F7118</f>
        <v>ม.11 ต.นาบอน</v>
      </c>
      <c r="F3889" s="18" t="s">
        <v>34</v>
      </c>
      <c r="G3889" s="16">
        <f>[1]ภดส3!G7118</f>
        <v>0</v>
      </c>
      <c r="H3889" s="16">
        <f>[1]ภดส3!H7118</f>
        <v>0</v>
      </c>
      <c r="I3889" s="16">
        <f>[1]ภดส3!I7118</f>
        <v>22</v>
      </c>
      <c r="J3889" s="19">
        <f>[1]ภดส3!J7118</f>
        <v>22</v>
      </c>
      <c r="K3889" s="20">
        <v>500</v>
      </c>
      <c r="L3889" s="19">
        <f>J3889*K3889</f>
        <v>11000</v>
      </c>
      <c r="M3889" s="21">
        <v>1</v>
      </c>
      <c r="N3889" s="21" t="s">
        <v>90</v>
      </c>
      <c r="O3889" s="21"/>
      <c r="P3889" s="21">
        <v>2</v>
      </c>
      <c r="Q3889" s="161">
        <v>40</v>
      </c>
      <c r="R3889" s="23">
        <v>100</v>
      </c>
      <c r="S3889" s="161">
        <v>5700</v>
      </c>
      <c r="T3889" s="22">
        <f>Q3889*S3889</f>
        <v>228000</v>
      </c>
      <c r="U3889" s="21">
        <v>15</v>
      </c>
      <c r="V3889" s="21">
        <v>20</v>
      </c>
      <c r="W3889" s="23">
        <f>T3889-T3889*20/100</f>
        <v>182400</v>
      </c>
      <c r="X3889" s="22">
        <f>L3889-L3890+W3889</f>
        <v>187400</v>
      </c>
      <c r="Y3889" s="23">
        <f>X3889*R3889/100</f>
        <v>187400</v>
      </c>
      <c r="Z3889" s="22">
        <v>0</v>
      </c>
      <c r="AA3889" s="24">
        <f>Y3889-Z3889</f>
        <v>187400</v>
      </c>
      <c r="AB3889" s="25">
        <v>0.02</v>
      </c>
      <c r="AC3889" s="5">
        <f>AA3889*AB3889/100</f>
        <v>37.479999999999997</v>
      </c>
    </row>
    <row r="3890" spans="1:29" x14ac:dyDescent="0.35">
      <c r="A3890" s="15"/>
      <c r="B3890" s="16"/>
      <c r="C3890" s="16"/>
      <c r="D3890" s="17"/>
      <c r="E3890" s="17"/>
      <c r="F3890" s="18" t="s">
        <v>45</v>
      </c>
      <c r="G3890" s="16"/>
      <c r="H3890" s="16"/>
      <c r="I3890" s="16"/>
      <c r="J3890" s="19">
        <v>12</v>
      </c>
      <c r="K3890" s="20">
        <v>500</v>
      </c>
      <c r="L3890" s="19">
        <f>J3890*K3890</f>
        <v>6000</v>
      </c>
      <c r="M3890" s="21"/>
      <c r="N3890" s="21"/>
      <c r="O3890" s="21"/>
      <c r="P3890" s="21"/>
      <c r="Q3890" s="161">
        <v>48</v>
      </c>
      <c r="R3890" s="23"/>
      <c r="S3890" s="161"/>
      <c r="T3890" s="22"/>
      <c r="U3890" s="21"/>
      <c r="V3890" s="21"/>
      <c r="W3890" s="23"/>
      <c r="X3890" s="22">
        <f>L3890</f>
        <v>6000</v>
      </c>
      <c r="Y3890" s="23">
        <f>X3890*100/100</f>
        <v>6000</v>
      </c>
      <c r="Z3890" s="22">
        <v>0</v>
      </c>
      <c r="AA3890" s="24">
        <f>Y3890-Z3890</f>
        <v>6000</v>
      </c>
      <c r="AB3890" s="25">
        <v>0.3</v>
      </c>
      <c r="AC3890" s="5">
        <f t="shared" ref="AC3890:AC3898" si="241">AA3890*AB3890/100</f>
        <v>18</v>
      </c>
    </row>
    <row r="3891" spans="1:29" x14ac:dyDescent="0.35">
      <c r="A3891" s="15">
        <v>2</v>
      </c>
      <c r="B3891" s="16" t="str">
        <f>[1]ภดส3!B7119</f>
        <v>โฉนด</v>
      </c>
      <c r="C3891" s="16">
        <f>[1]ภดส3!E7119</f>
        <v>3022</v>
      </c>
      <c r="D3891" s="17">
        <f>[1]ภดส3!C7119</f>
        <v>6466</v>
      </c>
      <c r="E3891" s="17" t="str">
        <f>[1]ภดส3!F7119</f>
        <v>ม.11 ต.นาบอน</v>
      </c>
      <c r="F3891" s="28" t="s">
        <v>34</v>
      </c>
      <c r="G3891" s="16">
        <f>[1]ภดส3!G7119</f>
        <v>0</v>
      </c>
      <c r="H3891" s="16">
        <f>[1]ภดส3!H7119</f>
        <v>0</v>
      </c>
      <c r="I3891" s="16">
        <f>[1]ภดส3!I7119</f>
        <v>22</v>
      </c>
      <c r="J3891" s="45">
        <f>[1]ภดส3!J7119</f>
        <v>22</v>
      </c>
      <c r="K3891" s="177">
        <v>500</v>
      </c>
      <c r="L3891" s="19">
        <f>J3891*K3891</f>
        <v>11000</v>
      </c>
      <c r="M3891" s="30"/>
      <c r="N3891" s="30" t="s">
        <v>90</v>
      </c>
      <c r="O3891" s="30"/>
      <c r="P3891" s="31">
        <v>2</v>
      </c>
      <c r="Q3891" s="189">
        <v>40</v>
      </c>
      <c r="R3891" s="23">
        <v>100</v>
      </c>
      <c r="S3891" s="189">
        <v>5700</v>
      </c>
      <c r="T3891" s="22">
        <f>Q3891*S3891</f>
        <v>228000</v>
      </c>
      <c r="U3891" s="31">
        <v>15</v>
      </c>
      <c r="V3891" s="31">
        <v>20</v>
      </c>
      <c r="W3891" s="23">
        <f>T3891-T3891*20/100</f>
        <v>182400</v>
      </c>
      <c r="X3891" s="22">
        <f>L3891-L3892+W3891</f>
        <v>187400</v>
      </c>
      <c r="Y3891" s="23">
        <f t="shared" ref="Y3891:Y3898" si="242">X3891*100/100</f>
        <v>187400</v>
      </c>
      <c r="Z3891" s="22">
        <v>0</v>
      </c>
      <c r="AA3891" s="24">
        <f t="shared" ref="AA3891:AA3898" si="243">Y3891-Z3891</f>
        <v>187400</v>
      </c>
      <c r="AB3891" s="25">
        <v>0.02</v>
      </c>
      <c r="AC3891" s="5">
        <f t="shared" si="241"/>
        <v>37.479999999999997</v>
      </c>
    </row>
    <row r="3892" spans="1:29" x14ac:dyDescent="0.35">
      <c r="A3892" s="15"/>
      <c r="B3892" s="16"/>
      <c r="C3892" s="16"/>
      <c r="D3892" s="17"/>
      <c r="E3892" s="17"/>
      <c r="F3892" s="28" t="s">
        <v>45</v>
      </c>
      <c r="G3892" s="16"/>
      <c r="H3892" s="16"/>
      <c r="I3892" s="16"/>
      <c r="J3892" s="45">
        <v>12</v>
      </c>
      <c r="K3892" s="177">
        <v>500</v>
      </c>
      <c r="L3892" s="19">
        <f>J3892*K3892</f>
        <v>6000</v>
      </c>
      <c r="M3892" s="30"/>
      <c r="N3892" s="33"/>
      <c r="O3892" s="33"/>
      <c r="P3892" s="67"/>
      <c r="Q3892" s="189">
        <v>48</v>
      </c>
      <c r="R3892" s="23"/>
      <c r="S3892" s="230"/>
      <c r="T3892" s="22"/>
      <c r="U3892" s="31"/>
      <c r="V3892" s="31"/>
      <c r="W3892" s="23"/>
      <c r="X3892" s="22">
        <f>L3892</f>
        <v>6000</v>
      </c>
      <c r="Y3892" s="23">
        <f t="shared" si="242"/>
        <v>6000</v>
      </c>
      <c r="Z3892" s="22">
        <v>0</v>
      </c>
      <c r="AA3892" s="24">
        <f t="shared" si="243"/>
        <v>6000</v>
      </c>
      <c r="AB3892" s="25">
        <v>0.3</v>
      </c>
      <c r="AC3892" s="5">
        <f t="shared" si="241"/>
        <v>18</v>
      </c>
    </row>
    <row r="3893" spans="1:29" x14ac:dyDescent="0.35">
      <c r="A3893" s="15">
        <v>3</v>
      </c>
      <c r="B3893" s="16" t="str">
        <f>[1]ภดส3!B7120</f>
        <v>โฉนด</v>
      </c>
      <c r="C3893" s="16">
        <f>[1]ภดส3!E7120</f>
        <v>3023</v>
      </c>
      <c r="D3893" s="17">
        <f>[1]ภดส3!C7120</f>
        <v>6467</v>
      </c>
      <c r="E3893" s="17" t="str">
        <f>[1]ภดส3!F7120</f>
        <v>ม.11 ต.นาบอน</v>
      </c>
      <c r="F3893" s="28" t="s">
        <v>34</v>
      </c>
      <c r="G3893" s="16">
        <f>[1]ภดส3!G7120</f>
        <v>0</v>
      </c>
      <c r="H3893" s="16">
        <f>[1]ภดส3!H7120</f>
        <v>0</v>
      </c>
      <c r="I3893" s="16">
        <f>[1]ภดส3!I7120</f>
        <v>22</v>
      </c>
      <c r="J3893" s="45">
        <f>[1]ภดส3!J7120</f>
        <v>22</v>
      </c>
      <c r="K3893" s="177">
        <v>500</v>
      </c>
      <c r="L3893" s="19">
        <f t="shared" ref="L3893:L3898" si="244">J3893*K3893</f>
        <v>11000</v>
      </c>
      <c r="M3893" s="31"/>
      <c r="N3893" s="33" t="s">
        <v>90</v>
      </c>
      <c r="O3893" s="67"/>
      <c r="P3893" s="67">
        <v>2</v>
      </c>
      <c r="Q3893" s="189">
        <v>40</v>
      </c>
      <c r="R3893" s="23">
        <v>100</v>
      </c>
      <c r="S3893" s="230">
        <v>5700</v>
      </c>
      <c r="T3893" s="22">
        <f t="shared" ref="T3893:T3897" si="245">Q3893*S3893</f>
        <v>228000</v>
      </c>
      <c r="U3893" s="31">
        <v>15</v>
      </c>
      <c r="V3893" s="31">
        <v>20</v>
      </c>
      <c r="W3893" s="23">
        <f t="shared" ref="W3893:W3897" si="246">T3893-T3893*20/100</f>
        <v>182400</v>
      </c>
      <c r="X3893" s="22">
        <f>L3893-L3894+W3893</f>
        <v>187400</v>
      </c>
      <c r="Y3893" s="23">
        <f t="shared" si="242"/>
        <v>187400</v>
      </c>
      <c r="Z3893" s="22">
        <v>0</v>
      </c>
      <c r="AA3893" s="24">
        <f t="shared" si="243"/>
        <v>187400</v>
      </c>
      <c r="AB3893" s="25">
        <v>0.02</v>
      </c>
      <c r="AC3893" s="5">
        <f t="shared" si="241"/>
        <v>37.479999999999997</v>
      </c>
    </row>
    <row r="3894" spans="1:29" x14ac:dyDescent="0.35">
      <c r="A3894" s="15"/>
      <c r="B3894" s="16"/>
      <c r="C3894" s="16"/>
      <c r="D3894" s="17"/>
      <c r="E3894" s="17"/>
      <c r="F3894" s="28" t="s">
        <v>45</v>
      </c>
      <c r="G3894" s="16"/>
      <c r="H3894" s="16"/>
      <c r="I3894" s="16"/>
      <c r="J3894" s="45">
        <v>12</v>
      </c>
      <c r="K3894" s="177">
        <v>500</v>
      </c>
      <c r="L3894" s="19">
        <f t="shared" si="244"/>
        <v>6000</v>
      </c>
      <c r="M3894" s="31"/>
      <c r="N3894" s="33"/>
      <c r="O3894" s="67"/>
      <c r="P3894" s="67"/>
      <c r="Q3894" s="189">
        <v>48</v>
      </c>
      <c r="R3894" s="23"/>
      <c r="S3894" s="230"/>
      <c r="T3894" s="22"/>
      <c r="U3894" s="31"/>
      <c r="V3894" s="31"/>
      <c r="W3894" s="23"/>
      <c r="X3894" s="22">
        <f>L3894</f>
        <v>6000</v>
      </c>
      <c r="Y3894" s="23">
        <f t="shared" si="242"/>
        <v>6000</v>
      </c>
      <c r="Z3894" s="22">
        <v>0</v>
      </c>
      <c r="AA3894" s="24">
        <f t="shared" si="243"/>
        <v>6000</v>
      </c>
      <c r="AB3894" s="25">
        <v>0.3</v>
      </c>
      <c r="AC3894" s="5">
        <f t="shared" si="241"/>
        <v>18</v>
      </c>
    </row>
    <row r="3895" spans="1:29" x14ac:dyDescent="0.35">
      <c r="A3895" s="15">
        <v>4</v>
      </c>
      <c r="B3895" s="16" t="str">
        <f>[1]ภดส3!B7121</f>
        <v>โฉนด</v>
      </c>
      <c r="C3895" s="16">
        <f>[1]ภดส3!E7121</f>
        <v>3024</v>
      </c>
      <c r="D3895" s="17">
        <f>[1]ภดส3!C7121</f>
        <v>6468</v>
      </c>
      <c r="E3895" s="17" t="str">
        <f>[1]ภดส3!F7121</f>
        <v>ม.11 ต.นาบอน</v>
      </c>
      <c r="F3895" s="28" t="s">
        <v>34</v>
      </c>
      <c r="G3895" s="16">
        <f>[1]ภดส3!G7121</f>
        <v>0</v>
      </c>
      <c r="H3895" s="16">
        <f>[1]ภดส3!H7121</f>
        <v>0</v>
      </c>
      <c r="I3895" s="16">
        <f>[1]ภดส3!I7121</f>
        <v>22</v>
      </c>
      <c r="J3895" s="45">
        <f>[1]ภดส3!J7121</f>
        <v>22</v>
      </c>
      <c r="K3895" s="177">
        <v>500</v>
      </c>
      <c r="L3895" s="19">
        <f t="shared" si="244"/>
        <v>11000</v>
      </c>
      <c r="M3895" s="30">
        <v>3</v>
      </c>
      <c r="N3895" s="33" t="s">
        <v>108</v>
      </c>
      <c r="O3895" s="67" t="s">
        <v>56</v>
      </c>
      <c r="P3895" s="67">
        <v>2</v>
      </c>
      <c r="Q3895" s="189">
        <v>48</v>
      </c>
      <c r="R3895" s="23">
        <v>100</v>
      </c>
      <c r="S3895" s="230">
        <v>6600</v>
      </c>
      <c r="T3895" s="22">
        <f t="shared" si="245"/>
        <v>316800</v>
      </c>
      <c r="U3895" s="31">
        <v>15</v>
      </c>
      <c r="V3895" s="31">
        <v>20</v>
      </c>
      <c r="W3895" s="23">
        <f t="shared" si="246"/>
        <v>253440</v>
      </c>
      <c r="X3895" s="22">
        <f>L3895-L3896+W3895</f>
        <v>259440</v>
      </c>
      <c r="Y3895" s="23">
        <f t="shared" si="242"/>
        <v>259440</v>
      </c>
      <c r="Z3895" s="22">
        <v>0</v>
      </c>
      <c r="AA3895" s="24">
        <f t="shared" si="243"/>
        <v>259440</v>
      </c>
      <c r="AB3895" s="25">
        <v>0.02</v>
      </c>
      <c r="AC3895" s="5">
        <f t="shared" si="241"/>
        <v>51.888000000000005</v>
      </c>
    </row>
    <row r="3896" spans="1:29" x14ac:dyDescent="0.35">
      <c r="A3896" s="15"/>
      <c r="B3896" s="16"/>
      <c r="C3896" s="16"/>
      <c r="D3896" s="17"/>
      <c r="E3896" s="17"/>
      <c r="F3896" s="28" t="s">
        <v>45</v>
      </c>
      <c r="G3896" s="16"/>
      <c r="H3896" s="16"/>
      <c r="I3896" s="16"/>
      <c r="J3896" s="45">
        <v>10</v>
      </c>
      <c r="K3896" s="177">
        <v>500</v>
      </c>
      <c r="L3896" s="19">
        <f t="shared" si="244"/>
        <v>5000</v>
      </c>
      <c r="M3896" s="30"/>
      <c r="N3896" s="33"/>
      <c r="O3896" s="67"/>
      <c r="P3896" s="67"/>
      <c r="Q3896" s="189">
        <v>40</v>
      </c>
      <c r="R3896" s="23"/>
      <c r="S3896" s="230"/>
      <c r="T3896" s="22"/>
      <c r="U3896" s="31"/>
      <c r="V3896" s="31"/>
      <c r="W3896" s="23"/>
      <c r="X3896" s="22">
        <f>L3896</f>
        <v>5000</v>
      </c>
      <c r="Y3896" s="23">
        <f t="shared" si="242"/>
        <v>5000</v>
      </c>
      <c r="Z3896" s="22">
        <v>0</v>
      </c>
      <c r="AA3896" s="24">
        <f t="shared" si="243"/>
        <v>5000</v>
      </c>
      <c r="AB3896" s="25">
        <v>0.3</v>
      </c>
      <c r="AC3896" s="5">
        <f t="shared" si="241"/>
        <v>15</v>
      </c>
    </row>
    <row r="3897" spans="1:29" x14ac:dyDescent="0.35">
      <c r="A3897" s="15">
        <v>5</v>
      </c>
      <c r="B3897" s="16" t="str">
        <f>[1]ภดส3!B7122</f>
        <v>โฉนด</v>
      </c>
      <c r="C3897" s="16">
        <f>[1]ภดส3!E7122</f>
        <v>3020</v>
      </c>
      <c r="D3897" s="17">
        <f>[1]ภดส3!C7122</f>
        <v>6464</v>
      </c>
      <c r="E3897" s="17" t="str">
        <f>[1]ภดส3!F7122</f>
        <v>ม.11 ต.นาบอน</v>
      </c>
      <c r="F3897" s="28" t="s">
        <v>34</v>
      </c>
      <c r="G3897" s="16">
        <f>[1]ภดส3!G7122</f>
        <v>0</v>
      </c>
      <c r="H3897" s="16">
        <f>[1]ภดส3!H7122</f>
        <v>0</v>
      </c>
      <c r="I3897" s="16">
        <f>[1]ภดส3!I7122</f>
        <v>22</v>
      </c>
      <c r="J3897" s="45">
        <f>[1]ภดส3!J7122</f>
        <v>22</v>
      </c>
      <c r="K3897" s="177">
        <v>500</v>
      </c>
      <c r="L3897" s="19">
        <f t="shared" si="244"/>
        <v>11000</v>
      </c>
      <c r="M3897" s="30"/>
      <c r="N3897" s="33" t="s">
        <v>108</v>
      </c>
      <c r="O3897" s="67" t="s">
        <v>56</v>
      </c>
      <c r="P3897" s="67">
        <v>2</v>
      </c>
      <c r="Q3897" s="189">
        <v>48</v>
      </c>
      <c r="R3897" s="23">
        <v>100</v>
      </c>
      <c r="S3897" s="230">
        <v>6600</v>
      </c>
      <c r="T3897" s="22">
        <f t="shared" si="245"/>
        <v>316800</v>
      </c>
      <c r="U3897" s="31">
        <v>15</v>
      </c>
      <c r="V3897" s="31">
        <v>20</v>
      </c>
      <c r="W3897" s="23">
        <f t="shared" si="246"/>
        <v>253440</v>
      </c>
      <c r="X3897" s="22">
        <f>L3897-L3898+W3897</f>
        <v>259440</v>
      </c>
      <c r="Y3897" s="23">
        <f t="shared" si="242"/>
        <v>259440</v>
      </c>
      <c r="Z3897" s="22">
        <v>0</v>
      </c>
      <c r="AA3897" s="24">
        <f t="shared" si="243"/>
        <v>259440</v>
      </c>
      <c r="AB3897" s="25">
        <v>0.02</v>
      </c>
      <c r="AC3897" s="5">
        <f t="shared" si="241"/>
        <v>51.888000000000005</v>
      </c>
    </row>
    <row r="3898" spans="1:29" x14ac:dyDescent="0.35">
      <c r="A3898" s="15"/>
      <c r="B3898" s="16"/>
      <c r="C3898" s="16"/>
      <c r="D3898" s="17"/>
      <c r="E3898" s="17"/>
      <c r="F3898" s="28" t="s">
        <v>45</v>
      </c>
      <c r="G3898" s="16"/>
      <c r="H3898" s="16"/>
      <c r="I3898" s="16"/>
      <c r="J3898" s="45">
        <v>10</v>
      </c>
      <c r="K3898" s="29">
        <v>500</v>
      </c>
      <c r="L3898" s="19">
        <f t="shared" si="244"/>
        <v>5000</v>
      </c>
      <c r="M3898" s="30"/>
      <c r="N3898" s="33"/>
      <c r="O3898" s="33"/>
      <c r="P3898" s="33"/>
      <c r="Q3898" s="35">
        <v>40</v>
      </c>
      <c r="R3898" s="23"/>
      <c r="S3898" s="35"/>
      <c r="T3898" s="22"/>
      <c r="U3898" s="33"/>
      <c r="V3898" s="33"/>
      <c r="W3898" s="23"/>
      <c r="X3898" s="22">
        <f>L3898</f>
        <v>5000</v>
      </c>
      <c r="Y3898" s="23">
        <f t="shared" si="242"/>
        <v>5000</v>
      </c>
      <c r="Z3898" s="22">
        <v>0</v>
      </c>
      <c r="AA3898" s="24">
        <f t="shared" si="243"/>
        <v>5000</v>
      </c>
      <c r="AB3898" s="25">
        <v>0.3</v>
      </c>
      <c r="AC3898" s="5">
        <f t="shared" si="241"/>
        <v>15</v>
      </c>
    </row>
    <row r="3899" spans="1:29" x14ac:dyDescent="0.35">
      <c r="A3899" s="179"/>
      <c r="B3899" s="132"/>
      <c r="C3899" s="132"/>
      <c r="D3899" s="180"/>
      <c r="E3899" s="180"/>
      <c r="F3899" s="180"/>
      <c r="G3899" s="181"/>
      <c r="H3899" s="181"/>
      <c r="I3899" s="181"/>
      <c r="J3899" s="51"/>
      <c r="K3899" s="208"/>
      <c r="L3899" s="183"/>
      <c r="M3899" s="132"/>
      <c r="N3899" s="204"/>
      <c r="O3899" s="132"/>
      <c r="P3899" s="132"/>
      <c r="Q3899" s="185"/>
      <c r="R3899" s="186"/>
      <c r="S3899" s="51"/>
      <c r="T3899" s="185"/>
      <c r="U3899" s="154"/>
      <c r="V3899" s="154"/>
      <c r="W3899" s="133"/>
      <c r="X3899" s="51"/>
      <c r="Y3899" s="133"/>
      <c r="Z3899" s="51"/>
      <c r="AA3899" s="208"/>
      <c r="AB3899" s="187"/>
      <c r="AC3899" s="188">
        <f>SUM(AC3889:AC3898)</f>
        <v>300.21600000000001</v>
      </c>
    </row>
    <row r="3900" spans="1:29" x14ac:dyDescent="0.35">
      <c r="A3900" s="1"/>
      <c r="B3900" s="1"/>
      <c r="C3900" s="1"/>
      <c r="D3900" s="2"/>
      <c r="E3900" s="2"/>
      <c r="F3900" s="2"/>
      <c r="G3900" s="1"/>
      <c r="H3900" s="1"/>
      <c r="I3900" s="1"/>
      <c r="J3900" s="3"/>
      <c r="K3900" s="4"/>
      <c r="M3900" s="6"/>
      <c r="N3900" s="1"/>
      <c r="O3900" s="1"/>
      <c r="P3900" s="1"/>
      <c r="Q3900" s="3"/>
      <c r="R3900" s="4"/>
      <c r="S3900" s="3"/>
      <c r="T3900" s="3"/>
      <c r="U3900" s="1"/>
      <c r="V3900" s="1"/>
      <c r="W3900" s="4"/>
      <c r="X3900" s="3"/>
      <c r="Y3900" s="4"/>
      <c r="Z3900" s="3"/>
      <c r="AA3900" s="4"/>
      <c r="AB3900" s="55"/>
    </row>
    <row r="3901" spans="1:29" x14ac:dyDescent="0.35">
      <c r="A3901" s="8"/>
      <c r="B3901" s="8" t="s">
        <v>37</v>
      </c>
      <c r="C3901" s="8"/>
      <c r="D3901" s="9" t="s">
        <v>38</v>
      </c>
      <c r="E3901" s="9"/>
      <c r="F3901" s="9"/>
      <c r="G3901" s="56"/>
      <c r="H3901" s="8" t="s">
        <v>39</v>
      </c>
      <c r="I3901" s="8"/>
      <c r="J3901" s="57"/>
      <c r="K3901" s="10"/>
      <c r="L3901" s="8"/>
      <c r="M3901" s="13"/>
      <c r="N3901" s="1"/>
      <c r="O3901" s="1"/>
      <c r="P3901" s="1"/>
      <c r="Q3901" s="3"/>
      <c r="R3901" s="4"/>
      <c r="S3901" s="3"/>
      <c r="T3901" s="3"/>
      <c r="U3901" s="1"/>
      <c r="V3901" s="1"/>
      <c r="W3901" s="4"/>
      <c r="X3901" s="3"/>
      <c r="Y3901" s="4"/>
      <c r="Z3901" s="3"/>
      <c r="AA3901" s="4"/>
      <c r="AB3901" s="55"/>
    </row>
    <row r="3902" spans="1:29" x14ac:dyDescent="0.35">
      <c r="A3902" s="8"/>
      <c r="B3902" s="8"/>
      <c r="C3902" s="8"/>
      <c r="D3902" s="9"/>
      <c r="E3902" s="9"/>
      <c r="F3902" s="9"/>
      <c r="G3902" s="56"/>
      <c r="H3902" s="8" t="s">
        <v>40</v>
      </c>
      <c r="I3902" s="8"/>
      <c r="J3902" s="57"/>
      <c r="K3902" s="10"/>
      <c r="L3902" s="8"/>
      <c r="M3902" s="13"/>
      <c r="N3902" s="1"/>
      <c r="O3902" s="1"/>
      <c r="P3902" s="1"/>
      <c r="Q3902" s="3"/>
      <c r="R3902" s="4"/>
      <c r="S3902" s="3"/>
      <c r="T3902" s="3"/>
      <c r="U3902" s="1"/>
      <c r="V3902" s="1"/>
      <c r="W3902" s="4"/>
      <c r="X3902" s="3"/>
      <c r="Y3902" s="4"/>
      <c r="Z3902" s="3"/>
      <c r="AA3902" s="4"/>
      <c r="AB3902" s="55"/>
    </row>
    <row r="3903" spans="1:29" x14ac:dyDescent="0.35">
      <c r="A3903" s="8"/>
      <c r="B3903" s="8"/>
      <c r="C3903" s="8"/>
      <c r="D3903" s="9"/>
      <c r="E3903" s="9"/>
      <c r="F3903" s="9"/>
      <c r="G3903" s="56"/>
      <c r="H3903" s="8" t="s">
        <v>41</v>
      </c>
      <c r="I3903" s="8"/>
      <c r="J3903" s="57"/>
      <c r="K3903" s="10"/>
      <c r="L3903" s="8"/>
      <c r="M3903" s="13"/>
      <c r="N3903" s="1"/>
      <c r="O3903" s="1"/>
      <c r="P3903" s="8"/>
      <c r="Q3903" s="3"/>
      <c r="R3903" s="4"/>
      <c r="S3903" s="3"/>
      <c r="T3903" s="3"/>
      <c r="U3903" s="1"/>
      <c r="V3903" s="1"/>
      <c r="W3903" s="4"/>
      <c r="X3903" s="3"/>
      <c r="Y3903" s="11"/>
      <c r="Z3903" s="10"/>
      <c r="AA3903" s="11"/>
      <c r="AB3903" s="14"/>
    </row>
    <row r="3904" spans="1:29" x14ac:dyDescent="0.35">
      <c r="A3904" s="8"/>
      <c r="B3904" s="8"/>
      <c r="C3904" s="8"/>
      <c r="D3904" s="9"/>
      <c r="E3904" s="9"/>
      <c r="F3904" s="9"/>
      <c r="G3904" s="56"/>
      <c r="H3904" s="8" t="s">
        <v>42</v>
      </c>
      <c r="I3904" s="58"/>
      <c r="J3904" s="59"/>
      <c r="K3904" s="12"/>
      <c r="L3904" s="58"/>
      <c r="M3904" s="60"/>
      <c r="N3904" s="1"/>
      <c r="O3904" s="1"/>
      <c r="P3904" s="8"/>
      <c r="Q3904" s="3"/>
      <c r="R3904" s="4"/>
      <c r="S3904" s="3"/>
      <c r="T3904" s="3"/>
      <c r="U3904" s="1"/>
      <c r="V3904" s="1"/>
      <c r="W3904" s="4"/>
      <c r="X3904" s="3"/>
      <c r="Y3904" s="11"/>
      <c r="Z3904" s="10"/>
      <c r="AA3904" s="11"/>
      <c r="AB3904" s="14"/>
    </row>
    <row r="3905" spans="1:29" x14ac:dyDescent="0.35">
      <c r="A3905" s="58"/>
      <c r="B3905" s="58"/>
      <c r="C3905" s="58"/>
      <c r="D3905" s="61"/>
      <c r="E3905" s="61"/>
      <c r="F3905" s="61"/>
      <c r="G3905" s="58"/>
      <c r="H3905" s="58" t="s">
        <v>43</v>
      </c>
      <c r="I3905" s="58"/>
      <c r="J3905" s="59"/>
      <c r="K3905" s="12"/>
      <c r="L3905" s="58"/>
      <c r="M3905" s="60"/>
    </row>
    <row r="3906" spans="1:29" x14ac:dyDescent="0.35">
      <c r="A3906" s="1"/>
      <c r="B3906" s="1"/>
      <c r="C3906" s="1"/>
      <c r="D3906" s="2"/>
      <c r="E3906" s="2"/>
      <c r="F3906" s="2"/>
      <c r="G3906" s="1"/>
      <c r="H3906" s="1"/>
      <c r="I3906" s="1"/>
      <c r="J3906" s="3"/>
      <c r="K3906" s="4"/>
      <c r="M3906" s="6"/>
      <c r="N3906" s="1"/>
      <c r="O3906" s="1"/>
      <c r="P3906" s="1"/>
      <c r="Q3906" s="3"/>
      <c r="R3906" s="4"/>
      <c r="S3906" s="3"/>
      <c r="T3906" s="3"/>
      <c r="U3906" s="1"/>
      <c r="V3906" s="1"/>
      <c r="W3906" s="4"/>
      <c r="X3906" s="3"/>
      <c r="Y3906" s="4"/>
      <c r="Z3906" s="3"/>
      <c r="AA3906" s="314" t="s">
        <v>0</v>
      </c>
      <c r="AB3906" s="314"/>
    </row>
    <row r="3907" spans="1:29" x14ac:dyDescent="0.35">
      <c r="A3907" s="315" t="s">
        <v>1</v>
      </c>
      <c r="B3907" s="315"/>
      <c r="C3907" s="315"/>
      <c r="D3907" s="315"/>
      <c r="E3907" s="315"/>
      <c r="F3907" s="315"/>
      <c r="G3907" s="315"/>
      <c r="H3907" s="315"/>
      <c r="I3907" s="315"/>
      <c r="J3907" s="315"/>
      <c r="K3907" s="315"/>
      <c r="L3907" s="315"/>
      <c r="M3907" s="315"/>
      <c r="N3907" s="315"/>
      <c r="O3907" s="315"/>
      <c r="P3907" s="315"/>
      <c r="Q3907" s="315"/>
      <c r="R3907" s="315"/>
      <c r="S3907" s="315"/>
      <c r="T3907" s="315"/>
      <c r="U3907" s="315"/>
      <c r="V3907" s="315"/>
      <c r="W3907" s="315"/>
      <c r="X3907" s="315"/>
      <c r="Y3907" s="315"/>
      <c r="Z3907" s="315"/>
      <c r="AA3907" s="315"/>
      <c r="AB3907" s="315"/>
    </row>
    <row r="3908" spans="1:29" x14ac:dyDescent="0.35">
      <c r="A3908" s="315" t="str">
        <f>A3881</f>
        <v>เทศบาลตำบลนาบอน</v>
      </c>
      <c r="B3908" s="315"/>
      <c r="C3908" s="315"/>
      <c r="D3908" s="315"/>
      <c r="E3908" s="315"/>
      <c r="F3908" s="315"/>
      <c r="G3908" s="315"/>
      <c r="H3908" s="315"/>
      <c r="I3908" s="315"/>
      <c r="J3908" s="315"/>
      <c r="K3908" s="315"/>
      <c r="L3908" s="315"/>
      <c r="M3908" s="315"/>
      <c r="N3908" s="315"/>
      <c r="O3908" s="315"/>
      <c r="P3908" s="315"/>
      <c r="Q3908" s="315"/>
      <c r="R3908" s="315"/>
      <c r="S3908" s="315"/>
      <c r="T3908" s="315"/>
      <c r="U3908" s="315"/>
      <c r="V3908" s="315"/>
      <c r="W3908" s="315"/>
      <c r="X3908" s="315"/>
      <c r="Y3908" s="315"/>
      <c r="Z3908" s="315"/>
      <c r="AA3908" s="315"/>
      <c r="AB3908" s="315"/>
    </row>
    <row r="3909" spans="1:29" x14ac:dyDescent="0.35">
      <c r="A3909" s="8" t="s">
        <v>326</v>
      </c>
      <c r="B3909" s="8"/>
      <c r="C3909" s="8"/>
      <c r="D3909" s="9"/>
      <c r="E3909" s="9"/>
      <c r="F3909" s="9"/>
      <c r="G3909" s="8"/>
      <c r="H3909" s="8"/>
      <c r="I3909" s="8"/>
      <c r="J3909" s="10"/>
      <c r="K3909" s="11"/>
      <c r="L3909" s="12"/>
      <c r="M3909" s="13"/>
      <c r="N3909" s="8"/>
      <c r="O3909" s="8"/>
      <c r="P3909" s="8"/>
      <c r="Q3909" s="10"/>
      <c r="R3909" s="11"/>
      <c r="S3909" s="10"/>
      <c r="T3909" s="10"/>
      <c r="U3909" s="8"/>
      <c r="V3909" s="8"/>
      <c r="W3909" s="11"/>
      <c r="X3909" s="10"/>
      <c r="Y3909" s="11"/>
      <c r="Z3909" s="10"/>
      <c r="AA3909" s="11"/>
      <c r="AB3909" s="14"/>
    </row>
    <row r="3910" spans="1:29" x14ac:dyDescent="0.35">
      <c r="A3910" s="288" t="s">
        <v>4</v>
      </c>
      <c r="B3910" s="316"/>
      <c r="C3910" s="316"/>
      <c r="D3910" s="316"/>
      <c r="E3910" s="316"/>
      <c r="F3910" s="316"/>
      <c r="G3910" s="316"/>
      <c r="H3910" s="316"/>
      <c r="I3910" s="316"/>
      <c r="J3910" s="316"/>
      <c r="K3910" s="316"/>
      <c r="L3910" s="289"/>
      <c r="M3910" s="288" t="s">
        <v>5</v>
      </c>
      <c r="N3910" s="316"/>
      <c r="O3910" s="316"/>
      <c r="P3910" s="316"/>
      <c r="Q3910" s="316"/>
      <c r="R3910" s="316"/>
      <c r="S3910" s="316"/>
      <c r="T3910" s="316"/>
      <c r="U3910" s="316"/>
      <c r="V3910" s="316"/>
      <c r="W3910" s="289"/>
      <c r="X3910" s="290" t="s">
        <v>6</v>
      </c>
      <c r="Y3910" s="290" t="s">
        <v>7</v>
      </c>
      <c r="Z3910" s="290" t="s">
        <v>8</v>
      </c>
      <c r="AA3910" s="290" t="s">
        <v>9</v>
      </c>
      <c r="AB3910" s="317" t="s">
        <v>10</v>
      </c>
    </row>
    <row r="3911" spans="1:29" x14ac:dyDescent="0.35">
      <c r="A3911" s="299" t="s">
        <v>11</v>
      </c>
      <c r="B3911" s="293" t="s">
        <v>12</v>
      </c>
      <c r="C3911" s="293" t="s">
        <v>13</v>
      </c>
      <c r="D3911" s="311" t="s">
        <v>14</v>
      </c>
      <c r="E3911" s="311" t="s">
        <v>15</v>
      </c>
      <c r="F3911" s="312" t="s">
        <v>16</v>
      </c>
      <c r="G3911" s="302" t="s">
        <v>17</v>
      </c>
      <c r="H3911" s="303"/>
      <c r="I3911" s="304"/>
      <c r="J3911" s="290" t="s">
        <v>18</v>
      </c>
      <c r="K3911" s="290" t="s">
        <v>19</v>
      </c>
      <c r="L3911" s="308" t="s">
        <v>20</v>
      </c>
      <c r="M3911" s="299" t="s">
        <v>11</v>
      </c>
      <c r="N3911" s="293" t="s">
        <v>21</v>
      </c>
      <c r="O3911" s="293" t="s">
        <v>22</v>
      </c>
      <c r="P3911" s="293" t="s">
        <v>16</v>
      </c>
      <c r="Q3911" s="290" t="s">
        <v>23</v>
      </c>
      <c r="R3911" s="290" t="s">
        <v>24</v>
      </c>
      <c r="S3911" s="290" t="s">
        <v>25</v>
      </c>
      <c r="T3911" s="290" t="s">
        <v>26</v>
      </c>
      <c r="U3911" s="288" t="s">
        <v>27</v>
      </c>
      <c r="V3911" s="289"/>
      <c r="W3911" s="290" t="s">
        <v>28</v>
      </c>
      <c r="X3911" s="291"/>
      <c r="Y3911" s="291"/>
      <c r="Z3911" s="291"/>
      <c r="AA3911" s="291"/>
      <c r="AB3911" s="318"/>
    </row>
    <row r="3912" spans="1:29" x14ac:dyDescent="0.35">
      <c r="A3912" s="300"/>
      <c r="B3912" s="294"/>
      <c r="C3912" s="294"/>
      <c r="D3912" s="312"/>
      <c r="E3912" s="312"/>
      <c r="F3912" s="312"/>
      <c r="G3912" s="305"/>
      <c r="H3912" s="306"/>
      <c r="I3912" s="307"/>
      <c r="J3912" s="291"/>
      <c r="K3912" s="291"/>
      <c r="L3912" s="309"/>
      <c r="M3912" s="300"/>
      <c r="N3912" s="294"/>
      <c r="O3912" s="294"/>
      <c r="P3912" s="294"/>
      <c r="Q3912" s="291"/>
      <c r="R3912" s="291"/>
      <c r="S3912" s="291"/>
      <c r="T3912" s="291"/>
      <c r="U3912" s="293" t="s">
        <v>29</v>
      </c>
      <c r="V3912" s="296" t="s">
        <v>30</v>
      </c>
      <c r="W3912" s="291"/>
      <c r="X3912" s="291"/>
      <c r="Y3912" s="291"/>
      <c r="Z3912" s="291"/>
      <c r="AA3912" s="291"/>
      <c r="AB3912" s="318"/>
    </row>
    <row r="3913" spans="1:29" x14ac:dyDescent="0.35">
      <c r="A3913" s="300"/>
      <c r="B3913" s="294"/>
      <c r="C3913" s="294"/>
      <c r="D3913" s="312"/>
      <c r="E3913" s="312"/>
      <c r="F3913" s="312"/>
      <c r="G3913" s="299" t="s">
        <v>31</v>
      </c>
      <c r="H3913" s="299" t="s">
        <v>32</v>
      </c>
      <c r="I3913" s="299" t="s">
        <v>33</v>
      </c>
      <c r="J3913" s="291"/>
      <c r="K3913" s="291"/>
      <c r="L3913" s="309"/>
      <c r="M3913" s="300"/>
      <c r="N3913" s="294"/>
      <c r="O3913" s="294"/>
      <c r="P3913" s="294"/>
      <c r="Q3913" s="291"/>
      <c r="R3913" s="291"/>
      <c r="S3913" s="291"/>
      <c r="T3913" s="291"/>
      <c r="U3913" s="294"/>
      <c r="V3913" s="297"/>
      <c r="W3913" s="291"/>
      <c r="X3913" s="291"/>
      <c r="Y3913" s="291"/>
      <c r="Z3913" s="291"/>
      <c r="AA3913" s="291"/>
      <c r="AB3913" s="318"/>
    </row>
    <row r="3914" spans="1:29" x14ac:dyDescent="0.35">
      <c r="A3914" s="300"/>
      <c r="B3914" s="294"/>
      <c r="C3914" s="294"/>
      <c r="D3914" s="312"/>
      <c r="E3914" s="312"/>
      <c r="F3914" s="312"/>
      <c r="G3914" s="300"/>
      <c r="H3914" s="300"/>
      <c r="I3914" s="300"/>
      <c r="J3914" s="291"/>
      <c r="K3914" s="291"/>
      <c r="L3914" s="309"/>
      <c r="M3914" s="300"/>
      <c r="N3914" s="294"/>
      <c r="O3914" s="294"/>
      <c r="P3914" s="294"/>
      <c r="Q3914" s="291"/>
      <c r="R3914" s="291"/>
      <c r="S3914" s="291"/>
      <c r="T3914" s="291"/>
      <c r="U3914" s="294"/>
      <c r="V3914" s="297"/>
      <c r="W3914" s="291"/>
      <c r="X3914" s="291"/>
      <c r="Y3914" s="291"/>
      <c r="Z3914" s="291"/>
      <c r="AA3914" s="291"/>
      <c r="AB3914" s="318"/>
    </row>
    <row r="3915" spans="1:29" x14ac:dyDescent="0.35">
      <c r="A3915" s="301"/>
      <c r="B3915" s="295"/>
      <c r="C3915" s="295"/>
      <c r="D3915" s="313"/>
      <c r="E3915" s="313"/>
      <c r="F3915" s="313"/>
      <c r="G3915" s="301"/>
      <c r="H3915" s="301"/>
      <c r="I3915" s="301"/>
      <c r="J3915" s="292"/>
      <c r="K3915" s="292"/>
      <c r="L3915" s="310"/>
      <c r="M3915" s="301"/>
      <c r="N3915" s="295"/>
      <c r="O3915" s="295"/>
      <c r="P3915" s="295"/>
      <c r="Q3915" s="292"/>
      <c r="R3915" s="292"/>
      <c r="S3915" s="292"/>
      <c r="T3915" s="292"/>
      <c r="U3915" s="295"/>
      <c r="V3915" s="298"/>
      <c r="W3915" s="292"/>
      <c r="X3915" s="292"/>
      <c r="Y3915" s="292"/>
      <c r="Z3915" s="292"/>
      <c r="AA3915" s="292"/>
      <c r="AB3915" s="319"/>
    </row>
    <row r="3916" spans="1:29" x14ac:dyDescent="0.35">
      <c r="A3916" s="15">
        <v>1</v>
      </c>
      <c r="B3916" s="16" t="str">
        <f>[1]ภดส3!B7172</f>
        <v>โฉนด</v>
      </c>
      <c r="C3916" s="16">
        <f>[1]ภดส3!E7172</f>
        <v>1955</v>
      </c>
      <c r="D3916" s="17">
        <f>[1]ภดส3!C7172</f>
        <v>4369</v>
      </c>
      <c r="E3916" s="17" t="str">
        <f>[1]ภดส3!F7172</f>
        <v>ม.2 ต.นาบอน</v>
      </c>
      <c r="F3916" s="18" t="s">
        <v>34</v>
      </c>
      <c r="G3916" s="16">
        <f>[1]ภดส3!G7172</f>
        <v>0</v>
      </c>
      <c r="H3916" s="16">
        <f>[1]ภดส3!H7172</f>
        <v>0</v>
      </c>
      <c r="I3916" s="16">
        <f>[1]ภดส3!I7172</f>
        <v>23</v>
      </c>
      <c r="J3916" s="19">
        <f>[1]ภดส3!J7172</f>
        <v>23</v>
      </c>
      <c r="K3916" s="20">
        <v>3050</v>
      </c>
      <c r="L3916" s="19">
        <f>J3916*K3916</f>
        <v>70150</v>
      </c>
      <c r="M3916" s="21">
        <v>1</v>
      </c>
      <c r="N3916" s="21" t="s">
        <v>48</v>
      </c>
      <c r="O3916" s="21" t="s">
        <v>49</v>
      </c>
      <c r="P3916" s="21">
        <v>2</v>
      </c>
      <c r="Q3916" s="22">
        <v>184</v>
      </c>
      <c r="R3916" s="23">
        <v>100</v>
      </c>
      <c r="S3916" s="22">
        <v>7450</v>
      </c>
      <c r="T3916" s="22">
        <f>Q3916*S3916</f>
        <v>1370800</v>
      </c>
      <c r="U3916" s="21">
        <v>23</v>
      </c>
      <c r="V3916" s="21">
        <v>36</v>
      </c>
      <c r="W3916" s="23">
        <f>T3916-T3916*36/100</f>
        <v>877312</v>
      </c>
      <c r="X3916" s="22">
        <f>L3916+W3916</f>
        <v>947462</v>
      </c>
      <c r="Y3916" s="23">
        <f>X3916*R3916/100</f>
        <v>947462</v>
      </c>
      <c r="Z3916" s="22">
        <v>0</v>
      </c>
      <c r="AA3916" s="24">
        <f>Y3916-Z3916</f>
        <v>947462</v>
      </c>
      <c r="AB3916" s="25">
        <v>0.02</v>
      </c>
      <c r="AC3916" s="5">
        <f>AA3916*AB3916/100</f>
        <v>189.4924</v>
      </c>
    </row>
    <row r="3917" spans="1:29" x14ac:dyDescent="0.35">
      <c r="A3917" s="15">
        <v>2</v>
      </c>
      <c r="B3917" s="16" t="str">
        <f>[1]ภดส3!B7173</f>
        <v>โฉนด</v>
      </c>
      <c r="C3917" s="16">
        <f>[1]ภดส3!E7173</f>
        <v>1916</v>
      </c>
      <c r="D3917" s="17">
        <f>[1]ภดส3!C7173</f>
        <v>4330</v>
      </c>
      <c r="E3917" s="17" t="str">
        <f>[1]ภดส3!F7173</f>
        <v>ม.2 ต.นาบอน</v>
      </c>
      <c r="F3917" s="28" t="s">
        <v>34</v>
      </c>
      <c r="G3917" s="16">
        <f>[1]ภดส3!G7173</f>
        <v>0</v>
      </c>
      <c r="H3917" s="16">
        <f>[1]ภดส3!H7173</f>
        <v>0</v>
      </c>
      <c r="I3917" s="16">
        <f>[1]ภดส3!I7173</f>
        <v>22</v>
      </c>
      <c r="J3917" s="45">
        <f>[1]ภดส3!J7173</f>
        <v>22</v>
      </c>
      <c r="K3917" s="29">
        <v>3050</v>
      </c>
      <c r="L3917" s="19">
        <f>J3917*K3917</f>
        <v>67100</v>
      </c>
      <c r="M3917" s="31">
        <v>2</v>
      </c>
      <c r="N3917" s="21" t="s">
        <v>48</v>
      </c>
      <c r="O3917" s="31" t="s">
        <v>49</v>
      </c>
      <c r="P3917" s="31">
        <v>2</v>
      </c>
      <c r="Q3917" s="32">
        <v>176</v>
      </c>
      <c r="R3917" s="23">
        <v>100</v>
      </c>
      <c r="S3917" s="32">
        <v>7450</v>
      </c>
      <c r="T3917" s="22">
        <f>Q3917*S3917</f>
        <v>1311200</v>
      </c>
      <c r="U3917" s="31">
        <v>23</v>
      </c>
      <c r="V3917" s="31">
        <v>36</v>
      </c>
      <c r="W3917" s="23">
        <f>T3917-T3917*36/100</f>
        <v>839168</v>
      </c>
      <c r="X3917" s="22">
        <f>L3917+W3917</f>
        <v>906268</v>
      </c>
      <c r="Y3917" s="23">
        <f>X3917*R3917/100</f>
        <v>906268</v>
      </c>
      <c r="Z3917" s="22">
        <v>50000000</v>
      </c>
      <c r="AA3917" s="24">
        <v>0</v>
      </c>
      <c r="AB3917" s="25">
        <v>0.02</v>
      </c>
      <c r="AC3917" s="5">
        <f>AA3917*AB3917/100</f>
        <v>0</v>
      </c>
    </row>
    <row r="3918" spans="1:29" x14ac:dyDescent="0.35">
      <c r="A3918" s="201"/>
      <c r="B3918" s="202"/>
      <c r="C3918" s="202"/>
      <c r="D3918" s="77"/>
      <c r="E3918" s="77"/>
      <c r="F3918" s="130"/>
      <c r="G3918" s="202"/>
      <c r="H3918" s="202"/>
      <c r="I3918" s="202"/>
      <c r="J3918" s="196"/>
      <c r="K3918" s="197"/>
      <c r="L3918" s="203"/>
      <c r="M3918" s="132"/>
      <c r="N3918" s="204"/>
      <c r="O3918" s="204"/>
      <c r="P3918" s="204"/>
      <c r="Q3918" s="183"/>
      <c r="R3918" s="206"/>
      <c r="S3918" s="183"/>
      <c r="T3918" s="207"/>
      <c r="U3918" s="204"/>
      <c r="V3918" s="204"/>
      <c r="W3918" s="206"/>
      <c r="X3918" s="207"/>
      <c r="Y3918" s="206"/>
      <c r="Z3918" s="207"/>
      <c r="AA3918" s="208"/>
      <c r="AB3918" s="198"/>
      <c r="AC3918" s="188">
        <f>SUM(AC3916:AC3917)</f>
        <v>189.4924</v>
      </c>
    </row>
    <row r="3919" spans="1:29" x14ac:dyDescent="0.35">
      <c r="A3919" s="1"/>
      <c r="B3919" s="1"/>
      <c r="C3919" s="1"/>
      <c r="D3919" s="2"/>
      <c r="E3919" s="2"/>
      <c r="F3919" s="2"/>
      <c r="G3919" s="1"/>
      <c r="H3919" s="1"/>
      <c r="I3919" s="1"/>
      <c r="J3919" s="3"/>
      <c r="K3919" s="4"/>
      <c r="M3919" s="6"/>
      <c r="N3919" s="1"/>
      <c r="O3919" s="1"/>
      <c r="P3919" s="1"/>
      <c r="Q3919" s="3"/>
      <c r="R3919" s="4"/>
      <c r="S3919" s="3"/>
      <c r="T3919" s="3"/>
      <c r="U3919" s="1"/>
      <c r="V3919" s="1"/>
      <c r="W3919" s="4"/>
      <c r="X3919" s="3"/>
      <c r="Y3919" s="4"/>
      <c r="Z3919" s="3"/>
      <c r="AA3919" s="4"/>
      <c r="AB3919" s="55"/>
    </row>
    <row r="3920" spans="1:29" x14ac:dyDescent="0.35">
      <c r="A3920" s="8"/>
      <c r="B3920" s="8" t="s">
        <v>37</v>
      </c>
      <c r="C3920" s="8"/>
      <c r="D3920" s="9" t="s">
        <v>38</v>
      </c>
      <c r="E3920" s="9"/>
      <c r="F3920" s="9"/>
      <c r="G3920" s="56"/>
      <c r="H3920" s="8" t="s">
        <v>39</v>
      </c>
      <c r="I3920" s="8"/>
      <c r="J3920" s="57"/>
      <c r="K3920" s="10"/>
      <c r="L3920" s="8"/>
      <c r="M3920" s="13"/>
      <c r="N3920" s="1"/>
      <c r="O3920" s="1"/>
      <c r="P3920" s="1"/>
      <c r="Q3920" s="3"/>
      <c r="R3920" s="4"/>
      <c r="S3920" s="3"/>
      <c r="T3920" s="3"/>
      <c r="U3920" s="1"/>
      <c r="V3920" s="1"/>
      <c r="W3920" s="4"/>
      <c r="X3920" s="3"/>
      <c r="Y3920" s="4"/>
      <c r="Z3920" s="3"/>
      <c r="AA3920" s="4"/>
      <c r="AB3920" s="55"/>
    </row>
    <row r="3921" spans="1:29" x14ac:dyDescent="0.35">
      <c r="A3921" s="8"/>
      <c r="B3921" s="8"/>
      <c r="C3921" s="8"/>
      <c r="D3921" s="9"/>
      <c r="E3921" s="9"/>
      <c r="F3921" s="9"/>
      <c r="G3921" s="56"/>
      <c r="H3921" s="8" t="s">
        <v>40</v>
      </c>
      <c r="I3921" s="8"/>
      <c r="J3921" s="57"/>
      <c r="K3921" s="10"/>
      <c r="L3921" s="8"/>
      <c r="M3921" s="13"/>
      <c r="N3921" s="1"/>
      <c r="O3921" s="1"/>
      <c r="P3921" s="1"/>
      <c r="Q3921" s="3"/>
      <c r="R3921" s="4"/>
      <c r="S3921" s="3"/>
      <c r="T3921" s="3"/>
      <c r="U3921" s="1"/>
      <c r="V3921" s="1"/>
      <c r="W3921" s="4"/>
      <c r="X3921" s="3"/>
      <c r="Y3921" s="4"/>
      <c r="Z3921" s="3"/>
      <c r="AA3921" s="4"/>
      <c r="AB3921" s="55"/>
    </row>
    <row r="3922" spans="1:29" x14ac:dyDescent="0.35">
      <c r="A3922" s="8"/>
      <c r="B3922" s="8"/>
      <c r="C3922" s="8"/>
      <c r="D3922" s="9"/>
      <c r="E3922" s="9"/>
      <c r="F3922" s="9"/>
      <c r="G3922" s="56"/>
      <c r="H3922" s="8" t="s">
        <v>41</v>
      </c>
      <c r="I3922" s="8"/>
      <c r="J3922" s="57"/>
      <c r="K3922" s="10"/>
      <c r="L3922" s="8"/>
      <c r="M3922" s="13"/>
      <c r="N3922" s="1"/>
      <c r="O3922" s="1"/>
      <c r="P3922" s="8"/>
      <c r="Q3922" s="3"/>
      <c r="R3922" s="4"/>
      <c r="S3922" s="3"/>
      <c r="T3922" s="3"/>
      <c r="U3922" s="1"/>
      <c r="V3922" s="1"/>
      <c r="W3922" s="4"/>
      <c r="X3922" s="3"/>
      <c r="Y3922" s="11"/>
      <c r="Z3922" s="10"/>
      <c r="AA3922" s="11"/>
      <c r="AB3922" s="14"/>
    </row>
    <row r="3923" spans="1:29" x14ac:dyDescent="0.35">
      <c r="A3923" s="8"/>
      <c r="B3923" s="8"/>
      <c r="C3923" s="8"/>
      <c r="D3923" s="9"/>
      <c r="E3923" s="9"/>
      <c r="F3923" s="9"/>
      <c r="G3923" s="56"/>
      <c r="H3923" s="8" t="s">
        <v>42</v>
      </c>
      <c r="I3923" s="58"/>
      <c r="J3923" s="59"/>
      <c r="K3923" s="12"/>
      <c r="L3923" s="58"/>
      <c r="M3923" s="60"/>
      <c r="N3923" s="1"/>
      <c r="O3923" s="1"/>
      <c r="P3923" s="8"/>
      <c r="Q3923" s="3"/>
      <c r="R3923" s="4"/>
      <c r="S3923" s="3"/>
      <c r="T3923" s="3"/>
      <c r="U3923" s="1"/>
      <c r="V3923" s="1"/>
      <c r="W3923" s="4"/>
      <c r="X3923" s="3"/>
      <c r="Y3923" s="11"/>
      <c r="Z3923" s="10"/>
      <c r="AA3923" s="11"/>
      <c r="AB3923" s="14"/>
    </row>
    <row r="3924" spans="1:29" x14ac:dyDescent="0.35">
      <c r="A3924" s="1"/>
      <c r="B3924" s="1"/>
      <c r="C3924" s="1"/>
      <c r="D3924" s="2"/>
      <c r="E3924" s="2"/>
      <c r="F3924" s="2"/>
      <c r="G3924" s="1"/>
      <c r="H3924" s="1"/>
      <c r="I3924" s="1"/>
      <c r="J3924" s="3"/>
      <c r="K3924" s="4"/>
      <c r="M3924" s="6"/>
      <c r="N3924" s="1"/>
      <c r="O3924" s="1"/>
      <c r="P3924" s="1"/>
      <c r="Q3924" s="3"/>
      <c r="R3924" s="4"/>
      <c r="S3924" s="3"/>
      <c r="T3924" s="3"/>
      <c r="U3924" s="1"/>
      <c r="V3924" s="1"/>
      <c r="W3924" s="4"/>
      <c r="X3924" s="3"/>
      <c r="Y3924" s="4"/>
      <c r="Z3924" s="3"/>
      <c r="AA3924" s="314" t="s">
        <v>0</v>
      </c>
      <c r="AB3924" s="314"/>
    </row>
    <row r="3925" spans="1:29" x14ac:dyDescent="0.35">
      <c r="A3925" s="315" t="s">
        <v>1</v>
      </c>
      <c r="B3925" s="315"/>
      <c r="C3925" s="315"/>
      <c r="D3925" s="315"/>
      <c r="E3925" s="315"/>
      <c r="F3925" s="315"/>
      <c r="G3925" s="315"/>
      <c r="H3925" s="315"/>
      <c r="I3925" s="315"/>
      <c r="J3925" s="315"/>
      <c r="K3925" s="315"/>
      <c r="L3925" s="315"/>
      <c r="M3925" s="315"/>
      <c r="N3925" s="315"/>
      <c r="O3925" s="315"/>
      <c r="P3925" s="315"/>
      <c r="Q3925" s="315"/>
      <c r="R3925" s="315"/>
      <c r="S3925" s="315"/>
      <c r="T3925" s="315"/>
      <c r="U3925" s="315"/>
      <c r="V3925" s="315"/>
      <c r="W3925" s="315"/>
      <c r="X3925" s="315"/>
      <c r="Y3925" s="315"/>
      <c r="Z3925" s="315"/>
      <c r="AA3925" s="315"/>
      <c r="AB3925" s="315"/>
    </row>
    <row r="3926" spans="1:29" x14ac:dyDescent="0.35">
      <c r="A3926" s="315" t="str">
        <f>A3908</f>
        <v>เทศบาลตำบลนาบอน</v>
      </c>
      <c r="B3926" s="315"/>
      <c r="C3926" s="315"/>
      <c r="D3926" s="315"/>
      <c r="E3926" s="315"/>
      <c r="F3926" s="315"/>
      <c r="G3926" s="315"/>
      <c r="H3926" s="315"/>
      <c r="I3926" s="315"/>
      <c r="J3926" s="315"/>
      <c r="K3926" s="315"/>
      <c r="L3926" s="315"/>
      <c r="M3926" s="315"/>
      <c r="N3926" s="315"/>
      <c r="O3926" s="315"/>
      <c r="P3926" s="315"/>
      <c r="Q3926" s="315"/>
      <c r="R3926" s="315"/>
      <c r="S3926" s="315"/>
      <c r="T3926" s="315"/>
      <c r="U3926" s="315"/>
      <c r="V3926" s="315"/>
      <c r="W3926" s="315"/>
      <c r="X3926" s="315"/>
      <c r="Y3926" s="315"/>
      <c r="Z3926" s="315"/>
      <c r="AA3926" s="315"/>
      <c r="AB3926" s="315"/>
    </row>
    <row r="3927" spans="1:29" x14ac:dyDescent="0.35">
      <c r="A3927" s="8" t="s">
        <v>327</v>
      </c>
      <c r="B3927" s="8"/>
      <c r="C3927" s="8"/>
      <c r="D3927" s="9"/>
      <c r="E3927" s="9"/>
      <c r="F3927" s="9"/>
      <c r="G3927" s="8"/>
      <c r="H3927" s="8"/>
      <c r="I3927" s="8"/>
      <c r="J3927" s="10"/>
      <c r="K3927" s="11"/>
      <c r="L3927" s="12"/>
      <c r="M3927" s="13"/>
      <c r="N3927" s="8"/>
      <c r="O3927" s="8"/>
      <c r="P3927" s="8"/>
      <c r="Q3927" s="10"/>
      <c r="R3927" s="11"/>
      <c r="S3927" s="10"/>
      <c r="T3927" s="10"/>
      <c r="U3927" s="8"/>
      <c r="V3927" s="8"/>
      <c r="W3927" s="11"/>
      <c r="X3927" s="10"/>
      <c r="Y3927" s="11"/>
      <c r="Z3927" s="10"/>
      <c r="AA3927" s="11"/>
      <c r="AB3927" s="14"/>
    </row>
    <row r="3928" spans="1:29" x14ac:dyDescent="0.35">
      <c r="A3928" s="288" t="s">
        <v>4</v>
      </c>
      <c r="B3928" s="316"/>
      <c r="C3928" s="316"/>
      <c r="D3928" s="316"/>
      <c r="E3928" s="316"/>
      <c r="F3928" s="316"/>
      <c r="G3928" s="316"/>
      <c r="H3928" s="316"/>
      <c r="I3928" s="316"/>
      <c r="J3928" s="316"/>
      <c r="K3928" s="316"/>
      <c r="L3928" s="289"/>
      <c r="M3928" s="288" t="s">
        <v>5</v>
      </c>
      <c r="N3928" s="316"/>
      <c r="O3928" s="316"/>
      <c r="P3928" s="316"/>
      <c r="Q3928" s="316"/>
      <c r="R3928" s="316"/>
      <c r="S3928" s="316"/>
      <c r="T3928" s="316"/>
      <c r="U3928" s="316"/>
      <c r="V3928" s="316"/>
      <c r="W3928" s="289"/>
      <c r="X3928" s="290" t="s">
        <v>6</v>
      </c>
      <c r="Y3928" s="290" t="s">
        <v>7</v>
      </c>
      <c r="Z3928" s="290" t="s">
        <v>8</v>
      </c>
      <c r="AA3928" s="290" t="s">
        <v>9</v>
      </c>
      <c r="AB3928" s="317" t="s">
        <v>10</v>
      </c>
    </row>
    <row r="3929" spans="1:29" x14ac:dyDescent="0.35">
      <c r="A3929" s="299" t="s">
        <v>11</v>
      </c>
      <c r="B3929" s="293" t="s">
        <v>12</v>
      </c>
      <c r="C3929" s="293" t="s">
        <v>13</v>
      </c>
      <c r="D3929" s="311" t="s">
        <v>14</v>
      </c>
      <c r="E3929" s="311" t="s">
        <v>15</v>
      </c>
      <c r="F3929" s="312" t="s">
        <v>16</v>
      </c>
      <c r="G3929" s="302" t="s">
        <v>17</v>
      </c>
      <c r="H3929" s="303"/>
      <c r="I3929" s="304"/>
      <c r="J3929" s="290" t="s">
        <v>18</v>
      </c>
      <c r="K3929" s="290" t="s">
        <v>19</v>
      </c>
      <c r="L3929" s="308" t="s">
        <v>20</v>
      </c>
      <c r="M3929" s="299" t="s">
        <v>11</v>
      </c>
      <c r="N3929" s="293" t="s">
        <v>21</v>
      </c>
      <c r="O3929" s="293" t="s">
        <v>22</v>
      </c>
      <c r="P3929" s="293" t="s">
        <v>16</v>
      </c>
      <c r="Q3929" s="290" t="s">
        <v>23</v>
      </c>
      <c r="R3929" s="290" t="s">
        <v>24</v>
      </c>
      <c r="S3929" s="290" t="s">
        <v>25</v>
      </c>
      <c r="T3929" s="290" t="s">
        <v>26</v>
      </c>
      <c r="U3929" s="288" t="s">
        <v>27</v>
      </c>
      <c r="V3929" s="289"/>
      <c r="W3929" s="290" t="s">
        <v>28</v>
      </c>
      <c r="X3929" s="291"/>
      <c r="Y3929" s="291"/>
      <c r="Z3929" s="291"/>
      <c r="AA3929" s="291"/>
      <c r="AB3929" s="318"/>
    </row>
    <row r="3930" spans="1:29" x14ac:dyDescent="0.35">
      <c r="A3930" s="300"/>
      <c r="B3930" s="294"/>
      <c r="C3930" s="294"/>
      <c r="D3930" s="312"/>
      <c r="E3930" s="312"/>
      <c r="F3930" s="312"/>
      <c r="G3930" s="305"/>
      <c r="H3930" s="306"/>
      <c r="I3930" s="307"/>
      <c r="J3930" s="291"/>
      <c r="K3930" s="291"/>
      <c r="L3930" s="309"/>
      <c r="M3930" s="300"/>
      <c r="N3930" s="294"/>
      <c r="O3930" s="294"/>
      <c r="P3930" s="294"/>
      <c r="Q3930" s="291"/>
      <c r="R3930" s="291"/>
      <c r="S3930" s="291"/>
      <c r="T3930" s="291"/>
      <c r="U3930" s="293" t="s">
        <v>29</v>
      </c>
      <c r="V3930" s="296" t="s">
        <v>30</v>
      </c>
      <c r="W3930" s="291"/>
      <c r="X3930" s="291"/>
      <c r="Y3930" s="291"/>
      <c r="Z3930" s="291"/>
      <c r="AA3930" s="291"/>
      <c r="AB3930" s="318"/>
    </row>
    <row r="3931" spans="1:29" x14ac:dyDescent="0.35">
      <c r="A3931" s="300"/>
      <c r="B3931" s="294"/>
      <c r="C3931" s="294"/>
      <c r="D3931" s="312"/>
      <c r="E3931" s="312"/>
      <c r="F3931" s="312"/>
      <c r="G3931" s="299" t="s">
        <v>31</v>
      </c>
      <c r="H3931" s="299" t="s">
        <v>32</v>
      </c>
      <c r="I3931" s="299" t="s">
        <v>33</v>
      </c>
      <c r="J3931" s="291"/>
      <c r="K3931" s="291"/>
      <c r="L3931" s="309"/>
      <c r="M3931" s="300"/>
      <c r="N3931" s="294"/>
      <c r="O3931" s="294"/>
      <c r="P3931" s="294"/>
      <c r="Q3931" s="291"/>
      <c r="R3931" s="291"/>
      <c r="S3931" s="291"/>
      <c r="T3931" s="291"/>
      <c r="U3931" s="294"/>
      <c r="V3931" s="297"/>
      <c r="W3931" s="291"/>
      <c r="X3931" s="291"/>
      <c r="Y3931" s="291"/>
      <c r="Z3931" s="291"/>
      <c r="AA3931" s="291"/>
      <c r="AB3931" s="318"/>
    </row>
    <row r="3932" spans="1:29" x14ac:dyDescent="0.35">
      <c r="A3932" s="300"/>
      <c r="B3932" s="294"/>
      <c r="C3932" s="294"/>
      <c r="D3932" s="312"/>
      <c r="E3932" s="312"/>
      <c r="F3932" s="312"/>
      <c r="G3932" s="300"/>
      <c r="H3932" s="300"/>
      <c r="I3932" s="300"/>
      <c r="J3932" s="291"/>
      <c r="K3932" s="291"/>
      <c r="L3932" s="309"/>
      <c r="M3932" s="300"/>
      <c r="N3932" s="294"/>
      <c r="O3932" s="294"/>
      <c r="P3932" s="294"/>
      <c r="Q3932" s="291"/>
      <c r="R3932" s="291"/>
      <c r="S3932" s="291"/>
      <c r="T3932" s="291"/>
      <c r="U3932" s="294"/>
      <c r="V3932" s="297"/>
      <c r="W3932" s="291"/>
      <c r="X3932" s="291"/>
      <c r="Y3932" s="291"/>
      <c r="Z3932" s="291"/>
      <c r="AA3932" s="291"/>
      <c r="AB3932" s="318"/>
    </row>
    <row r="3933" spans="1:29" x14ac:dyDescent="0.35">
      <c r="A3933" s="301"/>
      <c r="B3933" s="295"/>
      <c r="C3933" s="295"/>
      <c r="D3933" s="313"/>
      <c r="E3933" s="313"/>
      <c r="F3933" s="313"/>
      <c r="G3933" s="301"/>
      <c r="H3933" s="301"/>
      <c r="I3933" s="301"/>
      <c r="J3933" s="292"/>
      <c r="K3933" s="292"/>
      <c r="L3933" s="310"/>
      <c r="M3933" s="301"/>
      <c r="N3933" s="295"/>
      <c r="O3933" s="295"/>
      <c r="P3933" s="295"/>
      <c r="Q3933" s="292"/>
      <c r="R3933" s="292"/>
      <c r="S3933" s="292"/>
      <c r="T3933" s="292"/>
      <c r="U3933" s="295"/>
      <c r="V3933" s="298"/>
      <c r="W3933" s="292"/>
      <c r="X3933" s="292"/>
      <c r="Y3933" s="292"/>
      <c r="Z3933" s="292"/>
      <c r="AA3933" s="292"/>
      <c r="AB3933" s="319"/>
    </row>
    <row r="3934" spans="1:29" x14ac:dyDescent="0.35">
      <c r="A3934" s="15">
        <v>1</v>
      </c>
      <c r="B3934" s="16" t="str">
        <f>[1]ภดส3!B7145</f>
        <v>โฉนด</v>
      </c>
      <c r="C3934" s="16">
        <f>[1]ภดส3!E7145</f>
        <v>4936</v>
      </c>
      <c r="D3934" s="17">
        <f>[1]ภดส3!C7145</f>
        <v>10706</v>
      </c>
      <c r="E3934" s="17" t="str">
        <f>[1]ภดส3!F7145</f>
        <v>ม.11 ต.นาบอน</v>
      </c>
      <c r="F3934" s="18" t="s">
        <v>45</v>
      </c>
      <c r="G3934" s="16">
        <f>[1]ภดส3!G7145</f>
        <v>0</v>
      </c>
      <c r="H3934" s="16">
        <f>[1]ภดส3!H7145</f>
        <v>0</v>
      </c>
      <c r="I3934" s="16">
        <f>[1]ภดส3!I7145</f>
        <v>25</v>
      </c>
      <c r="J3934" s="19">
        <f>[1]ภดส3!J7145</f>
        <v>25</v>
      </c>
      <c r="K3934" s="20">
        <v>3050</v>
      </c>
      <c r="L3934" s="19">
        <f>J3934*K3934</f>
        <v>76250</v>
      </c>
      <c r="M3934" s="21"/>
      <c r="N3934" s="21"/>
      <c r="O3934" s="21"/>
      <c r="P3934" s="21"/>
      <c r="Q3934" s="22"/>
      <c r="R3934" s="23"/>
      <c r="S3934" s="22"/>
      <c r="T3934" s="22"/>
      <c r="U3934" s="21"/>
      <c r="V3934" s="21"/>
      <c r="W3934" s="23"/>
      <c r="X3934" s="22">
        <f>L3934</f>
        <v>76250</v>
      </c>
      <c r="Y3934" s="23">
        <f>X3934*100/100</f>
        <v>76250</v>
      </c>
      <c r="Z3934" s="22">
        <v>0</v>
      </c>
      <c r="AA3934" s="24">
        <f>Y3934-Z3934</f>
        <v>76250</v>
      </c>
      <c r="AB3934" s="25">
        <v>0.3</v>
      </c>
      <c r="AC3934" s="5">
        <f>AA3934*AB3934/100</f>
        <v>228.75</v>
      </c>
    </row>
    <row r="3935" spans="1:29" x14ac:dyDescent="0.35">
      <c r="A3935" s="15">
        <v>2</v>
      </c>
      <c r="B3935" s="16" t="str">
        <f>[1]ภดส3!B7146</f>
        <v>โฉนด</v>
      </c>
      <c r="C3935" s="16">
        <f>[1]ภดส3!E7146</f>
        <v>4935</v>
      </c>
      <c r="D3935" s="17">
        <f>[1]ภดส3!C7146</f>
        <v>10705</v>
      </c>
      <c r="E3935" s="17" t="str">
        <f>[1]ภดส3!F7146</f>
        <v>ม.11 ต.นาบอน</v>
      </c>
      <c r="F3935" s="28" t="s">
        <v>45</v>
      </c>
      <c r="G3935" s="16">
        <f>[1]ภดส3!G7146</f>
        <v>0</v>
      </c>
      <c r="H3935" s="16">
        <f>[1]ภดส3!H7146</f>
        <v>0</v>
      </c>
      <c r="I3935" s="16">
        <f>[1]ภดส3!I7146</f>
        <v>25</v>
      </c>
      <c r="J3935" s="45">
        <f>[1]ภดส3!J7146</f>
        <v>25</v>
      </c>
      <c r="K3935" s="29">
        <v>3050</v>
      </c>
      <c r="L3935" s="19">
        <f>J3935*K3935</f>
        <v>76250</v>
      </c>
      <c r="M3935" s="30"/>
      <c r="N3935" s="30"/>
      <c r="O3935" s="30"/>
      <c r="P3935" s="30"/>
      <c r="Q3935" s="42"/>
      <c r="R3935" s="23"/>
      <c r="S3935" s="42"/>
      <c r="T3935" s="22"/>
      <c r="U3935" s="30"/>
      <c r="V3935" s="30"/>
      <c r="W3935" s="23"/>
      <c r="X3935" s="22">
        <f>L3935</f>
        <v>76250</v>
      </c>
      <c r="Y3935" s="23">
        <f>X3935*100/100</f>
        <v>76250</v>
      </c>
      <c r="Z3935" s="22">
        <v>0</v>
      </c>
      <c r="AA3935" s="24">
        <f>Y3935-Z3935</f>
        <v>76250</v>
      </c>
      <c r="AB3935" s="25">
        <v>0.3</v>
      </c>
      <c r="AC3935" s="5">
        <f>AA3935*AB3935/100</f>
        <v>228.75</v>
      </c>
    </row>
    <row r="3936" spans="1:29" x14ac:dyDescent="0.35">
      <c r="A3936" s="201"/>
      <c r="B3936" s="202"/>
      <c r="C3936" s="202"/>
      <c r="D3936" s="77"/>
      <c r="E3936" s="77"/>
      <c r="F3936" s="130"/>
      <c r="G3936" s="202"/>
      <c r="H3936" s="202"/>
      <c r="I3936" s="202"/>
      <c r="J3936" s="196"/>
      <c r="K3936" s="197"/>
      <c r="L3936" s="203"/>
      <c r="M3936" s="132"/>
      <c r="N3936" s="204"/>
      <c r="O3936" s="204"/>
      <c r="P3936" s="204"/>
      <c r="Q3936" s="183"/>
      <c r="R3936" s="206"/>
      <c r="S3936" s="183"/>
      <c r="T3936" s="207"/>
      <c r="U3936" s="204"/>
      <c r="V3936" s="204"/>
      <c r="W3936" s="206"/>
      <c r="X3936" s="207"/>
      <c r="Y3936" s="206"/>
      <c r="Z3936" s="207"/>
      <c r="AA3936" s="208"/>
      <c r="AB3936" s="198"/>
      <c r="AC3936" s="188">
        <f>SUM(AC3934:AC3935)</f>
        <v>457.5</v>
      </c>
    </row>
    <row r="3937" spans="1:28" x14ac:dyDescent="0.35">
      <c r="A3937" s="1"/>
      <c r="B3937" s="1"/>
      <c r="C3937" s="1"/>
      <c r="D3937" s="2"/>
      <c r="E3937" s="2"/>
      <c r="F3937" s="2"/>
      <c r="G3937" s="1"/>
      <c r="H3937" s="1"/>
      <c r="I3937" s="1"/>
      <c r="J3937" s="3"/>
      <c r="K3937" s="4"/>
      <c r="M3937" s="6"/>
      <c r="N3937" s="1"/>
      <c r="O3937" s="1"/>
      <c r="P3937" s="1"/>
      <c r="Q3937" s="3"/>
      <c r="R3937" s="4"/>
      <c r="S3937" s="3"/>
      <c r="T3937" s="3"/>
      <c r="U3937" s="1"/>
      <c r="V3937" s="1"/>
      <c r="W3937" s="4"/>
      <c r="X3937" s="3"/>
      <c r="Y3937" s="4"/>
      <c r="Z3937" s="3"/>
      <c r="AA3937" s="4"/>
      <c r="AB3937" s="55"/>
    </row>
    <row r="3938" spans="1:28" x14ac:dyDescent="0.35">
      <c r="A3938" s="8"/>
      <c r="B3938" s="8" t="s">
        <v>37</v>
      </c>
      <c r="C3938" s="8"/>
      <c r="D3938" s="9" t="s">
        <v>38</v>
      </c>
      <c r="E3938" s="9"/>
      <c r="F3938" s="9"/>
      <c r="G3938" s="56"/>
      <c r="H3938" s="8" t="s">
        <v>39</v>
      </c>
      <c r="I3938" s="8"/>
      <c r="J3938" s="57"/>
      <c r="K3938" s="10"/>
      <c r="L3938" s="8"/>
      <c r="M3938" s="13"/>
      <c r="N3938" s="1"/>
      <c r="O3938" s="1"/>
      <c r="P3938" s="1"/>
      <c r="Q3938" s="3"/>
      <c r="R3938" s="4"/>
      <c r="S3938" s="3"/>
      <c r="T3938" s="3"/>
      <c r="U3938" s="1"/>
      <c r="V3938" s="1"/>
      <c r="W3938" s="4"/>
      <c r="X3938" s="3"/>
      <c r="Y3938" s="4"/>
      <c r="Z3938" s="3"/>
      <c r="AA3938" s="4"/>
      <c r="AB3938" s="55"/>
    </row>
    <row r="3939" spans="1:28" x14ac:dyDescent="0.35">
      <c r="A3939" s="8"/>
      <c r="B3939" s="8"/>
      <c r="C3939" s="8"/>
      <c r="D3939" s="9"/>
      <c r="E3939" s="9"/>
      <c r="F3939" s="9"/>
      <c r="G3939" s="56"/>
      <c r="H3939" s="8" t="s">
        <v>40</v>
      </c>
      <c r="I3939" s="8"/>
      <c r="J3939" s="57"/>
      <c r="K3939" s="10"/>
      <c r="L3939" s="8"/>
      <c r="M3939" s="13"/>
      <c r="N3939" s="1"/>
      <c r="O3939" s="1"/>
      <c r="P3939" s="1"/>
      <c r="Q3939" s="3"/>
      <c r="R3939" s="4"/>
      <c r="S3939" s="3"/>
      <c r="T3939" s="3"/>
      <c r="U3939" s="1"/>
      <c r="V3939" s="1"/>
      <c r="W3939" s="4"/>
      <c r="X3939" s="3"/>
      <c r="Y3939" s="4"/>
      <c r="Z3939" s="3"/>
      <c r="AA3939" s="4"/>
      <c r="AB3939" s="55"/>
    </row>
    <row r="3940" spans="1:28" x14ac:dyDescent="0.35">
      <c r="A3940" s="8"/>
      <c r="B3940" s="8"/>
      <c r="C3940" s="8"/>
      <c r="D3940" s="9"/>
      <c r="E3940" s="9"/>
      <c r="F3940" s="9"/>
      <c r="G3940" s="56"/>
      <c r="H3940" s="8" t="s">
        <v>41</v>
      </c>
      <c r="I3940" s="8"/>
      <c r="J3940" s="57"/>
      <c r="K3940" s="10"/>
      <c r="L3940" s="8"/>
      <c r="M3940" s="13"/>
      <c r="N3940" s="1"/>
      <c r="O3940" s="1"/>
      <c r="P3940" s="8"/>
      <c r="Q3940" s="3"/>
      <c r="R3940" s="4"/>
      <c r="S3940" s="3"/>
      <c r="T3940" s="3"/>
      <c r="U3940" s="1"/>
      <c r="V3940" s="1"/>
      <c r="W3940" s="4"/>
      <c r="X3940" s="3"/>
      <c r="Y3940" s="11"/>
      <c r="Z3940" s="10"/>
      <c r="AA3940" s="11"/>
      <c r="AB3940" s="14"/>
    </row>
    <row r="3941" spans="1:28" x14ac:dyDescent="0.35">
      <c r="A3941" s="8"/>
      <c r="B3941" s="8"/>
      <c r="C3941" s="8"/>
      <c r="D3941" s="9"/>
      <c r="E3941" s="9"/>
      <c r="F3941" s="9"/>
      <c r="G3941" s="56"/>
      <c r="H3941" s="8" t="s">
        <v>42</v>
      </c>
      <c r="I3941" s="58"/>
      <c r="J3941" s="59"/>
      <c r="K3941" s="12"/>
      <c r="L3941" s="58"/>
      <c r="M3941" s="60"/>
      <c r="N3941" s="1"/>
      <c r="O3941" s="1"/>
      <c r="P3941" s="8"/>
      <c r="Q3941" s="3"/>
      <c r="R3941" s="4"/>
      <c r="S3941" s="3"/>
      <c r="T3941" s="3"/>
      <c r="U3941" s="1"/>
      <c r="V3941" s="1"/>
      <c r="W3941" s="4"/>
      <c r="X3941" s="3"/>
      <c r="Y3941" s="11"/>
      <c r="Z3941" s="10"/>
      <c r="AA3941" s="11"/>
      <c r="AB3941" s="14"/>
    </row>
    <row r="3942" spans="1:28" x14ac:dyDescent="0.35">
      <c r="A3942" s="58"/>
      <c r="B3942" s="58"/>
      <c r="C3942" s="58"/>
      <c r="D3942" s="61"/>
      <c r="E3942" s="61"/>
      <c r="F3942" s="61"/>
      <c r="G3942" s="58"/>
      <c r="H3942" s="58" t="s">
        <v>43</v>
      </c>
      <c r="I3942" s="58"/>
      <c r="J3942" s="59"/>
      <c r="K3942" s="12"/>
      <c r="L3942" s="58"/>
      <c r="M3942" s="60"/>
    </row>
    <row r="3943" spans="1:28" x14ac:dyDescent="0.35">
      <c r="A3943" s="1"/>
      <c r="B3943" s="1"/>
      <c r="C3943" s="1"/>
      <c r="D3943" s="2"/>
      <c r="E3943" s="2"/>
      <c r="F3943" s="2"/>
      <c r="G3943" s="1"/>
      <c r="H3943" s="1"/>
      <c r="I3943" s="1"/>
      <c r="J3943" s="3"/>
      <c r="K3943" s="4"/>
      <c r="M3943" s="6"/>
      <c r="N3943" s="1"/>
      <c r="O3943" s="1"/>
      <c r="P3943" s="1"/>
      <c r="Q3943" s="3"/>
      <c r="R3943" s="4"/>
      <c r="S3943" s="3"/>
      <c r="T3943" s="3"/>
      <c r="U3943" s="1"/>
      <c r="V3943" s="1"/>
      <c r="W3943" s="4"/>
      <c r="X3943" s="3"/>
      <c r="Y3943" s="4"/>
      <c r="Z3943" s="3"/>
      <c r="AA3943" s="314" t="s">
        <v>0</v>
      </c>
      <c r="AB3943" s="314"/>
    </row>
    <row r="3944" spans="1:28" x14ac:dyDescent="0.35">
      <c r="A3944" s="315" t="s">
        <v>1</v>
      </c>
      <c r="B3944" s="315"/>
      <c r="C3944" s="315"/>
      <c r="D3944" s="315"/>
      <c r="E3944" s="315"/>
      <c r="F3944" s="315"/>
      <c r="G3944" s="315"/>
      <c r="H3944" s="315"/>
      <c r="I3944" s="315"/>
      <c r="J3944" s="315"/>
      <c r="K3944" s="315"/>
      <c r="L3944" s="315"/>
      <c r="M3944" s="315"/>
      <c r="N3944" s="315"/>
      <c r="O3944" s="315"/>
      <c r="P3944" s="315"/>
      <c r="Q3944" s="315"/>
      <c r="R3944" s="315"/>
      <c r="S3944" s="315"/>
      <c r="T3944" s="315"/>
      <c r="U3944" s="315"/>
      <c r="V3944" s="315"/>
      <c r="W3944" s="315"/>
      <c r="X3944" s="315"/>
      <c r="Y3944" s="315"/>
      <c r="Z3944" s="315"/>
      <c r="AA3944" s="315"/>
      <c r="AB3944" s="315"/>
    </row>
    <row r="3945" spans="1:28" x14ac:dyDescent="0.35">
      <c r="A3945" s="315" t="str">
        <f>A3926</f>
        <v>เทศบาลตำบลนาบอน</v>
      </c>
      <c r="B3945" s="315"/>
      <c r="C3945" s="315"/>
      <c r="D3945" s="315"/>
      <c r="E3945" s="315"/>
      <c r="F3945" s="315"/>
      <c r="G3945" s="315"/>
      <c r="H3945" s="315"/>
      <c r="I3945" s="315"/>
      <c r="J3945" s="315"/>
      <c r="K3945" s="315"/>
      <c r="L3945" s="315"/>
      <c r="M3945" s="315"/>
      <c r="N3945" s="315"/>
      <c r="O3945" s="315"/>
      <c r="P3945" s="315"/>
      <c r="Q3945" s="315"/>
      <c r="R3945" s="315"/>
      <c r="S3945" s="315"/>
      <c r="T3945" s="315"/>
      <c r="U3945" s="315"/>
      <c r="V3945" s="315"/>
      <c r="W3945" s="315"/>
      <c r="X3945" s="315"/>
      <c r="Y3945" s="315"/>
      <c r="Z3945" s="315"/>
      <c r="AA3945" s="315"/>
      <c r="AB3945" s="315"/>
    </row>
    <row r="3946" spans="1:28" x14ac:dyDescent="0.35">
      <c r="A3946" s="8" t="s">
        <v>328</v>
      </c>
      <c r="B3946" s="8"/>
      <c r="C3946" s="8"/>
      <c r="D3946" s="9"/>
      <c r="E3946" s="9"/>
      <c r="F3946" s="9"/>
      <c r="G3946" s="8"/>
      <c r="H3946" s="8"/>
      <c r="I3946" s="8"/>
      <c r="J3946" s="10"/>
      <c r="K3946" s="11"/>
      <c r="L3946" s="12"/>
      <c r="M3946" s="13"/>
      <c r="N3946" s="8"/>
      <c r="O3946" s="8"/>
      <c r="P3946" s="8"/>
      <c r="Q3946" s="10"/>
      <c r="R3946" s="11"/>
      <c r="S3946" s="10"/>
      <c r="T3946" s="10"/>
      <c r="U3946" s="8"/>
      <c r="V3946" s="8"/>
      <c r="W3946" s="11"/>
      <c r="X3946" s="10"/>
      <c r="Y3946" s="11"/>
      <c r="Z3946" s="10"/>
      <c r="AA3946" s="11"/>
      <c r="AB3946" s="14"/>
    </row>
    <row r="3947" spans="1:28" x14ac:dyDescent="0.35">
      <c r="A3947" s="288" t="s">
        <v>4</v>
      </c>
      <c r="B3947" s="316"/>
      <c r="C3947" s="316"/>
      <c r="D3947" s="316"/>
      <c r="E3947" s="316"/>
      <c r="F3947" s="316"/>
      <c r="G3947" s="316"/>
      <c r="H3947" s="316"/>
      <c r="I3947" s="316"/>
      <c r="J3947" s="316"/>
      <c r="K3947" s="316"/>
      <c r="L3947" s="289"/>
      <c r="M3947" s="288" t="s">
        <v>5</v>
      </c>
      <c r="N3947" s="316"/>
      <c r="O3947" s="316"/>
      <c r="P3947" s="316"/>
      <c r="Q3947" s="316"/>
      <c r="R3947" s="316"/>
      <c r="S3947" s="316"/>
      <c r="T3947" s="316"/>
      <c r="U3947" s="316"/>
      <c r="V3947" s="316"/>
      <c r="W3947" s="289"/>
      <c r="X3947" s="290" t="s">
        <v>6</v>
      </c>
      <c r="Y3947" s="290" t="s">
        <v>7</v>
      </c>
      <c r="Z3947" s="290" t="s">
        <v>8</v>
      </c>
      <c r="AA3947" s="290" t="s">
        <v>9</v>
      </c>
      <c r="AB3947" s="317" t="s">
        <v>10</v>
      </c>
    </row>
    <row r="3948" spans="1:28" x14ac:dyDescent="0.35">
      <c r="A3948" s="299" t="s">
        <v>11</v>
      </c>
      <c r="B3948" s="293" t="s">
        <v>12</v>
      </c>
      <c r="C3948" s="293" t="s">
        <v>13</v>
      </c>
      <c r="D3948" s="311" t="s">
        <v>14</v>
      </c>
      <c r="E3948" s="311" t="s">
        <v>15</v>
      </c>
      <c r="F3948" s="312" t="s">
        <v>16</v>
      </c>
      <c r="G3948" s="302" t="s">
        <v>17</v>
      </c>
      <c r="H3948" s="303"/>
      <c r="I3948" s="304"/>
      <c r="J3948" s="290" t="s">
        <v>18</v>
      </c>
      <c r="K3948" s="290" t="s">
        <v>19</v>
      </c>
      <c r="L3948" s="308" t="s">
        <v>20</v>
      </c>
      <c r="M3948" s="299" t="s">
        <v>11</v>
      </c>
      <c r="N3948" s="293" t="s">
        <v>21</v>
      </c>
      <c r="O3948" s="293" t="s">
        <v>22</v>
      </c>
      <c r="P3948" s="293" t="s">
        <v>16</v>
      </c>
      <c r="Q3948" s="290" t="s">
        <v>23</v>
      </c>
      <c r="R3948" s="290" t="s">
        <v>24</v>
      </c>
      <c r="S3948" s="290" t="s">
        <v>25</v>
      </c>
      <c r="T3948" s="290" t="s">
        <v>26</v>
      </c>
      <c r="U3948" s="288" t="s">
        <v>27</v>
      </c>
      <c r="V3948" s="289"/>
      <c r="W3948" s="290" t="s">
        <v>28</v>
      </c>
      <c r="X3948" s="291"/>
      <c r="Y3948" s="291"/>
      <c r="Z3948" s="291"/>
      <c r="AA3948" s="291"/>
      <c r="AB3948" s="318"/>
    </row>
    <row r="3949" spans="1:28" x14ac:dyDescent="0.35">
      <c r="A3949" s="300"/>
      <c r="B3949" s="294"/>
      <c r="C3949" s="294"/>
      <c r="D3949" s="312"/>
      <c r="E3949" s="312"/>
      <c r="F3949" s="312"/>
      <c r="G3949" s="305"/>
      <c r="H3949" s="306"/>
      <c r="I3949" s="307"/>
      <c r="J3949" s="291"/>
      <c r="K3949" s="291"/>
      <c r="L3949" s="309"/>
      <c r="M3949" s="300"/>
      <c r="N3949" s="294"/>
      <c r="O3949" s="294"/>
      <c r="P3949" s="294"/>
      <c r="Q3949" s="291"/>
      <c r="R3949" s="291"/>
      <c r="S3949" s="291"/>
      <c r="T3949" s="291"/>
      <c r="U3949" s="293" t="s">
        <v>29</v>
      </c>
      <c r="V3949" s="296" t="s">
        <v>30</v>
      </c>
      <c r="W3949" s="291"/>
      <c r="X3949" s="291"/>
      <c r="Y3949" s="291"/>
      <c r="Z3949" s="291"/>
      <c r="AA3949" s="291"/>
      <c r="AB3949" s="318"/>
    </row>
    <row r="3950" spans="1:28" x14ac:dyDescent="0.35">
      <c r="A3950" s="300"/>
      <c r="B3950" s="294"/>
      <c r="C3950" s="294"/>
      <c r="D3950" s="312"/>
      <c r="E3950" s="312"/>
      <c r="F3950" s="312"/>
      <c r="G3950" s="299" t="s">
        <v>31</v>
      </c>
      <c r="H3950" s="299" t="s">
        <v>32</v>
      </c>
      <c r="I3950" s="299" t="s">
        <v>33</v>
      </c>
      <c r="J3950" s="291"/>
      <c r="K3950" s="291"/>
      <c r="L3950" s="309"/>
      <c r="M3950" s="300"/>
      <c r="N3950" s="294"/>
      <c r="O3950" s="294"/>
      <c r="P3950" s="294"/>
      <c r="Q3950" s="291"/>
      <c r="R3950" s="291"/>
      <c r="S3950" s="291"/>
      <c r="T3950" s="291"/>
      <c r="U3950" s="294"/>
      <c r="V3950" s="297"/>
      <c r="W3950" s="291"/>
      <c r="X3950" s="291"/>
      <c r="Y3950" s="291"/>
      <c r="Z3950" s="291"/>
      <c r="AA3950" s="291"/>
      <c r="AB3950" s="318"/>
    </row>
    <row r="3951" spans="1:28" x14ac:dyDescent="0.35">
      <c r="A3951" s="300"/>
      <c r="B3951" s="294"/>
      <c r="C3951" s="294"/>
      <c r="D3951" s="312"/>
      <c r="E3951" s="312"/>
      <c r="F3951" s="312"/>
      <c r="G3951" s="300"/>
      <c r="H3951" s="300"/>
      <c r="I3951" s="300"/>
      <c r="J3951" s="291"/>
      <c r="K3951" s="291"/>
      <c r="L3951" s="309"/>
      <c r="M3951" s="300"/>
      <c r="N3951" s="294"/>
      <c r="O3951" s="294"/>
      <c r="P3951" s="294"/>
      <c r="Q3951" s="291"/>
      <c r="R3951" s="291"/>
      <c r="S3951" s="291"/>
      <c r="T3951" s="291"/>
      <c r="U3951" s="294"/>
      <c r="V3951" s="297"/>
      <c r="W3951" s="291"/>
      <c r="X3951" s="291"/>
      <c r="Y3951" s="291"/>
      <c r="Z3951" s="291"/>
      <c r="AA3951" s="291"/>
      <c r="AB3951" s="318"/>
    </row>
    <row r="3952" spans="1:28" x14ac:dyDescent="0.35">
      <c r="A3952" s="301"/>
      <c r="B3952" s="295"/>
      <c r="C3952" s="295"/>
      <c r="D3952" s="313"/>
      <c r="E3952" s="313"/>
      <c r="F3952" s="313"/>
      <c r="G3952" s="301"/>
      <c r="H3952" s="301"/>
      <c r="I3952" s="301"/>
      <c r="J3952" s="292"/>
      <c r="K3952" s="292"/>
      <c r="L3952" s="310"/>
      <c r="M3952" s="301"/>
      <c r="N3952" s="295"/>
      <c r="O3952" s="295"/>
      <c r="P3952" s="295"/>
      <c r="Q3952" s="292"/>
      <c r="R3952" s="292"/>
      <c r="S3952" s="292"/>
      <c r="T3952" s="292"/>
      <c r="U3952" s="295"/>
      <c r="V3952" s="298"/>
      <c r="W3952" s="292"/>
      <c r="X3952" s="292"/>
      <c r="Y3952" s="292"/>
      <c r="Z3952" s="292"/>
      <c r="AA3952" s="292"/>
      <c r="AB3952" s="319"/>
    </row>
    <row r="3953" spans="1:29" x14ac:dyDescent="0.35">
      <c r="A3953" s="15">
        <v>1</v>
      </c>
      <c r="B3953" s="16" t="str">
        <f>[1]ภดส3!B7388</f>
        <v>โฉนด</v>
      </c>
      <c r="C3953" s="16">
        <f>[1]ภดส3!E7388</f>
        <v>4554</v>
      </c>
      <c r="D3953" s="17">
        <f>[1]ภดส3!C7388</f>
        <v>9923</v>
      </c>
      <c r="E3953" s="17" t="str">
        <f>[1]ภดส3!F7388</f>
        <v>ม.2 ต.นาบอน</v>
      </c>
      <c r="F3953" s="18" t="s">
        <v>45</v>
      </c>
      <c r="G3953" s="16">
        <f>[1]ภดส3!G7388</f>
        <v>0</v>
      </c>
      <c r="H3953" s="16">
        <f>[1]ภดส3!H7388</f>
        <v>0</v>
      </c>
      <c r="I3953" s="16">
        <f>[1]ภดส3!I7388</f>
        <v>21.1</v>
      </c>
      <c r="J3953" s="19">
        <f>[1]ภดส3!J7388</f>
        <v>21.1</v>
      </c>
      <c r="K3953" s="20">
        <v>300</v>
      </c>
      <c r="L3953" s="19">
        <f>J3953*K3953</f>
        <v>6330</v>
      </c>
      <c r="M3953" s="21"/>
      <c r="N3953" s="21"/>
      <c r="O3953" s="21"/>
      <c r="P3953" s="21"/>
      <c r="Q3953" s="22"/>
      <c r="R3953" s="23"/>
      <c r="S3953" s="22"/>
      <c r="T3953" s="22"/>
      <c r="U3953" s="21"/>
      <c r="V3953" s="21"/>
      <c r="W3953" s="23"/>
      <c r="X3953" s="22">
        <f>L3953</f>
        <v>6330</v>
      </c>
      <c r="Y3953" s="23">
        <f>X3953*100/100</f>
        <v>6330</v>
      </c>
      <c r="Z3953" s="22">
        <v>0</v>
      </c>
      <c r="AA3953" s="24">
        <f>Y3953-Z3953</f>
        <v>6330</v>
      </c>
      <c r="AB3953" s="25">
        <v>0.3</v>
      </c>
      <c r="AC3953" s="5">
        <f>AA3953*AB3953/100</f>
        <v>18.989999999999998</v>
      </c>
    </row>
    <row r="3954" spans="1:29" x14ac:dyDescent="0.35">
      <c r="A3954" s="15">
        <v>2</v>
      </c>
      <c r="B3954" s="16" t="str">
        <f>[1]ภดส3!B7389</f>
        <v>โฉนด</v>
      </c>
      <c r="C3954" s="16">
        <f>[1]ภดส3!E7389</f>
        <v>4553</v>
      </c>
      <c r="D3954" s="17">
        <f>[1]ภดส3!C7389</f>
        <v>9922</v>
      </c>
      <c r="E3954" s="17" t="str">
        <f>[1]ภดส3!F7389</f>
        <v>ม.2 ต.นาบอน</v>
      </c>
      <c r="F3954" s="28" t="s">
        <v>45</v>
      </c>
      <c r="G3954" s="16">
        <f>[1]ภดส3!G7389</f>
        <v>0</v>
      </c>
      <c r="H3954" s="16">
        <f>[1]ภดส3!H7389</f>
        <v>0</v>
      </c>
      <c r="I3954" s="16">
        <f>[1]ภดส3!I7389</f>
        <v>21.1</v>
      </c>
      <c r="J3954" s="45">
        <f>[1]ภดส3!J7389</f>
        <v>21.1</v>
      </c>
      <c r="K3954" s="177">
        <v>300</v>
      </c>
      <c r="L3954" s="19">
        <f>J3954*K3954</f>
        <v>6330</v>
      </c>
      <c r="M3954" s="30"/>
      <c r="N3954" s="30"/>
      <c r="O3954" s="30"/>
      <c r="P3954" s="30"/>
      <c r="Q3954" s="42"/>
      <c r="R3954" s="23"/>
      <c r="S3954" s="42"/>
      <c r="T3954" s="22"/>
      <c r="U3954" s="30"/>
      <c r="V3954" s="30"/>
      <c r="W3954" s="23"/>
      <c r="X3954" s="22">
        <f>L3954</f>
        <v>6330</v>
      </c>
      <c r="Y3954" s="23">
        <f>X3954*100/100</f>
        <v>6330</v>
      </c>
      <c r="Z3954" s="22">
        <v>0</v>
      </c>
      <c r="AA3954" s="24">
        <f>Y3954-Z3954</f>
        <v>6330</v>
      </c>
      <c r="AB3954" s="25">
        <v>0.3</v>
      </c>
      <c r="AC3954" s="5">
        <f>AA3954*AB3954/100</f>
        <v>18.989999999999998</v>
      </c>
    </row>
    <row r="3955" spans="1:29" x14ac:dyDescent="0.35">
      <c r="A3955" s="15">
        <v>3</v>
      </c>
      <c r="B3955" s="16" t="str">
        <f>[1]ภดส3!B7390</f>
        <v>โฉนด</v>
      </c>
      <c r="C3955" s="16">
        <f>[1]ภดส3!E7390</f>
        <v>4857</v>
      </c>
      <c r="D3955" s="17">
        <f>[1]ภดส3!C7390</f>
        <v>10559</v>
      </c>
      <c r="E3955" s="17" t="str">
        <f>[1]ภดส3!F7390</f>
        <v>ม.2 ต.นาบอน</v>
      </c>
      <c r="F3955" s="28" t="s">
        <v>34</v>
      </c>
      <c r="G3955" s="16">
        <f>[1]ภดส3!G7390</f>
        <v>0</v>
      </c>
      <c r="H3955" s="16">
        <f>[1]ภดส3!H7390</f>
        <v>0</v>
      </c>
      <c r="I3955" s="16">
        <f>[1]ภดส3!I7390</f>
        <v>21.1</v>
      </c>
      <c r="J3955" s="45">
        <f>[1]ภดส3!J7390</f>
        <v>21.1</v>
      </c>
      <c r="K3955" s="29">
        <v>3050</v>
      </c>
      <c r="L3955" s="19">
        <f>J3955*K3955</f>
        <v>64355.000000000007</v>
      </c>
      <c r="M3955" s="31">
        <v>1</v>
      </c>
      <c r="N3955" s="33" t="s">
        <v>48</v>
      </c>
      <c r="O3955" s="67" t="s">
        <v>49</v>
      </c>
      <c r="P3955" s="67">
        <v>2</v>
      </c>
      <c r="Q3955" s="66">
        <v>160</v>
      </c>
      <c r="R3955" s="23">
        <v>100</v>
      </c>
      <c r="S3955" s="66">
        <v>7450</v>
      </c>
      <c r="T3955" s="22">
        <f>Q3955*S3955</f>
        <v>1192000</v>
      </c>
      <c r="U3955" s="67">
        <v>5</v>
      </c>
      <c r="V3955" s="67">
        <v>5</v>
      </c>
      <c r="W3955" s="23">
        <f>T3955-T3955*5/100</f>
        <v>1132400</v>
      </c>
      <c r="X3955" s="22">
        <f>L3955+W3955</f>
        <v>1196755</v>
      </c>
      <c r="Y3955" s="23">
        <f>X3955*R3955/100</f>
        <v>1196755</v>
      </c>
      <c r="Z3955" s="22">
        <v>0</v>
      </c>
      <c r="AA3955" s="24">
        <f>Y3955-Z3955</f>
        <v>1196755</v>
      </c>
      <c r="AB3955" s="25">
        <v>0.3</v>
      </c>
      <c r="AC3955" s="5">
        <f>AA3955*AB3955/100</f>
        <v>3590.2649999999999</v>
      </c>
    </row>
    <row r="3956" spans="1:29" x14ac:dyDescent="0.35">
      <c r="A3956" s="15">
        <v>4</v>
      </c>
      <c r="B3956" s="16" t="str">
        <f>[1]ภดส3!B7391</f>
        <v>โฉนด</v>
      </c>
      <c r="C3956" s="16">
        <f>[1]ภดส3!E7391</f>
        <v>3551</v>
      </c>
      <c r="D3956" s="17">
        <f>[1]ภดส3!C7391</f>
        <v>7495</v>
      </c>
      <c r="E3956" s="17" t="str">
        <f>[1]ภดส3!F7391</f>
        <v>ม.2 ต.นาบอน</v>
      </c>
      <c r="F3956" s="28" t="s">
        <v>34</v>
      </c>
      <c r="G3956" s="16">
        <f>[1]ภดส3!G7391</f>
        <v>0</v>
      </c>
      <c r="H3956" s="16">
        <f>[1]ภดส3!H7391</f>
        <v>0</v>
      </c>
      <c r="I3956" s="16">
        <f>[1]ภดส3!I7391</f>
        <v>25</v>
      </c>
      <c r="J3956" s="45">
        <f>[1]ภดส3!J7391</f>
        <v>25</v>
      </c>
      <c r="K3956" s="29">
        <v>3050</v>
      </c>
      <c r="L3956" s="19">
        <f t="shared" ref="L3956:L3957" si="247">J3956*K3956</f>
        <v>76250</v>
      </c>
      <c r="M3956" s="31">
        <v>2</v>
      </c>
      <c r="N3956" s="33" t="s">
        <v>141</v>
      </c>
      <c r="O3956" s="67" t="s">
        <v>49</v>
      </c>
      <c r="P3956" s="67">
        <v>2</v>
      </c>
      <c r="Q3956" s="66">
        <v>200</v>
      </c>
      <c r="R3956" s="23">
        <v>100</v>
      </c>
      <c r="S3956" s="66">
        <v>6750</v>
      </c>
      <c r="T3956" s="22">
        <f>Q3956*S3956</f>
        <v>1350000</v>
      </c>
      <c r="U3956" s="67">
        <v>10</v>
      </c>
      <c r="V3956" s="67">
        <v>10</v>
      </c>
      <c r="W3956" s="23">
        <f>T3956-T3956*10/100</f>
        <v>1215000</v>
      </c>
      <c r="X3956" s="22">
        <f>L3956+W3956</f>
        <v>1291250</v>
      </c>
      <c r="Y3956" s="23">
        <f>X3956*R3957/100</f>
        <v>1291250</v>
      </c>
      <c r="Z3956" s="22">
        <v>0</v>
      </c>
      <c r="AA3956" s="24">
        <v>0</v>
      </c>
      <c r="AB3956" s="25">
        <v>0.02</v>
      </c>
      <c r="AC3956" s="5">
        <f t="shared" ref="AC3956:AC3957" si="248">AA3956*AB3956/100</f>
        <v>0</v>
      </c>
    </row>
    <row r="3957" spans="1:29" x14ac:dyDescent="0.35">
      <c r="A3957" s="15">
        <v>5</v>
      </c>
      <c r="B3957" s="16" t="str">
        <f>[1]ภดส3!B7392</f>
        <v>โฉนด</v>
      </c>
      <c r="C3957" s="16">
        <f>[1]ภดส3!E7392</f>
        <v>3550</v>
      </c>
      <c r="D3957" s="17">
        <f>[1]ภดส3!C7392</f>
        <v>7494</v>
      </c>
      <c r="E3957" s="17" t="str">
        <f>[1]ภดส3!F7392</f>
        <v>ม.2 ต.นาบอน</v>
      </c>
      <c r="F3957" s="28" t="s">
        <v>34</v>
      </c>
      <c r="G3957" s="16">
        <f>[1]ภดส3!G7392</f>
        <v>0</v>
      </c>
      <c r="H3957" s="16">
        <f>[1]ภดส3!H7392</f>
        <v>0</v>
      </c>
      <c r="I3957" s="16">
        <f>[1]ภดส3!I7392</f>
        <v>50</v>
      </c>
      <c r="J3957" s="45">
        <f>[1]ภดส3!J7392</f>
        <v>50</v>
      </c>
      <c r="K3957" s="29">
        <v>3050</v>
      </c>
      <c r="L3957" s="19">
        <f t="shared" si="247"/>
        <v>152500</v>
      </c>
      <c r="M3957" s="30"/>
      <c r="N3957" s="33" t="s">
        <v>141</v>
      </c>
      <c r="O3957" s="67" t="s">
        <v>49</v>
      </c>
      <c r="P3957" s="67">
        <v>2</v>
      </c>
      <c r="Q3957" s="66">
        <v>400</v>
      </c>
      <c r="R3957" s="23">
        <v>100</v>
      </c>
      <c r="S3957" s="66">
        <v>6750</v>
      </c>
      <c r="T3957" s="22">
        <f>Q3957*S3957</f>
        <v>2700000</v>
      </c>
      <c r="U3957" s="67">
        <v>10</v>
      </c>
      <c r="V3957" s="67">
        <v>10</v>
      </c>
      <c r="W3957" s="23">
        <f>T3957-T3957*10/100</f>
        <v>2430000</v>
      </c>
      <c r="X3957" s="22">
        <f>L3957+W3957</f>
        <v>2582500</v>
      </c>
      <c r="Y3957" s="23">
        <f>X3957*R3957/100</f>
        <v>2582500</v>
      </c>
      <c r="Z3957" s="22">
        <v>50000000</v>
      </c>
      <c r="AA3957" s="24">
        <v>0</v>
      </c>
      <c r="AB3957" s="25">
        <v>0.02</v>
      </c>
      <c r="AC3957" s="5">
        <f t="shared" si="248"/>
        <v>0</v>
      </c>
    </row>
    <row r="3958" spans="1:29" x14ac:dyDescent="0.35">
      <c r="A3958" s="201"/>
      <c r="B3958" s="202"/>
      <c r="C3958" s="202"/>
      <c r="D3958" s="77"/>
      <c r="E3958" s="77"/>
      <c r="F3958" s="130"/>
      <c r="G3958" s="202"/>
      <c r="H3958" s="202"/>
      <c r="I3958" s="202"/>
      <c r="J3958" s="196"/>
      <c r="K3958" s="197"/>
      <c r="L3958" s="203"/>
      <c r="M3958" s="132"/>
      <c r="N3958" s="204"/>
      <c r="O3958" s="204"/>
      <c r="P3958" s="204"/>
      <c r="Q3958" s="183"/>
      <c r="R3958" s="206"/>
      <c r="S3958" s="183"/>
      <c r="T3958" s="207"/>
      <c r="U3958" s="204"/>
      <c r="V3958" s="204"/>
      <c r="W3958" s="206"/>
      <c r="X3958" s="207"/>
      <c r="Y3958" s="206"/>
      <c r="Z3958" s="207"/>
      <c r="AA3958" s="208"/>
      <c r="AB3958" s="198"/>
      <c r="AC3958" s="188">
        <f>SUM(AC3953:AC3957)</f>
        <v>3628.2449999999999</v>
      </c>
    </row>
    <row r="3959" spans="1:29" x14ac:dyDescent="0.35">
      <c r="A3959" s="1"/>
      <c r="B3959" s="1"/>
      <c r="C3959" s="1"/>
      <c r="D3959" s="2"/>
      <c r="E3959" s="2"/>
      <c r="F3959" s="2"/>
      <c r="G3959" s="1"/>
      <c r="H3959" s="1"/>
      <c r="I3959" s="1"/>
      <c r="J3959" s="3"/>
      <c r="K3959" s="4"/>
      <c r="M3959" s="6"/>
      <c r="N3959" s="1"/>
      <c r="O3959" s="1"/>
      <c r="P3959" s="1"/>
      <c r="Q3959" s="3"/>
      <c r="R3959" s="4"/>
      <c r="S3959" s="3"/>
      <c r="T3959" s="3"/>
      <c r="U3959" s="1"/>
      <c r="V3959" s="1"/>
      <c r="W3959" s="4"/>
      <c r="X3959" s="3"/>
      <c r="Y3959" s="4"/>
      <c r="Z3959" s="3"/>
      <c r="AA3959" s="4"/>
      <c r="AB3959" s="55"/>
    </row>
    <row r="3960" spans="1:29" x14ac:dyDescent="0.35">
      <c r="A3960" s="8"/>
      <c r="B3960" s="8" t="s">
        <v>37</v>
      </c>
      <c r="C3960" s="8"/>
      <c r="D3960" s="9" t="s">
        <v>38</v>
      </c>
      <c r="E3960" s="9"/>
      <c r="F3960" s="9"/>
      <c r="G3960" s="56"/>
      <c r="H3960" s="8" t="s">
        <v>39</v>
      </c>
      <c r="I3960" s="8"/>
      <c r="J3960" s="57"/>
      <c r="K3960" s="10"/>
      <c r="L3960" s="8"/>
      <c r="M3960" s="13"/>
      <c r="N3960" s="1"/>
      <c r="O3960" s="1"/>
      <c r="P3960" s="1"/>
      <c r="Q3960" s="3"/>
      <c r="R3960" s="4"/>
      <c r="S3960" s="3"/>
      <c r="T3960" s="3"/>
      <c r="U3960" s="1"/>
      <c r="V3960" s="1"/>
      <c r="W3960" s="4"/>
      <c r="X3960" s="3"/>
      <c r="Y3960" s="4"/>
      <c r="Z3960" s="3"/>
      <c r="AA3960" s="4"/>
      <c r="AB3960" s="55"/>
    </row>
    <row r="3961" spans="1:29" x14ac:dyDescent="0.35">
      <c r="A3961" s="8"/>
      <c r="B3961" s="8"/>
      <c r="C3961" s="8"/>
      <c r="D3961" s="9"/>
      <c r="E3961" s="9"/>
      <c r="F3961" s="9"/>
      <c r="G3961" s="56"/>
      <c r="H3961" s="8" t="s">
        <v>40</v>
      </c>
      <c r="I3961" s="8"/>
      <c r="J3961" s="57"/>
      <c r="K3961" s="10"/>
      <c r="L3961" s="8"/>
      <c r="M3961" s="13"/>
      <c r="N3961" s="1"/>
      <c r="O3961" s="1"/>
      <c r="P3961" s="1"/>
      <c r="Q3961" s="3"/>
      <c r="R3961" s="4"/>
      <c r="S3961" s="3"/>
      <c r="T3961" s="3"/>
      <c r="U3961" s="1"/>
      <c r="V3961" s="1"/>
      <c r="W3961" s="4"/>
      <c r="X3961" s="3"/>
      <c r="Y3961" s="4"/>
      <c r="Z3961" s="3"/>
      <c r="AA3961" s="4"/>
      <c r="AB3961" s="55"/>
    </row>
    <row r="3962" spans="1:29" x14ac:dyDescent="0.35">
      <c r="A3962" s="8"/>
      <c r="B3962" s="8"/>
      <c r="C3962" s="8"/>
      <c r="D3962" s="9"/>
      <c r="E3962" s="9"/>
      <c r="F3962" s="9"/>
      <c r="G3962" s="56"/>
      <c r="H3962" s="8" t="s">
        <v>41</v>
      </c>
      <c r="I3962" s="8"/>
      <c r="J3962" s="57"/>
      <c r="K3962" s="10"/>
      <c r="L3962" s="8"/>
      <c r="M3962" s="13"/>
      <c r="N3962" s="1"/>
      <c r="O3962" s="1"/>
      <c r="P3962" s="8"/>
      <c r="Q3962" s="3"/>
      <c r="R3962" s="4"/>
      <c r="S3962" s="3"/>
      <c r="T3962" s="3"/>
      <c r="U3962" s="1"/>
      <c r="V3962" s="1"/>
      <c r="W3962" s="4"/>
      <c r="X3962" s="3"/>
      <c r="Y3962" s="11"/>
      <c r="Z3962" s="10"/>
      <c r="AA3962" s="11"/>
      <c r="AB3962" s="14"/>
    </row>
    <row r="3963" spans="1:29" x14ac:dyDescent="0.35">
      <c r="A3963" s="8"/>
      <c r="B3963" s="8"/>
      <c r="C3963" s="8"/>
      <c r="D3963" s="9"/>
      <c r="E3963" s="9"/>
      <c r="F3963" s="9"/>
      <c r="G3963" s="56"/>
      <c r="H3963" s="8" t="s">
        <v>42</v>
      </c>
      <c r="I3963" s="58"/>
      <c r="J3963" s="59"/>
      <c r="K3963" s="12"/>
      <c r="L3963" s="58"/>
      <c r="M3963" s="60"/>
      <c r="N3963" s="1"/>
      <c r="O3963" s="1"/>
      <c r="P3963" s="8"/>
      <c r="Q3963" s="3"/>
      <c r="R3963" s="4"/>
      <c r="S3963" s="3"/>
      <c r="T3963" s="3"/>
      <c r="U3963" s="1"/>
      <c r="V3963" s="1"/>
      <c r="W3963" s="4"/>
      <c r="X3963" s="3"/>
      <c r="Y3963" s="11"/>
      <c r="Z3963" s="10"/>
      <c r="AA3963" s="11"/>
      <c r="AB3963" s="14"/>
    </row>
    <row r="3964" spans="1:29" x14ac:dyDescent="0.35">
      <c r="A3964" s="58"/>
      <c r="B3964" s="58"/>
      <c r="C3964" s="58"/>
      <c r="D3964" s="61"/>
      <c r="E3964" s="61"/>
      <c r="F3964" s="61"/>
      <c r="G3964" s="58"/>
      <c r="H3964" s="58" t="s">
        <v>43</v>
      </c>
      <c r="I3964" s="58"/>
      <c r="J3964" s="59"/>
      <c r="K3964" s="12"/>
      <c r="L3964" s="58"/>
      <c r="M3964" s="60"/>
    </row>
    <row r="3965" spans="1:29" x14ac:dyDescent="0.35">
      <c r="A3965" s="1"/>
      <c r="B3965" s="1"/>
      <c r="C3965" s="1"/>
      <c r="D3965" s="2"/>
      <c r="E3965" s="2"/>
      <c r="F3965" s="2"/>
      <c r="G3965" s="1"/>
      <c r="H3965" s="1"/>
      <c r="I3965" s="1"/>
      <c r="J3965" s="3"/>
      <c r="K3965" s="4"/>
      <c r="M3965" s="6"/>
      <c r="N3965" s="1"/>
      <c r="O3965" s="1"/>
      <c r="P3965" s="1"/>
      <c r="Q3965" s="3"/>
      <c r="R3965" s="4"/>
      <c r="S3965" s="3"/>
      <c r="T3965" s="3"/>
      <c r="U3965" s="1"/>
      <c r="V3965" s="1"/>
      <c r="W3965" s="4"/>
      <c r="X3965" s="3"/>
      <c r="Y3965" s="4"/>
      <c r="Z3965" s="3"/>
      <c r="AA3965" s="314" t="s">
        <v>0</v>
      </c>
      <c r="AB3965" s="314"/>
    </row>
    <row r="3966" spans="1:29" x14ac:dyDescent="0.35">
      <c r="A3966" s="315" t="s">
        <v>1</v>
      </c>
      <c r="B3966" s="315"/>
      <c r="C3966" s="315"/>
      <c r="D3966" s="315"/>
      <c r="E3966" s="315"/>
      <c r="F3966" s="315"/>
      <c r="G3966" s="315"/>
      <c r="H3966" s="315"/>
      <c r="I3966" s="315"/>
      <c r="J3966" s="315"/>
      <c r="K3966" s="315"/>
      <c r="L3966" s="315"/>
      <c r="M3966" s="315"/>
      <c r="N3966" s="315"/>
      <c r="O3966" s="315"/>
      <c r="P3966" s="315"/>
      <c r="Q3966" s="315"/>
      <c r="R3966" s="315"/>
      <c r="S3966" s="315"/>
      <c r="T3966" s="315"/>
      <c r="U3966" s="315"/>
      <c r="V3966" s="315"/>
      <c r="W3966" s="315"/>
      <c r="X3966" s="315"/>
      <c r="Y3966" s="315"/>
      <c r="Z3966" s="315"/>
      <c r="AA3966" s="315"/>
      <c r="AB3966" s="315"/>
    </row>
    <row r="3967" spans="1:29" x14ac:dyDescent="0.35">
      <c r="A3967" s="315" t="str">
        <f>A3945</f>
        <v>เทศบาลตำบลนาบอน</v>
      </c>
      <c r="B3967" s="315"/>
      <c r="C3967" s="315"/>
      <c r="D3967" s="315"/>
      <c r="E3967" s="315"/>
      <c r="F3967" s="315"/>
      <c r="G3967" s="315"/>
      <c r="H3967" s="315"/>
      <c r="I3967" s="315"/>
      <c r="J3967" s="315"/>
      <c r="K3967" s="315"/>
      <c r="L3967" s="315"/>
      <c r="M3967" s="315"/>
      <c r="N3967" s="315"/>
      <c r="O3967" s="315"/>
      <c r="P3967" s="315"/>
      <c r="Q3967" s="315"/>
      <c r="R3967" s="315"/>
      <c r="S3967" s="315"/>
      <c r="T3967" s="315"/>
      <c r="U3967" s="315"/>
      <c r="V3967" s="315"/>
      <c r="W3967" s="315"/>
      <c r="X3967" s="315"/>
      <c r="Y3967" s="315"/>
      <c r="Z3967" s="315"/>
      <c r="AA3967" s="315"/>
      <c r="AB3967" s="315"/>
    </row>
    <row r="3968" spans="1:29" x14ac:dyDescent="0.35">
      <c r="A3968" s="8" t="s">
        <v>329</v>
      </c>
      <c r="B3968" s="8"/>
      <c r="C3968" s="8"/>
      <c r="D3968" s="9"/>
      <c r="E3968" s="9"/>
      <c r="F3968" s="9"/>
      <c r="G3968" s="8"/>
      <c r="H3968" s="8"/>
      <c r="I3968" s="8"/>
      <c r="J3968" s="10"/>
      <c r="K3968" s="11"/>
      <c r="L3968" s="12"/>
      <c r="M3968" s="13"/>
      <c r="N3968" s="8"/>
      <c r="O3968" s="8"/>
      <c r="P3968" s="8"/>
      <c r="Q3968" s="10"/>
      <c r="R3968" s="11"/>
      <c r="S3968" s="10"/>
      <c r="T3968" s="10"/>
      <c r="U3968" s="8"/>
      <c r="V3968" s="8"/>
      <c r="W3968" s="11"/>
      <c r="X3968" s="10"/>
      <c r="Y3968" s="11"/>
      <c r="Z3968" s="10"/>
      <c r="AA3968" s="11"/>
      <c r="AB3968" s="14"/>
    </row>
    <row r="3969" spans="1:29" x14ac:dyDescent="0.35">
      <c r="A3969" s="288" t="s">
        <v>4</v>
      </c>
      <c r="B3969" s="316"/>
      <c r="C3969" s="316"/>
      <c r="D3969" s="316"/>
      <c r="E3969" s="316"/>
      <c r="F3969" s="316"/>
      <c r="G3969" s="316"/>
      <c r="H3969" s="316"/>
      <c r="I3969" s="316"/>
      <c r="J3969" s="316"/>
      <c r="K3969" s="316"/>
      <c r="L3969" s="289"/>
      <c r="M3969" s="288" t="s">
        <v>5</v>
      </c>
      <c r="N3969" s="316"/>
      <c r="O3969" s="316"/>
      <c r="P3969" s="316"/>
      <c r="Q3969" s="316"/>
      <c r="R3969" s="316"/>
      <c r="S3969" s="316"/>
      <c r="T3969" s="316"/>
      <c r="U3969" s="316"/>
      <c r="V3969" s="316"/>
      <c r="W3969" s="289"/>
      <c r="X3969" s="290" t="s">
        <v>6</v>
      </c>
      <c r="Y3969" s="290" t="s">
        <v>7</v>
      </c>
      <c r="Z3969" s="290" t="s">
        <v>8</v>
      </c>
      <c r="AA3969" s="290" t="s">
        <v>9</v>
      </c>
      <c r="AB3969" s="317" t="s">
        <v>10</v>
      </c>
    </row>
    <row r="3970" spans="1:29" x14ac:dyDescent="0.35">
      <c r="A3970" s="299" t="s">
        <v>11</v>
      </c>
      <c r="B3970" s="293" t="s">
        <v>12</v>
      </c>
      <c r="C3970" s="293" t="s">
        <v>13</v>
      </c>
      <c r="D3970" s="311" t="s">
        <v>14</v>
      </c>
      <c r="E3970" s="311" t="s">
        <v>15</v>
      </c>
      <c r="F3970" s="312" t="s">
        <v>16</v>
      </c>
      <c r="G3970" s="302" t="s">
        <v>17</v>
      </c>
      <c r="H3970" s="303"/>
      <c r="I3970" s="304"/>
      <c r="J3970" s="290" t="s">
        <v>18</v>
      </c>
      <c r="K3970" s="290" t="s">
        <v>19</v>
      </c>
      <c r="L3970" s="308" t="s">
        <v>20</v>
      </c>
      <c r="M3970" s="299" t="s">
        <v>11</v>
      </c>
      <c r="N3970" s="293" t="s">
        <v>21</v>
      </c>
      <c r="O3970" s="293" t="s">
        <v>22</v>
      </c>
      <c r="P3970" s="293" t="s">
        <v>16</v>
      </c>
      <c r="Q3970" s="290" t="s">
        <v>23</v>
      </c>
      <c r="R3970" s="290" t="s">
        <v>24</v>
      </c>
      <c r="S3970" s="290" t="s">
        <v>25</v>
      </c>
      <c r="T3970" s="290" t="s">
        <v>26</v>
      </c>
      <c r="U3970" s="288" t="s">
        <v>27</v>
      </c>
      <c r="V3970" s="289"/>
      <c r="W3970" s="290" t="s">
        <v>28</v>
      </c>
      <c r="X3970" s="291"/>
      <c r="Y3970" s="291"/>
      <c r="Z3970" s="291"/>
      <c r="AA3970" s="291"/>
      <c r="AB3970" s="318"/>
    </row>
    <row r="3971" spans="1:29" x14ac:dyDescent="0.35">
      <c r="A3971" s="300"/>
      <c r="B3971" s="294"/>
      <c r="C3971" s="294"/>
      <c r="D3971" s="312"/>
      <c r="E3971" s="312"/>
      <c r="F3971" s="312"/>
      <c r="G3971" s="305"/>
      <c r="H3971" s="306"/>
      <c r="I3971" s="307"/>
      <c r="J3971" s="291"/>
      <c r="K3971" s="291"/>
      <c r="L3971" s="309"/>
      <c r="M3971" s="300"/>
      <c r="N3971" s="294"/>
      <c r="O3971" s="294"/>
      <c r="P3971" s="294"/>
      <c r="Q3971" s="291"/>
      <c r="R3971" s="291"/>
      <c r="S3971" s="291"/>
      <c r="T3971" s="291"/>
      <c r="U3971" s="293" t="s">
        <v>29</v>
      </c>
      <c r="V3971" s="296" t="s">
        <v>30</v>
      </c>
      <c r="W3971" s="291"/>
      <c r="X3971" s="291"/>
      <c r="Y3971" s="291"/>
      <c r="Z3971" s="291"/>
      <c r="AA3971" s="291"/>
      <c r="AB3971" s="318"/>
    </row>
    <row r="3972" spans="1:29" x14ac:dyDescent="0.35">
      <c r="A3972" s="300"/>
      <c r="B3972" s="294"/>
      <c r="C3972" s="294"/>
      <c r="D3972" s="312"/>
      <c r="E3972" s="312"/>
      <c r="F3972" s="312"/>
      <c r="G3972" s="299" t="s">
        <v>31</v>
      </c>
      <c r="H3972" s="299" t="s">
        <v>32</v>
      </c>
      <c r="I3972" s="299" t="s">
        <v>33</v>
      </c>
      <c r="J3972" s="291"/>
      <c r="K3972" s="291"/>
      <c r="L3972" s="309"/>
      <c r="M3972" s="300"/>
      <c r="N3972" s="294"/>
      <c r="O3972" s="294"/>
      <c r="P3972" s="294"/>
      <c r="Q3972" s="291"/>
      <c r="R3972" s="291"/>
      <c r="S3972" s="291"/>
      <c r="T3972" s="291"/>
      <c r="U3972" s="294"/>
      <c r="V3972" s="297"/>
      <c r="W3972" s="291"/>
      <c r="X3972" s="291"/>
      <c r="Y3972" s="291"/>
      <c r="Z3972" s="291"/>
      <c r="AA3972" s="291"/>
      <c r="AB3972" s="318"/>
    </row>
    <row r="3973" spans="1:29" x14ac:dyDescent="0.35">
      <c r="A3973" s="300"/>
      <c r="B3973" s="294"/>
      <c r="C3973" s="294"/>
      <c r="D3973" s="312"/>
      <c r="E3973" s="312"/>
      <c r="F3973" s="312"/>
      <c r="G3973" s="300"/>
      <c r="H3973" s="300"/>
      <c r="I3973" s="300"/>
      <c r="J3973" s="291"/>
      <c r="K3973" s="291"/>
      <c r="L3973" s="309"/>
      <c r="M3973" s="300"/>
      <c r="N3973" s="294"/>
      <c r="O3973" s="294"/>
      <c r="P3973" s="294"/>
      <c r="Q3973" s="291"/>
      <c r="R3973" s="291"/>
      <c r="S3973" s="291"/>
      <c r="T3973" s="291"/>
      <c r="U3973" s="294"/>
      <c r="V3973" s="297"/>
      <c r="W3973" s="291"/>
      <c r="X3973" s="291"/>
      <c r="Y3973" s="291"/>
      <c r="Z3973" s="291"/>
      <c r="AA3973" s="291"/>
      <c r="AB3973" s="318"/>
    </row>
    <row r="3974" spans="1:29" x14ac:dyDescent="0.35">
      <c r="A3974" s="301"/>
      <c r="B3974" s="295"/>
      <c r="C3974" s="295"/>
      <c r="D3974" s="313"/>
      <c r="E3974" s="313"/>
      <c r="F3974" s="313"/>
      <c r="G3974" s="301"/>
      <c r="H3974" s="301"/>
      <c r="I3974" s="301"/>
      <c r="J3974" s="292"/>
      <c r="K3974" s="292"/>
      <c r="L3974" s="310"/>
      <c r="M3974" s="301"/>
      <c r="N3974" s="295"/>
      <c r="O3974" s="295"/>
      <c r="P3974" s="295"/>
      <c r="Q3974" s="292"/>
      <c r="R3974" s="292"/>
      <c r="S3974" s="292"/>
      <c r="T3974" s="292"/>
      <c r="U3974" s="295"/>
      <c r="V3974" s="298"/>
      <c r="W3974" s="292"/>
      <c r="X3974" s="292"/>
      <c r="Y3974" s="292"/>
      <c r="Z3974" s="292"/>
      <c r="AA3974" s="292"/>
      <c r="AB3974" s="319"/>
    </row>
    <row r="3975" spans="1:29" x14ac:dyDescent="0.35">
      <c r="A3975" s="15">
        <v>1</v>
      </c>
      <c r="B3975" s="16" t="str">
        <f>[1]ภดส3!B7631</f>
        <v>โฉนด</v>
      </c>
      <c r="C3975" s="16">
        <f>[1]ภดส3!E7631</f>
        <v>2916</v>
      </c>
      <c r="D3975" s="17">
        <f>[1]ภดส3!C7631</f>
        <v>6260</v>
      </c>
      <c r="E3975" s="17" t="str">
        <f>[1]ภดส3!F7631</f>
        <v>ม.2 ต.นาบอน</v>
      </c>
      <c r="F3975" s="18" t="s">
        <v>45</v>
      </c>
      <c r="G3975" s="16">
        <f>[1]ภดส3!G7631</f>
        <v>0</v>
      </c>
      <c r="H3975" s="16">
        <f>[1]ภดส3!H7631</f>
        <v>0</v>
      </c>
      <c r="I3975" s="16">
        <f>[1]ภดส3!I7631</f>
        <v>25</v>
      </c>
      <c r="J3975" s="19">
        <f>[1]ภดส3!J7631</f>
        <v>25</v>
      </c>
      <c r="K3975" s="20">
        <v>3050</v>
      </c>
      <c r="L3975" s="19">
        <f>J3975*K3975</f>
        <v>76250</v>
      </c>
      <c r="M3975" s="21"/>
      <c r="N3975" s="21"/>
      <c r="O3975" s="21"/>
      <c r="P3975" s="21"/>
      <c r="Q3975" s="22"/>
      <c r="R3975" s="23"/>
      <c r="S3975" s="22"/>
      <c r="T3975" s="22"/>
      <c r="U3975" s="21"/>
      <c r="V3975" s="21"/>
      <c r="W3975" s="23"/>
      <c r="X3975" s="22">
        <f>L3975</f>
        <v>76250</v>
      </c>
      <c r="Y3975" s="23">
        <f>X3975*100/100</f>
        <v>76250</v>
      </c>
      <c r="Z3975" s="22">
        <v>0</v>
      </c>
      <c r="AA3975" s="24">
        <f>Y3975-Z3975</f>
        <v>76250</v>
      </c>
      <c r="AB3975" s="25">
        <v>0.3</v>
      </c>
      <c r="AC3975" s="5">
        <f>AA3975*AB3975/100</f>
        <v>228.75</v>
      </c>
    </row>
    <row r="3976" spans="1:29" x14ac:dyDescent="0.35">
      <c r="A3976" s="201"/>
      <c r="B3976" s="202"/>
      <c r="C3976" s="202"/>
      <c r="D3976" s="77"/>
      <c r="E3976" s="77"/>
      <c r="F3976" s="130"/>
      <c r="G3976" s="202"/>
      <c r="H3976" s="202"/>
      <c r="I3976" s="202"/>
      <c r="J3976" s="196"/>
      <c r="K3976" s="197"/>
      <c r="L3976" s="203"/>
      <c r="M3976" s="132"/>
      <c r="N3976" s="132"/>
      <c r="O3976" s="132"/>
      <c r="P3976" s="132"/>
      <c r="Q3976" s="185"/>
      <c r="R3976" s="206"/>
      <c r="S3976" s="185"/>
      <c r="T3976" s="207"/>
      <c r="U3976" s="132"/>
      <c r="V3976" s="132"/>
      <c r="W3976" s="206"/>
      <c r="X3976" s="207"/>
      <c r="Y3976" s="206"/>
      <c r="Z3976" s="207"/>
      <c r="AA3976" s="208"/>
      <c r="AB3976" s="198"/>
      <c r="AC3976" s="188">
        <f>SUM(AC3975)</f>
        <v>228.75</v>
      </c>
    </row>
    <row r="3977" spans="1:29" x14ac:dyDescent="0.35">
      <c r="A3977" s="1"/>
      <c r="B3977" s="1"/>
      <c r="C3977" s="1"/>
      <c r="D3977" s="2"/>
      <c r="E3977" s="2"/>
      <c r="F3977" s="2"/>
      <c r="G3977" s="1"/>
      <c r="H3977" s="1"/>
      <c r="I3977" s="1"/>
      <c r="J3977" s="3"/>
      <c r="K3977" s="4"/>
      <c r="M3977" s="6"/>
      <c r="N3977" s="1"/>
      <c r="O3977" s="1"/>
      <c r="P3977" s="1"/>
      <c r="Q3977" s="3"/>
      <c r="R3977" s="4"/>
      <c r="S3977" s="3"/>
      <c r="T3977" s="3"/>
      <c r="U3977" s="1"/>
      <c r="V3977" s="1"/>
      <c r="W3977" s="4"/>
      <c r="X3977" s="3"/>
      <c r="Y3977" s="4"/>
      <c r="Z3977" s="3"/>
      <c r="AA3977" s="4"/>
      <c r="AB3977" s="55"/>
    </row>
    <row r="3978" spans="1:29" x14ac:dyDescent="0.35">
      <c r="A3978" s="8"/>
      <c r="B3978" s="8" t="s">
        <v>37</v>
      </c>
      <c r="C3978" s="8"/>
      <c r="D3978" s="9" t="s">
        <v>38</v>
      </c>
      <c r="E3978" s="9"/>
      <c r="F3978" s="9"/>
      <c r="G3978" s="56"/>
      <c r="H3978" s="8" t="s">
        <v>39</v>
      </c>
      <c r="I3978" s="8"/>
      <c r="J3978" s="57"/>
      <c r="K3978" s="10"/>
      <c r="L3978" s="8"/>
      <c r="M3978" s="13"/>
      <c r="N3978" s="1"/>
      <c r="O3978" s="1"/>
      <c r="P3978" s="1"/>
      <c r="Q3978" s="3"/>
      <c r="R3978" s="4"/>
      <c r="S3978" s="3"/>
      <c r="T3978" s="3"/>
      <c r="U3978" s="1"/>
      <c r="V3978" s="1"/>
      <c r="W3978" s="4"/>
      <c r="X3978" s="3"/>
      <c r="Y3978" s="4"/>
      <c r="Z3978" s="3"/>
      <c r="AA3978" s="4"/>
      <c r="AB3978" s="55"/>
    </row>
    <row r="3979" spans="1:29" x14ac:dyDescent="0.35">
      <c r="A3979" s="8"/>
      <c r="B3979" s="8"/>
      <c r="C3979" s="8"/>
      <c r="D3979" s="9"/>
      <c r="E3979" s="9"/>
      <c r="F3979" s="9"/>
      <c r="G3979" s="56"/>
      <c r="H3979" s="8" t="s">
        <v>40</v>
      </c>
      <c r="I3979" s="8"/>
      <c r="J3979" s="57"/>
      <c r="K3979" s="10"/>
      <c r="L3979" s="8"/>
      <c r="M3979" s="13"/>
      <c r="N3979" s="1"/>
      <c r="O3979" s="1"/>
      <c r="P3979" s="1"/>
      <c r="Q3979" s="3"/>
      <c r="R3979" s="4"/>
      <c r="S3979" s="3"/>
      <c r="T3979" s="3"/>
      <c r="U3979" s="1"/>
      <c r="V3979" s="1"/>
      <c r="W3979" s="4"/>
      <c r="X3979" s="3"/>
      <c r="Y3979" s="4"/>
      <c r="Z3979" s="3"/>
      <c r="AA3979" s="4"/>
      <c r="AB3979" s="55"/>
    </row>
    <row r="3980" spans="1:29" x14ac:dyDescent="0.35">
      <c r="A3980" s="8"/>
      <c r="B3980" s="8"/>
      <c r="C3980" s="8"/>
      <c r="D3980" s="9"/>
      <c r="E3980" s="9"/>
      <c r="F3980" s="9"/>
      <c r="G3980" s="56"/>
      <c r="H3980" s="8" t="s">
        <v>41</v>
      </c>
      <c r="I3980" s="8"/>
      <c r="J3980" s="57"/>
      <c r="K3980" s="10"/>
      <c r="L3980" s="8"/>
      <c r="M3980" s="13"/>
      <c r="N3980" s="1"/>
      <c r="O3980" s="1"/>
      <c r="P3980" s="8"/>
      <c r="Q3980" s="3"/>
      <c r="R3980" s="4"/>
      <c r="S3980" s="3"/>
      <c r="T3980" s="3"/>
      <c r="U3980" s="1"/>
      <c r="V3980" s="1"/>
      <c r="W3980" s="4"/>
      <c r="X3980" s="3"/>
      <c r="Y3980" s="11"/>
      <c r="Z3980" s="10"/>
      <c r="AA3980" s="11"/>
      <c r="AB3980" s="14"/>
    </row>
    <row r="3981" spans="1:29" x14ac:dyDescent="0.35">
      <c r="A3981" s="8"/>
      <c r="B3981" s="8"/>
      <c r="C3981" s="8"/>
      <c r="D3981" s="9"/>
      <c r="E3981" s="9"/>
      <c r="F3981" s="9"/>
      <c r="G3981" s="56"/>
      <c r="H3981" s="8" t="s">
        <v>42</v>
      </c>
      <c r="I3981" s="58"/>
      <c r="J3981" s="59"/>
      <c r="K3981" s="12"/>
      <c r="L3981" s="58"/>
      <c r="M3981" s="60"/>
      <c r="N3981" s="1"/>
      <c r="O3981" s="1"/>
      <c r="P3981" s="8"/>
      <c r="Q3981" s="3"/>
      <c r="R3981" s="4"/>
      <c r="S3981" s="3"/>
      <c r="T3981" s="3"/>
      <c r="U3981" s="1"/>
      <c r="V3981" s="1"/>
      <c r="W3981" s="4"/>
      <c r="X3981" s="3"/>
      <c r="Y3981" s="11"/>
      <c r="Z3981" s="10"/>
      <c r="AA3981" s="11"/>
      <c r="AB3981" s="14"/>
    </row>
    <row r="3982" spans="1:29" x14ac:dyDescent="0.35">
      <c r="A3982" s="58"/>
      <c r="B3982" s="58"/>
      <c r="C3982" s="58"/>
      <c r="D3982" s="61"/>
      <c r="E3982" s="61"/>
      <c r="F3982" s="61"/>
      <c r="G3982" s="58"/>
      <c r="H3982" s="58" t="s">
        <v>43</v>
      </c>
      <c r="I3982" s="58"/>
      <c r="J3982" s="59"/>
      <c r="K3982" s="12"/>
      <c r="L3982" s="58"/>
      <c r="M3982" s="60"/>
    </row>
    <row r="3983" spans="1:29" x14ac:dyDescent="0.35">
      <c r="A3983" s="1"/>
      <c r="B3983" s="1"/>
      <c r="C3983" s="1"/>
      <c r="D3983" s="2"/>
      <c r="E3983" s="2"/>
      <c r="F3983" s="2"/>
      <c r="G3983" s="1"/>
      <c r="H3983" s="1"/>
      <c r="I3983" s="1"/>
      <c r="J3983" s="3"/>
      <c r="K3983" s="4"/>
      <c r="M3983" s="6"/>
      <c r="N3983" s="1"/>
      <c r="O3983" s="1"/>
      <c r="P3983" s="1"/>
      <c r="Q3983" s="3"/>
      <c r="R3983" s="4"/>
      <c r="S3983" s="3"/>
      <c r="T3983" s="3"/>
      <c r="U3983" s="1"/>
      <c r="V3983" s="1"/>
      <c r="W3983" s="4"/>
      <c r="X3983" s="3"/>
      <c r="Y3983" s="4"/>
      <c r="Z3983" s="3"/>
      <c r="AA3983" s="314" t="s">
        <v>0</v>
      </c>
      <c r="AB3983" s="314"/>
    </row>
    <row r="3984" spans="1:29" x14ac:dyDescent="0.35">
      <c r="A3984" s="315" t="s">
        <v>1</v>
      </c>
      <c r="B3984" s="315"/>
      <c r="C3984" s="315"/>
      <c r="D3984" s="315"/>
      <c r="E3984" s="315"/>
      <c r="F3984" s="315"/>
      <c r="G3984" s="315"/>
      <c r="H3984" s="315"/>
      <c r="I3984" s="315"/>
      <c r="J3984" s="315"/>
      <c r="K3984" s="315"/>
      <c r="L3984" s="315"/>
      <c r="M3984" s="315"/>
      <c r="N3984" s="315"/>
      <c r="O3984" s="315"/>
      <c r="P3984" s="315"/>
      <c r="Q3984" s="315"/>
      <c r="R3984" s="315"/>
      <c r="S3984" s="315"/>
      <c r="T3984" s="315"/>
      <c r="U3984" s="315"/>
      <c r="V3984" s="315"/>
      <c r="W3984" s="315"/>
      <c r="X3984" s="315"/>
      <c r="Y3984" s="315"/>
      <c r="Z3984" s="315"/>
      <c r="AA3984" s="315"/>
      <c r="AB3984" s="315"/>
    </row>
    <row r="3985" spans="1:29" x14ac:dyDescent="0.35">
      <c r="A3985" s="315" t="str">
        <f>A3967</f>
        <v>เทศบาลตำบลนาบอน</v>
      </c>
      <c r="B3985" s="315"/>
      <c r="C3985" s="315"/>
      <c r="D3985" s="315"/>
      <c r="E3985" s="315"/>
      <c r="F3985" s="315"/>
      <c r="G3985" s="315"/>
      <c r="H3985" s="315"/>
      <c r="I3985" s="315"/>
      <c r="J3985" s="315"/>
      <c r="K3985" s="315"/>
      <c r="L3985" s="315"/>
      <c r="M3985" s="315"/>
      <c r="N3985" s="315"/>
      <c r="O3985" s="315"/>
      <c r="P3985" s="315"/>
      <c r="Q3985" s="315"/>
      <c r="R3985" s="315"/>
      <c r="S3985" s="315"/>
      <c r="T3985" s="315"/>
      <c r="U3985" s="315"/>
      <c r="V3985" s="315"/>
      <c r="W3985" s="315"/>
      <c r="X3985" s="315"/>
      <c r="Y3985" s="315"/>
      <c r="Z3985" s="315"/>
      <c r="AA3985" s="315"/>
      <c r="AB3985" s="315"/>
    </row>
    <row r="3986" spans="1:29" x14ac:dyDescent="0.35">
      <c r="A3986" s="8" t="s">
        <v>330</v>
      </c>
      <c r="B3986" s="8"/>
      <c r="C3986" s="8"/>
      <c r="D3986" s="9"/>
      <c r="E3986" s="9"/>
      <c r="F3986" s="9"/>
      <c r="G3986" s="8"/>
      <c r="H3986" s="8"/>
      <c r="I3986" s="8"/>
      <c r="J3986" s="10"/>
      <c r="K3986" s="11"/>
      <c r="L3986" s="12"/>
      <c r="M3986" s="13"/>
      <c r="N3986" s="8"/>
      <c r="O3986" s="8"/>
      <c r="P3986" s="8"/>
      <c r="Q3986" s="10"/>
      <c r="R3986" s="11"/>
      <c r="S3986" s="10"/>
      <c r="T3986" s="10"/>
      <c r="U3986" s="8"/>
      <c r="V3986" s="8"/>
      <c r="W3986" s="11"/>
      <c r="X3986" s="10"/>
      <c r="Y3986" s="11"/>
      <c r="Z3986" s="10"/>
      <c r="AA3986" s="11"/>
      <c r="AB3986" s="14"/>
    </row>
    <row r="3987" spans="1:29" x14ac:dyDescent="0.35">
      <c r="A3987" s="288" t="s">
        <v>4</v>
      </c>
      <c r="B3987" s="316"/>
      <c r="C3987" s="316"/>
      <c r="D3987" s="316"/>
      <c r="E3987" s="316"/>
      <c r="F3987" s="316"/>
      <c r="G3987" s="316"/>
      <c r="H3987" s="316"/>
      <c r="I3987" s="316"/>
      <c r="J3987" s="316"/>
      <c r="K3987" s="316"/>
      <c r="L3987" s="289"/>
      <c r="M3987" s="288" t="s">
        <v>5</v>
      </c>
      <c r="N3987" s="316"/>
      <c r="O3987" s="316"/>
      <c r="P3987" s="316"/>
      <c r="Q3987" s="316"/>
      <c r="R3987" s="316"/>
      <c r="S3987" s="316"/>
      <c r="T3987" s="316"/>
      <c r="U3987" s="316"/>
      <c r="V3987" s="316"/>
      <c r="W3987" s="289"/>
      <c r="X3987" s="290" t="s">
        <v>6</v>
      </c>
      <c r="Y3987" s="290" t="s">
        <v>7</v>
      </c>
      <c r="Z3987" s="290" t="s">
        <v>8</v>
      </c>
      <c r="AA3987" s="290" t="s">
        <v>9</v>
      </c>
      <c r="AB3987" s="317" t="s">
        <v>10</v>
      </c>
    </row>
    <row r="3988" spans="1:29" x14ac:dyDescent="0.35">
      <c r="A3988" s="299" t="s">
        <v>11</v>
      </c>
      <c r="B3988" s="293" t="s">
        <v>12</v>
      </c>
      <c r="C3988" s="293" t="s">
        <v>13</v>
      </c>
      <c r="D3988" s="311" t="s">
        <v>14</v>
      </c>
      <c r="E3988" s="311" t="s">
        <v>15</v>
      </c>
      <c r="F3988" s="312" t="s">
        <v>16</v>
      </c>
      <c r="G3988" s="302" t="s">
        <v>17</v>
      </c>
      <c r="H3988" s="303"/>
      <c r="I3988" s="304"/>
      <c r="J3988" s="290" t="s">
        <v>18</v>
      </c>
      <c r="K3988" s="290" t="s">
        <v>19</v>
      </c>
      <c r="L3988" s="308" t="s">
        <v>20</v>
      </c>
      <c r="M3988" s="299" t="s">
        <v>11</v>
      </c>
      <c r="N3988" s="293" t="s">
        <v>21</v>
      </c>
      <c r="O3988" s="293" t="s">
        <v>22</v>
      </c>
      <c r="P3988" s="293" t="s">
        <v>16</v>
      </c>
      <c r="Q3988" s="290" t="s">
        <v>23</v>
      </c>
      <c r="R3988" s="290" t="s">
        <v>24</v>
      </c>
      <c r="S3988" s="290" t="s">
        <v>25</v>
      </c>
      <c r="T3988" s="290" t="s">
        <v>26</v>
      </c>
      <c r="U3988" s="288" t="s">
        <v>27</v>
      </c>
      <c r="V3988" s="289"/>
      <c r="W3988" s="290" t="s">
        <v>28</v>
      </c>
      <c r="X3988" s="291"/>
      <c r="Y3988" s="291"/>
      <c r="Z3988" s="291"/>
      <c r="AA3988" s="291"/>
      <c r="AB3988" s="318"/>
    </row>
    <row r="3989" spans="1:29" x14ac:dyDescent="0.35">
      <c r="A3989" s="300"/>
      <c r="B3989" s="294"/>
      <c r="C3989" s="294"/>
      <c r="D3989" s="312"/>
      <c r="E3989" s="312"/>
      <c r="F3989" s="312"/>
      <c r="G3989" s="305"/>
      <c r="H3989" s="306"/>
      <c r="I3989" s="307"/>
      <c r="J3989" s="291"/>
      <c r="K3989" s="291"/>
      <c r="L3989" s="309"/>
      <c r="M3989" s="300"/>
      <c r="N3989" s="294"/>
      <c r="O3989" s="294"/>
      <c r="P3989" s="294"/>
      <c r="Q3989" s="291"/>
      <c r="R3989" s="291"/>
      <c r="S3989" s="291"/>
      <c r="T3989" s="291"/>
      <c r="U3989" s="293" t="s">
        <v>29</v>
      </c>
      <c r="V3989" s="296" t="s">
        <v>30</v>
      </c>
      <c r="W3989" s="291"/>
      <c r="X3989" s="291"/>
      <c r="Y3989" s="291"/>
      <c r="Z3989" s="291"/>
      <c r="AA3989" s="291"/>
      <c r="AB3989" s="318"/>
    </row>
    <row r="3990" spans="1:29" x14ac:dyDescent="0.35">
      <c r="A3990" s="300"/>
      <c r="B3990" s="294"/>
      <c r="C3990" s="294"/>
      <c r="D3990" s="312"/>
      <c r="E3990" s="312"/>
      <c r="F3990" s="312"/>
      <c r="G3990" s="299" t="s">
        <v>31</v>
      </c>
      <c r="H3990" s="299" t="s">
        <v>32</v>
      </c>
      <c r="I3990" s="299" t="s">
        <v>33</v>
      </c>
      <c r="J3990" s="291"/>
      <c r="K3990" s="291"/>
      <c r="L3990" s="309"/>
      <c r="M3990" s="300"/>
      <c r="N3990" s="294"/>
      <c r="O3990" s="294"/>
      <c r="P3990" s="294"/>
      <c r="Q3990" s="291"/>
      <c r="R3990" s="291"/>
      <c r="S3990" s="291"/>
      <c r="T3990" s="291"/>
      <c r="U3990" s="294"/>
      <c r="V3990" s="297"/>
      <c r="W3990" s="291"/>
      <c r="X3990" s="291"/>
      <c r="Y3990" s="291"/>
      <c r="Z3990" s="291"/>
      <c r="AA3990" s="291"/>
      <c r="AB3990" s="318"/>
    </row>
    <row r="3991" spans="1:29" x14ac:dyDescent="0.35">
      <c r="A3991" s="300"/>
      <c r="B3991" s="294"/>
      <c r="C3991" s="294"/>
      <c r="D3991" s="312"/>
      <c r="E3991" s="312"/>
      <c r="F3991" s="312"/>
      <c r="G3991" s="300"/>
      <c r="H3991" s="300"/>
      <c r="I3991" s="300"/>
      <c r="J3991" s="291"/>
      <c r="K3991" s="291"/>
      <c r="L3991" s="309"/>
      <c r="M3991" s="300"/>
      <c r="N3991" s="294"/>
      <c r="O3991" s="294"/>
      <c r="P3991" s="294"/>
      <c r="Q3991" s="291"/>
      <c r="R3991" s="291"/>
      <c r="S3991" s="291"/>
      <c r="T3991" s="291"/>
      <c r="U3991" s="294"/>
      <c r="V3991" s="297"/>
      <c r="W3991" s="291"/>
      <c r="X3991" s="291"/>
      <c r="Y3991" s="291"/>
      <c r="Z3991" s="291"/>
      <c r="AA3991" s="291"/>
      <c r="AB3991" s="318"/>
    </row>
    <row r="3992" spans="1:29" x14ac:dyDescent="0.35">
      <c r="A3992" s="301"/>
      <c r="B3992" s="295"/>
      <c r="C3992" s="295"/>
      <c r="D3992" s="313"/>
      <c r="E3992" s="313"/>
      <c r="F3992" s="313"/>
      <c r="G3992" s="301"/>
      <c r="H3992" s="301"/>
      <c r="I3992" s="301"/>
      <c r="J3992" s="292"/>
      <c r="K3992" s="292"/>
      <c r="L3992" s="310"/>
      <c r="M3992" s="301"/>
      <c r="N3992" s="295"/>
      <c r="O3992" s="295"/>
      <c r="P3992" s="295"/>
      <c r="Q3992" s="292"/>
      <c r="R3992" s="292"/>
      <c r="S3992" s="292"/>
      <c r="T3992" s="292"/>
      <c r="U3992" s="295"/>
      <c r="V3992" s="298"/>
      <c r="W3992" s="292"/>
      <c r="X3992" s="292"/>
      <c r="Y3992" s="292"/>
      <c r="Z3992" s="292"/>
      <c r="AA3992" s="292"/>
      <c r="AB3992" s="319"/>
    </row>
    <row r="3993" spans="1:29" x14ac:dyDescent="0.35">
      <c r="A3993" s="15">
        <v>1</v>
      </c>
      <c r="B3993" s="16" t="str">
        <f>[1]ภดส3!B1581</f>
        <v>โฉนด</v>
      </c>
      <c r="C3993" s="16">
        <f>[1]ภดส3!E1581</f>
        <v>3729</v>
      </c>
      <c r="D3993" s="17">
        <f>[1]ภดส3!C1581</f>
        <v>7673</v>
      </c>
      <c r="E3993" s="17" t="str">
        <f>[1]ภดส3!F1581</f>
        <v>ม.11 ต.นาบอน</v>
      </c>
      <c r="F3993" s="18" t="s">
        <v>61</v>
      </c>
      <c r="G3993" s="16">
        <f>[1]ภดส3!G1581</f>
        <v>22</v>
      </c>
      <c r="H3993" s="16">
        <f>[1]ภดส3!H1581</f>
        <v>0</v>
      </c>
      <c r="I3993" s="16">
        <f>[1]ภดส3!I1581</f>
        <v>72</v>
      </c>
      <c r="J3993" s="19">
        <f>G3993*400+H3993*100+I3993</f>
        <v>8872</v>
      </c>
      <c r="K3993" s="176">
        <v>540</v>
      </c>
      <c r="L3993" s="19">
        <f>J3993*K3993</f>
        <v>4790880</v>
      </c>
      <c r="M3993" s="21"/>
      <c r="N3993" s="21"/>
      <c r="O3993" s="21"/>
      <c r="P3993" s="21"/>
      <c r="Q3993" s="22"/>
      <c r="R3993" s="23"/>
      <c r="S3993" s="22"/>
      <c r="T3993" s="22"/>
      <c r="U3993" s="21"/>
      <c r="V3993" s="21"/>
      <c r="W3993" s="23"/>
      <c r="X3993" s="22">
        <f>L3993</f>
        <v>4790880</v>
      </c>
      <c r="Y3993" s="23">
        <f>X3993*100/100</f>
        <v>4790880</v>
      </c>
      <c r="Z3993" s="22">
        <v>50000000</v>
      </c>
      <c r="AA3993" s="24">
        <v>0</v>
      </c>
      <c r="AB3993" s="25">
        <v>0.01</v>
      </c>
      <c r="AC3993" s="5">
        <f>AA3993*AB3993/100</f>
        <v>0</v>
      </c>
    </row>
    <row r="3994" spans="1:29" x14ac:dyDescent="0.35">
      <c r="A3994" s="15">
        <v>2</v>
      </c>
      <c r="B3994" s="16" t="str">
        <f>[1]ภดส3!B1582</f>
        <v>โฉนด</v>
      </c>
      <c r="C3994" s="16">
        <f>[1]ภดส3!E1582</f>
        <v>3756</v>
      </c>
      <c r="D3994" s="17">
        <f>[1]ภดส3!C1582</f>
        <v>7700</v>
      </c>
      <c r="E3994" s="17" t="str">
        <f>[1]ภดส3!F1582</f>
        <v>ม.11 ต.นาบอน</v>
      </c>
      <c r="F3994" s="28" t="s">
        <v>61</v>
      </c>
      <c r="G3994" s="16">
        <f>[1]ภดส3!G1582</f>
        <v>1</v>
      </c>
      <c r="H3994" s="16">
        <f>[1]ภดส3!H1582</f>
        <v>0</v>
      </c>
      <c r="I3994" s="16">
        <f>[1]ภดส3!I1582</f>
        <v>72</v>
      </c>
      <c r="J3994" s="19">
        <f t="shared" ref="J3994:J3997" si="249">G3994*400+H3994*100+I3994</f>
        <v>472</v>
      </c>
      <c r="K3994" s="177">
        <v>650</v>
      </c>
      <c r="L3994" s="19">
        <f>J3994*K3994</f>
        <v>306800</v>
      </c>
      <c r="M3994" s="30"/>
      <c r="N3994" s="31"/>
      <c r="O3994" s="30"/>
      <c r="P3994" s="31"/>
      <c r="Q3994" s="32"/>
      <c r="R3994" s="23"/>
      <c r="S3994" s="42"/>
      <c r="T3994" s="22"/>
      <c r="U3994" s="30"/>
      <c r="V3994" s="30"/>
      <c r="W3994" s="23"/>
      <c r="X3994" s="22">
        <f>L3994</f>
        <v>306800</v>
      </c>
      <c r="Y3994" s="23">
        <f>X3994*100/100</f>
        <v>306800</v>
      </c>
      <c r="Z3994" s="22">
        <v>0</v>
      </c>
      <c r="AA3994" s="24">
        <v>0</v>
      </c>
      <c r="AB3994" s="25">
        <v>0.01</v>
      </c>
      <c r="AC3994" s="5">
        <f t="shared" ref="AC3994:AC3995" si="250">AA3994*AB3994/100</f>
        <v>0</v>
      </c>
    </row>
    <row r="3995" spans="1:29" x14ac:dyDescent="0.35">
      <c r="A3995" s="15">
        <v>3</v>
      </c>
      <c r="B3995" s="16" t="str">
        <f>[1]ภดส3!B1584</f>
        <v>โฉนด</v>
      </c>
      <c r="C3995" s="16">
        <f>[1]ภดส3!E1584</f>
        <v>3792</v>
      </c>
      <c r="D3995" s="17">
        <f>[1]ภดส3!C1584</f>
        <v>7736</v>
      </c>
      <c r="E3995" s="17" t="str">
        <f>[1]ภดส3!F1584</f>
        <v>ม.11 ต.นาบอน</v>
      </c>
      <c r="F3995" s="28" t="s">
        <v>61</v>
      </c>
      <c r="G3995" s="16">
        <f>[1]ภดส3!G1584</f>
        <v>0</v>
      </c>
      <c r="H3995" s="16">
        <f>[1]ภดส3!H1584</f>
        <v>0</v>
      </c>
      <c r="I3995" s="16">
        <f>[1]ภดส3!I1584</f>
        <v>17</v>
      </c>
      <c r="J3995" s="19">
        <f t="shared" si="249"/>
        <v>17</v>
      </c>
      <c r="K3995" s="177">
        <v>650</v>
      </c>
      <c r="L3995" s="19">
        <f t="shared" ref="L3995:L3997" si="251">J3995*K3995</f>
        <v>11050</v>
      </c>
      <c r="M3995" s="30"/>
      <c r="N3995" s="67"/>
      <c r="O3995" s="33"/>
      <c r="P3995" s="67"/>
      <c r="Q3995" s="124"/>
      <c r="R3995" s="23"/>
      <c r="S3995" s="66"/>
      <c r="T3995" s="22"/>
      <c r="U3995" s="33"/>
      <c r="V3995" s="33"/>
      <c r="W3995" s="23"/>
      <c r="X3995" s="22">
        <f t="shared" ref="X3995" si="252">L3995</f>
        <v>11050</v>
      </c>
      <c r="Y3995" s="23">
        <f t="shared" ref="Y3995" si="253">X3995*100/100</f>
        <v>11050</v>
      </c>
      <c r="Z3995" s="22">
        <v>0</v>
      </c>
      <c r="AA3995" s="24">
        <v>0</v>
      </c>
      <c r="AB3995" s="25">
        <v>0.01</v>
      </c>
      <c r="AC3995" s="5">
        <f t="shared" si="250"/>
        <v>0</v>
      </c>
    </row>
    <row r="3996" spans="1:29" x14ac:dyDescent="0.35">
      <c r="A3996" s="15">
        <v>4</v>
      </c>
      <c r="B3996" s="16" t="str">
        <f>[1]ภดส3!B1585</f>
        <v>โฉนด</v>
      </c>
      <c r="C3996" s="16">
        <f>[1]ภดส3!E1585</f>
        <v>6008</v>
      </c>
      <c r="D3996" s="17">
        <f>[1]ภดส3!C1585</f>
        <v>14310</v>
      </c>
      <c r="E3996" s="17" t="str">
        <f>[1]ภดส3!F1585</f>
        <v>ม.2 ต.นาบอน</v>
      </c>
      <c r="F3996" s="28" t="s">
        <v>34</v>
      </c>
      <c r="G3996" s="16">
        <f>[1]ภดส3!G1585</f>
        <v>0</v>
      </c>
      <c r="H3996" s="16">
        <f>[1]ภดส3!H1585</f>
        <v>0</v>
      </c>
      <c r="I3996" s="16">
        <f>[1]ภดส3!I1585</f>
        <v>28</v>
      </c>
      <c r="J3996" s="19">
        <f t="shared" si="249"/>
        <v>28</v>
      </c>
      <c r="K3996" s="177">
        <v>3050</v>
      </c>
      <c r="L3996" s="19">
        <f t="shared" si="251"/>
        <v>85400</v>
      </c>
      <c r="M3996" s="31">
        <v>1</v>
      </c>
      <c r="N3996" s="67" t="s">
        <v>48</v>
      </c>
      <c r="O3996" s="67" t="s">
        <v>49</v>
      </c>
      <c r="P3996" s="67">
        <v>2</v>
      </c>
      <c r="Q3996" s="34">
        <v>200</v>
      </c>
      <c r="R3996" s="23">
        <v>100</v>
      </c>
      <c r="S3996" s="35">
        <v>7450</v>
      </c>
      <c r="T3996" s="22">
        <f>Q3996*S3996</f>
        <v>1490000</v>
      </c>
      <c r="U3996" s="67">
        <v>7</v>
      </c>
      <c r="V3996" s="67">
        <v>7</v>
      </c>
      <c r="W3996" s="23">
        <f>T3996-T3996*7/100</f>
        <v>1385700</v>
      </c>
      <c r="X3996" s="22">
        <f>L3996+W3996</f>
        <v>1471100</v>
      </c>
      <c r="Y3996" s="23">
        <f>X3996*R3996/100</f>
        <v>1471100</v>
      </c>
      <c r="Z3996" s="22">
        <v>0</v>
      </c>
      <c r="AA3996" s="24">
        <f>Y3996-Z3996</f>
        <v>1471100</v>
      </c>
      <c r="AB3996" s="25">
        <v>0.02</v>
      </c>
      <c r="AC3996" s="5">
        <f>AA3996*AB3996/100</f>
        <v>294.22000000000003</v>
      </c>
    </row>
    <row r="3997" spans="1:29" x14ac:dyDescent="0.35">
      <c r="A3997" s="68">
        <v>5</v>
      </c>
      <c r="B3997" s="16" t="str">
        <f>[1]ภดส3!B1586</f>
        <v>โฉนด</v>
      </c>
      <c r="C3997" s="16">
        <v>6009</v>
      </c>
      <c r="D3997" s="17">
        <f>[1]ภดส3!C1586</f>
        <v>14311</v>
      </c>
      <c r="E3997" s="17" t="str">
        <f>[1]ภดส3!F1586</f>
        <v>ม.2 ต.นาบอน</v>
      </c>
      <c r="F3997" s="28" t="s">
        <v>47</v>
      </c>
      <c r="G3997" s="16">
        <f>[1]ภดส3!G1586</f>
        <v>0</v>
      </c>
      <c r="H3997" s="16">
        <f>[1]ภดส3!H1586</f>
        <v>0</v>
      </c>
      <c r="I3997" s="16">
        <f>[1]ภดส3!I1586</f>
        <v>26</v>
      </c>
      <c r="J3997" s="19">
        <f t="shared" si="249"/>
        <v>26</v>
      </c>
      <c r="K3997" s="191">
        <v>560</v>
      </c>
      <c r="L3997" s="19">
        <f t="shared" si="251"/>
        <v>14560</v>
      </c>
      <c r="M3997" s="31">
        <v>2</v>
      </c>
      <c r="N3997" s="67" t="s">
        <v>48</v>
      </c>
      <c r="O3997" s="91" t="s">
        <v>49</v>
      </c>
      <c r="P3997" s="31">
        <v>3</v>
      </c>
      <c r="Q3997" s="32">
        <v>200</v>
      </c>
      <c r="R3997" s="41">
        <v>100</v>
      </c>
      <c r="S3997" s="39">
        <v>7450</v>
      </c>
      <c r="T3997" s="22">
        <f>Q3997*S3997</f>
        <v>1490000</v>
      </c>
      <c r="U3997" s="237">
        <v>7</v>
      </c>
      <c r="V3997" s="43">
        <v>7</v>
      </c>
      <c r="W3997" s="23">
        <f>T3997-T3997*7/100</f>
        <v>1385700</v>
      </c>
      <c r="X3997" s="75">
        <f>L3997+W3997</f>
        <v>1400260</v>
      </c>
      <c r="Y3997" s="45">
        <f>X3997*R3997/100</f>
        <v>1400260</v>
      </c>
      <c r="Z3997" s="75">
        <v>0</v>
      </c>
      <c r="AA3997" s="24">
        <f>Y3997-Z3997</f>
        <v>1400260</v>
      </c>
      <c r="AB3997" s="46">
        <v>0.3</v>
      </c>
      <c r="AC3997" s="5">
        <f>AA3997*AB3997/100</f>
        <v>4200.78</v>
      </c>
    </row>
    <row r="3998" spans="1:29" x14ac:dyDescent="0.35">
      <c r="A3998" s="47"/>
      <c r="B3998" s="47"/>
      <c r="C3998" s="47"/>
      <c r="D3998" s="48"/>
      <c r="E3998" s="48"/>
      <c r="F3998" s="48"/>
      <c r="G3998" s="47"/>
      <c r="H3998" s="47"/>
      <c r="I3998" s="47"/>
      <c r="J3998" s="49"/>
      <c r="K3998" s="50"/>
      <c r="L3998" s="51"/>
      <c r="M3998" s="52"/>
      <c r="N3998" s="52"/>
      <c r="O3998" s="52"/>
      <c r="P3998" s="52"/>
      <c r="Q3998" s="49"/>
      <c r="R3998" s="50"/>
      <c r="S3998" s="49"/>
      <c r="T3998" s="49"/>
      <c r="U3998" s="52"/>
      <c r="V3998" s="52"/>
      <c r="W3998" s="50"/>
      <c r="X3998" s="49"/>
      <c r="Y3998" s="50"/>
      <c r="Z3998" s="49"/>
      <c r="AA3998" s="50"/>
      <c r="AB3998" s="53"/>
      <c r="AC3998" s="5">
        <f>SUM(AC3996:AC3997)</f>
        <v>4495</v>
      </c>
    </row>
    <row r="3999" spans="1:29" x14ac:dyDescent="0.35">
      <c r="A3999" s="1"/>
      <c r="B3999" s="1"/>
      <c r="C3999" s="1"/>
      <c r="D3999" s="2"/>
      <c r="E3999" s="2"/>
      <c r="F3999" s="2"/>
      <c r="G3999" s="1"/>
      <c r="H3999" s="1"/>
      <c r="I3999" s="1"/>
      <c r="J3999" s="3"/>
      <c r="K3999" s="4"/>
      <c r="M3999" s="6"/>
      <c r="N3999" s="1"/>
      <c r="O3999" s="1"/>
      <c r="P3999" s="1"/>
      <c r="Q3999" s="3"/>
      <c r="R3999" s="4"/>
      <c r="S3999" s="3"/>
      <c r="T3999" s="3"/>
      <c r="U3999" s="1"/>
      <c r="V3999" s="1"/>
      <c r="W3999" s="4"/>
      <c r="X3999" s="3"/>
      <c r="Y3999" s="4"/>
      <c r="Z3999" s="3"/>
      <c r="AA3999" s="4"/>
      <c r="AB3999" s="55"/>
    </row>
    <row r="4000" spans="1:29" x14ac:dyDescent="0.35">
      <c r="A4000" s="8"/>
      <c r="B4000" s="8" t="s">
        <v>37</v>
      </c>
      <c r="C4000" s="8"/>
      <c r="D4000" s="9" t="s">
        <v>38</v>
      </c>
      <c r="E4000" s="9"/>
      <c r="F4000" s="9"/>
      <c r="G4000" s="56"/>
      <c r="H4000" s="8" t="s">
        <v>39</v>
      </c>
      <c r="I4000" s="8"/>
      <c r="J4000" s="57"/>
      <c r="K4000" s="10"/>
      <c r="L4000" s="8"/>
      <c r="M4000" s="13"/>
      <c r="N4000" s="1"/>
      <c r="O4000" s="1"/>
      <c r="P4000" s="1"/>
      <c r="Q4000" s="3"/>
      <c r="R4000" s="4"/>
      <c r="S4000" s="3"/>
      <c r="T4000" s="3"/>
      <c r="U4000" s="1"/>
      <c r="V4000" s="1"/>
      <c r="W4000" s="4"/>
      <c r="X4000" s="3"/>
      <c r="Y4000" s="4"/>
      <c r="Z4000" s="3"/>
      <c r="AA4000" s="4"/>
      <c r="AB4000" s="55"/>
    </row>
    <row r="4001" spans="1:29" x14ac:dyDescent="0.35">
      <c r="A4001" s="8"/>
      <c r="B4001" s="8"/>
      <c r="C4001" s="8"/>
      <c r="D4001" s="9"/>
      <c r="E4001" s="9"/>
      <c r="F4001" s="9"/>
      <c r="G4001" s="56"/>
      <c r="H4001" s="8" t="s">
        <v>40</v>
      </c>
      <c r="I4001" s="8"/>
      <c r="J4001" s="57"/>
      <c r="K4001" s="10"/>
      <c r="L4001" s="8"/>
      <c r="M4001" s="13"/>
      <c r="N4001" s="1"/>
      <c r="O4001" s="1"/>
      <c r="P4001" s="1"/>
      <c r="Q4001" s="3"/>
      <c r="R4001" s="4"/>
      <c r="S4001" s="3"/>
      <c r="T4001" s="3"/>
      <c r="U4001" s="1"/>
      <c r="V4001" s="1"/>
      <c r="W4001" s="4"/>
      <c r="X4001" s="3"/>
      <c r="Y4001" s="4"/>
      <c r="Z4001" s="3"/>
      <c r="AA4001" s="4"/>
      <c r="AB4001" s="55"/>
    </row>
    <row r="4002" spans="1:29" x14ac:dyDescent="0.35">
      <c r="A4002" s="8"/>
      <c r="B4002" s="8"/>
      <c r="C4002" s="8"/>
      <c r="D4002" s="9"/>
      <c r="E4002" s="9"/>
      <c r="F4002" s="9"/>
      <c r="G4002" s="56"/>
      <c r="H4002" s="8" t="s">
        <v>41</v>
      </c>
      <c r="I4002" s="8"/>
      <c r="J4002" s="57"/>
      <c r="K4002" s="10"/>
      <c r="L4002" s="8"/>
      <c r="M4002" s="13"/>
      <c r="N4002" s="1"/>
      <c r="O4002" s="1"/>
      <c r="P4002" s="8"/>
      <c r="Q4002" s="3"/>
      <c r="R4002" s="4"/>
      <c r="S4002" s="3"/>
      <c r="T4002" s="3"/>
      <c r="U4002" s="1"/>
      <c r="V4002" s="1"/>
      <c r="W4002" s="4"/>
      <c r="X4002" s="3"/>
      <c r="Y4002" s="11"/>
      <c r="Z4002" s="10"/>
      <c r="AA4002" s="11"/>
      <c r="AB4002" s="14"/>
    </row>
    <row r="4003" spans="1:29" x14ac:dyDescent="0.35">
      <c r="A4003" s="8"/>
      <c r="B4003" s="8"/>
      <c r="C4003" s="8"/>
      <c r="D4003" s="9"/>
      <c r="E4003" s="9"/>
      <c r="F4003" s="9"/>
      <c r="G4003" s="56"/>
      <c r="H4003" s="8" t="s">
        <v>42</v>
      </c>
      <c r="I4003" s="58"/>
      <c r="J4003" s="59"/>
      <c r="K4003" s="12"/>
      <c r="L4003" s="58"/>
      <c r="M4003" s="60"/>
      <c r="N4003" s="1"/>
      <c r="O4003" s="1"/>
      <c r="P4003" s="8"/>
      <c r="Q4003" s="3"/>
      <c r="R4003" s="4"/>
      <c r="S4003" s="3"/>
      <c r="T4003" s="3"/>
      <c r="U4003" s="1"/>
      <c r="V4003" s="1"/>
      <c r="W4003" s="4"/>
      <c r="X4003" s="3"/>
      <c r="Y4003" s="11"/>
      <c r="Z4003" s="10"/>
      <c r="AA4003" s="11"/>
      <c r="AB4003" s="14"/>
    </row>
    <row r="4004" spans="1:29" x14ac:dyDescent="0.35">
      <c r="A4004" s="58"/>
      <c r="B4004" s="58"/>
      <c r="C4004" s="58"/>
      <c r="D4004" s="61"/>
      <c r="E4004" s="61"/>
      <c r="F4004" s="61"/>
      <c r="G4004" s="58"/>
      <c r="H4004" s="58" t="s">
        <v>43</v>
      </c>
      <c r="I4004" s="58"/>
      <c r="J4004" s="59"/>
      <c r="K4004" s="12"/>
      <c r="L4004" s="58"/>
      <c r="M4004" s="60"/>
    </row>
    <row r="4005" spans="1:29" x14ac:dyDescent="0.35">
      <c r="A4005" s="1"/>
      <c r="B4005" s="1"/>
      <c r="C4005" s="1"/>
      <c r="D4005" s="2"/>
      <c r="E4005" s="2"/>
      <c r="F4005" s="2"/>
      <c r="G4005" s="1"/>
      <c r="H4005" s="1"/>
      <c r="I4005" s="1"/>
      <c r="J4005" s="3"/>
      <c r="K4005" s="4"/>
      <c r="M4005" s="6"/>
      <c r="N4005" s="1"/>
      <c r="O4005" s="1"/>
      <c r="P4005" s="1"/>
      <c r="Q4005" s="3"/>
      <c r="R4005" s="4"/>
      <c r="S4005" s="3"/>
      <c r="T4005" s="3"/>
      <c r="U4005" s="1"/>
      <c r="V4005" s="1"/>
      <c r="W4005" s="4"/>
      <c r="X4005" s="3"/>
      <c r="Y4005" s="4"/>
      <c r="Z4005" s="3"/>
      <c r="AA4005" s="314" t="s">
        <v>0</v>
      </c>
      <c r="AB4005" s="314"/>
    </row>
    <row r="4006" spans="1:29" x14ac:dyDescent="0.35">
      <c r="A4006" s="315" t="s">
        <v>1</v>
      </c>
      <c r="B4006" s="315"/>
      <c r="C4006" s="315"/>
      <c r="D4006" s="315"/>
      <c r="E4006" s="315"/>
      <c r="F4006" s="315"/>
      <c r="G4006" s="315"/>
      <c r="H4006" s="315"/>
      <c r="I4006" s="315"/>
      <c r="J4006" s="315"/>
      <c r="K4006" s="315"/>
      <c r="L4006" s="315"/>
      <c r="M4006" s="315"/>
      <c r="N4006" s="315"/>
      <c r="O4006" s="315"/>
      <c r="P4006" s="315"/>
      <c r="Q4006" s="315"/>
      <c r="R4006" s="315"/>
      <c r="S4006" s="315"/>
      <c r="T4006" s="315"/>
      <c r="U4006" s="315"/>
      <c r="V4006" s="315"/>
      <c r="W4006" s="315"/>
      <c r="X4006" s="315"/>
      <c r="Y4006" s="315"/>
      <c r="Z4006" s="315"/>
      <c r="AA4006" s="315"/>
      <c r="AB4006" s="315"/>
    </row>
    <row r="4007" spans="1:29" x14ac:dyDescent="0.35">
      <c r="A4007" s="315" t="str">
        <f>A3985</f>
        <v>เทศบาลตำบลนาบอน</v>
      </c>
      <c r="B4007" s="315"/>
      <c r="C4007" s="315"/>
      <c r="D4007" s="315"/>
      <c r="E4007" s="315"/>
      <c r="F4007" s="315"/>
      <c r="G4007" s="315"/>
      <c r="H4007" s="315"/>
      <c r="I4007" s="315"/>
      <c r="J4007" s="315"/>
      <c r="K4007" s="315"/>
      <c r="L4007" s="315"/>
      <c r="M4007" s="315"/>
      <c r="N4007" s="315"/>
      <c r="O4007" s="315"/>
      <c r="P4007" s="315"/>
      <c r="Q4007" s="315"/>
      <c r="R4007" s="315"/>
      <c r="S4007" s="315"/>
      <c r="T4007" s="315"/>
      <c r="U4007" s="315"/>
      <c r="V4007" s="315"/>
      <c r="W4007" s="315"/>
      <c r="X4007" s="315"/>
      <c r="Y4007" s="315"/>
      <c r="Z4007" s="315"/>
      <c r="AA4007" s="315"/>
      <c r="AB4007" s="315"/>
    </row>
    <row r="4008" spans="1:29" x14ac:dyDescent="0.35">
      <c r="A4008" s="8" t="s">
        <v>331</v>
      </c>
      <c r="B4008" s="8"/>
      <c r="C4008" s="8"/>
      <c r="D4008" s="9"/>
      <c r="E4008" s="9"/>
      <c r="F4008" s="9"/>
      <c r="G4008" s="8"/>
      <c r="H4008" s="8"/>
      <c r="I4008" s="8"/>
      <c r="J4008" s="10"/>
      <c r="K4008" s="11"/>
      <c r="L4008" s="12"/>
      <c r="M4008" s="13"/>
      <c r="N4008" s="8"/>
      <c r="O4008" s="8"/>
      <c r="P4008" s="8"/>
      <c r="Q4008" s="10"/>
      <c r="R4008" s="11"/>
      <c r="S4008" s="10"/>
      <c r="T4008" s="10"/>
      <c r="U4008" s="8"/>
      <c r="V4008" s="8"/>
      <c r="W4008" s="11"/>
      <c r="X4008" s="10"/>
      <c r="Y4008" s="11"/>
      <c r="Z4008" s="10"/>
      <c r="AA4008" s="11"/>
      <c r="AB4008" s="14"/>
    </row>
    <row r="4009" spans="1:29" x14ac:dyDescent="0.35">
      <c r="A4009" s="288" t="s">
        <v>4</v>
      </c>
      <c r="B4009" s="316"/>
      <c r="C4009" s="316"/>
      <c r="D4009" s="316"/>
      <c r="E4009" s="316"/>
      <c r="F4009" s="316"/>
      <c r="G4009" s="316"/>
      <c r="H4009" s="316"/>
      <c r="I4009" s="316"/>
      <c r="J4009" s="316"/>
      <c r="K4009" s="316"/>
      <c r="L4009" s="289"/>
      <c r="M4009" s="288" t="s">
        <v>5</v>
      </c>
      <c r="N4009" s="316"/>
      <c r="O4009" s="316"/>
      <c r="P4009" s="316"/>
      <c r="Q4009" s="316"/>
      <c r="R4009" s="316"/>
      <c r="S4009" s="316"/>
      <c r="T4009" s="316"/>
      <c r="U4009" s="316"/>
      <c r="V4009" s="316"/>
      <c r="W4009" s="289"/>
      <c r="X4009" s="290" t="s">
        <v>6</v>
      </c>
      <c r="Y4009" s="290" t="s">
        <v>7</v>
      </c>
      <c r="Z4009" s="290" t="s">
        <v>8</v>
      </c>
      <c r="AA4009" s="290" t="s">
        <v>9</v>
      </c>
      <c r="AB4009" s="317" t="s">
        <v>10</v>
      </c>
    </row>
    <row r="4010" spans="1:29" x14ac:dyDescent="0.35">
      <c r="A4010" s="299" t="s">
        <v>11</v>
      </c>
      <c r="B4010" s="293" t="s">
        <v>12</v>
      </c>
      <c r="C4010" s="293" t="s">
        <v>13</v>
      </c>
      <c r="D4010" s="311" t="s">
        <v>14</v>
      </c>
      <c r="E4010" s="311" t="s">
        <v>15</v>
      </c>
      <c r="F4010" s="312" t="s">
        <v>16</v>
      </c>
      <c r="G4010" s="302" t="s">
        <v>17</v>
      </c>
      <c r="H4010" s="303"/>
      <c r="I4010" s="304"/>
      <c r="J4010" s="290" t="s">
        <v>18</v>
      </c>
      <c r="K4010" s="290" t="s">
        <v>19</v>
      </c>
      <c r="L4010" s="308" t="s">
        <v>20</v>
      </c>
      <c r="M4010" s="299" t="s">
        <v>11</v>
      </c>
      <c r="N4010" s="293" t="s">
        <v>21</v>
      </c>
      <c r="O4010" s="293" t="s">
        <v>22</v>
      </c>
      <c r="P4010" s="293" t="s">
        <v>16</v>
      </c>
      <c r="Q4010" s="290" t="s">
        <v>23</v>
      </c>
      <c r="R4010" s="290" t="s">
        <v>24</v>
      </c>
      <c r="S4010" s="290" t="s">
        <v>25</v>
      </c>
      <c r="T4010" s="290" t="s">
        <v>26</v>
      </c>
      <c r="U4010" s="288" t="s">
        <v>27</v>
      </c>
      <c r="V4010" s="289"/>
      <c r="W4010" s="290" t="s">
        <v>28</v>
      </c>
      <c r="X4010" s="291"/>
      <c r="Y4010" s="291"/>
      <c r="Z4010" s="291"/>
      <c r="AA4010" s="291"/>
      <c r="AB4010" s="318"/>
    </row>
    <row r="4011" spans="1:29" x14ac:dyDescent="0.35">
      <c r="A4011" s="300"/>
      <c r="B4011" s="294"/>
      <c r="C4011" s="294"/>
      <c r="D4011" s="312"/>
      <c r="E4011" s="312"/>
      <c r="F4011" s="312"/>
      <c r="G4011" s="305"/>
      <c r="H4011" s="306"/>
      <c r="I4011" s="307"/>
      <c r="J4011" s="291"/>
      <c r="K4011" s="291"/>
      <c r="L4011" s="309"/>
      <c r="M4011" s="300"/>
      <c r="N4011" s="294"/>
      <c r="O4011" s="294"/>
      <c r="P4011" s="294"/>
      <c r="Q4011" s="291"/>
      <c r="R4011" s="291"/>
      <c r="S4011" s="291"/>
      <c r="T4011" s="291"/>
      <c r="U4011" s="293" t="s">
        <v>29</v>
      </c>
      <c r="V4011" s="296" t="s">
        <v>30</v>
      </c>
      <c r="W4011" s="291"/>
      <c r="X4011" s="291"/>
      <c r="Y4011" s="291"/>
      <c r="Z4011" s="291"/>
      <c r="AA4011" s="291"/>
      <c r="AB4011" s="318"/>
    </row>
    <row r="4012" spans="1:29" x14ac:dyDescent="0.35">
      <c r="A4012" s="300"/>
      <c r="B4012" s="294"/>
      <c r="C4012" s="294"/>
      <c r="D4012" s="312"/>
      <c r="E4012" s="312"/>
      <c r="F4012" s="312"/>
      <c r="G4012" s="299" t="s">
        <v>31</v>
      </c>
      <c r="H4012" s="299" t="s">
        <v>32</v>
      </c>
      <c r="I4012" s="299" t="s">
        <v>33</v>
      </c>
      <c r="J4012" s="291"/>
      <c r="K4012" s="291"/>
      <c r="L4012" s="309"/>
      <c r="M4012" s="300"/>
      <c r="N4012" s="294"/>
      <c r="O4012" s="294"/>
      <c r="P4012" s="294"/>
      <c r="Q4012" s="291"/>
      <c r="R4012" s="291"/>
      <c r="S4012" s="291"/>
      <c r="T4012" s="291"/>
      <c r="U4012" s="294"/>
      <c r="V4012" s="297"/>
      <c r="W4012" s="291"/>
      <c r="X4012" s="291"/>
      <c r="Y4012" s="291"/>
      <c r="Z4012" s="291"/>
      <c r="AA4012" s="291"/>
      <c r="AB4012" s="318"/>
    </row>
    <row r="4013" spans="1:29" x14ac:dyDescent="0.35">
      <c r="A4013" s="300"/>
      <c r="B4013" s="294"/>
      <c r="C4013" s="294"/>
      <c r="D4013" s="312"/>
      <c r="E4013" s="312"/>
      <c r="F4013" s="312"/>
      <c r="G4013" s="300"/>
      <c r="H4013" s="300"/>
      <c r="I4013" s="300"/>
      <c r="J4013" s="291"/>
      <c r="K4013" s="291"/>
      <c r="L4013" s="309"/>
      <c r="M4013" s="300"/>
      <c r="N4013" s="294"/>
      <c r="O4013" s="294"/>
      <c r="P4013" s="294"/>
      <c r="Q4013" s="291"/>
      <c r="R4013" s="291"/>
      <c r="S4013" s="291"/>
      <c r="T4013" s="291"/>
      <c r="U4013" s="294"/>
      <c r="V4013" s="297"/>
      <c r="W4013" s="291"/>
      <c r="X4013" s="291"/>
      <c r="Y4013" s="291"/>
      <c r="Z4013" s="291"/>
      <c r="AA4013" s="291"/>
      <c r="AB4013" s="318"/>
    </row>
    <row r="4014" spans="1:29" x14ac:dyDescent="0.35">
      <c r="A4014" s="301"/>
      <c r="B4014" s="295"/>
      <c r="C4014" s="295"/>
      <c r="D4014" s="313"/>
      <c r="E4014" s="313"/>
      <c r="F4014" s="313"/>
      <c r="G4014" s="301"/>
      <c r="H4014" s="301"/>
      <c r="I4014" s="301"/>
      <c r="J4014" s="292"/>
      <c r="K4014" s="292"/>
      <c r="L4014" s="310"/>
      <c r="M4014" s="301"/>
      <c r="N4014" s="295"/>
      <c r="O4014" s="295"/>
      <c r="P4014" s="295"/>
      <c r="Q4014" s="292"/>
      <c r="R4014" s="292"/>
      <c r="S4014" s="292"/>
      <c r="T4014" s="292"/>
      <c r="U4014" s="295"/>
      <c r="V4014" s="298"/>
      <c r="W4014" s="292"/>
      <c r="X4014" s="292"/>
      <c r="Y4014" s="292"/>
      <c r="Z4014" s="292"/>
      <c r="AA4014" s="292"/>
      <c r="AB4014" s="319"/>
    </row>
    <row r="4015" spans="1:29" x14ac:dyDescent="0.35">
      <c r="A4015" s="15">
        <v>1</v>
      </c>
      <c r="B4015" s="16" t="str">
        <f>[1]ภดส3!B7469</f>
        <v>โฉนด</v>
      </c>
      <c r="C4015" s="16">
        <f>[1]ภดส3!E7469</f>
        <v>3582</v>
      </c>
      <c r="D4015" s="17">
        <f>[1]ภดส3!C7469</f>
        <v>7526</v>
      </c>
      <c r="E4015" s="17" t="str">
        <f>[1]ภดส3!F7469</f>
        <v>ม.2 ต.นาบอน</v>
      </c>
      <c r="F4015" s="18" t="s">
        <v>34</v>
      </c>
      <c r="G4015" s="16">
        <f>[1]ภดส3!G7469</f>
        <v>0</v>
      </c>
      <c r="H4015" s="16">
        <f>[1]ภดส3!H7469</f>
        <v>0</v>
      </c>
      <c r="I4015" s="16">
        <f>[1]ภดส3!I7469</f>
        <v>25</v>
      </c>
      <c r="J4015" s="19">
        <f>[1]ภดส3!J7469</f>
        <v>25</v>
      </c>
      <c r="K4015" s="176">
        <v>300</v>
      </c>
      <c r="L4015" s="19">
        <f>J4015*K4015</f>
        <v>7500</v>
      </c>
      <c r="M4015" s="21">
        <v>1</v>
      </c>
      <c r="N4015" s="21" t="s">
        <v>48</v>
      </c>
      <c r="O4015" s="21" t="s">
        <v>178</v>
      </c>
      <c r="P4015" s="21">
        <v>2</v>
      </c>
      <c r="Q4015" s="22">
        <v>200</v>
      </c>
      <c r="R4015" s="23">
        <v>100</v>
      </c>
      <c r="S4015" s="22">
        <v>7450</v>
      </c>
      <c r="T4015" s="22">
        <f>Q4015*S4015</f>
        <v>1490000</v>
      </c>
      <c r="U4015" s="21">
        <v>40</v>
      </c>
      <c r="V4015" s="21">
        <v>70</v>
      </c>
      <c r="W4015" s="23">
        <f>T4015-T4015*70/100</f>
        <v>447000</v>
      </c>
      <c r="X4015" s="22">
        <f>L4015+W4015</f>
        <v>454500</v>
      </c>
      <c r="Y4015" s="23">
        <f>X4015*R4015/100</f>
        <v>454500</v>
      </c>
      <c r="Z4015" s="22">
        <v>0</v>
      </c>
      <c r="AA4015" s="24">
        <f>Y4015-Z4015</f>
        <v>454500</v>
      </c>
      <c r="AB4015" s="25">
        <v>0.02</v>
      </c>
      <c r="AC4015" s="5">
        <f>AA4015*AB4015/100</f>
        <v>90.9</v>
      </c>
    </row>
    <row r="4016" spans="1:29" x14ac:dyDescent="0.35">
      <c r="A4016" s="15">
        <v>2</v>
      </c>
      <c r="B4016" s="16" t="str">
        <f>[1]ภดส3!B7470</f>
        <v>โฉนด</v>
      </c>
      <c r="C4016" s="16">
        <f>[1]ภดส3!E7470</f>
        <v>3583</v>
      </c>
      <c r="D4016" s="17">
        <f>[1]ภดส3!C7470</f>
        <v>7527</v>
      </c>
      <c r="E4016" s="17" t="str">
        <f>[1]ภดส3!F7470</f>
        <v>ม.2 ต.นาบอน</v>
      </c>
      <c r="F4016" s="28" t="s">
        <v>34</v>
      </c>
      <c r="G4016" s="16">
        <f>[1]ภดส3!G7470</f>
        <v>0</v>
      </c>
      <c r="H4016" s="16">
        <f>[1]ภดส3!H7470</f>
        <v>0</v>
      </c>
      <c r="I4016" s="16">
        <f>[1]ภดส3!I7470</f>
        <v>25</v>
      </c>
      <c r="J4016" s="45">
        <f>[1]ภดส3!J7470</f>
        <v>25</v>
      </c>
      <c r="K4016" s="177">
        <v>300</v>
      </c>
      <c r="L4016" s="19">
        <f>J4016*K4016</f>
        <v>7500</v>
      </c>
      <c r="M4016" s="31">
        <v>2</v>
      </c>
      <c r="N4016" s="30" t="s">
        <v>48</v>
      </c>
      <c r="O4016" s="31" t="s">
        <v>178</v>
      </c>
      <c r="P4016" s="31">
        <v>2</v>
      </c>
      <c r="Q4016" s="32">
        <v>200</v>
      </c>
      <c r="R4016" s="23">
        <v>100</v>
      </c>
      <c r="S4016" s="32">
        <v>7450</v>
      </c>
      <c r="T4016" s="22">
        <f>Q4016*S4016</f>
        <v>1490000</v>
      </c>
      <c r="U4016" s="31">
        <v>40</v>
      </c>
      <c r="V4016" s="31">
        <v>70</v>
      </c>
      <c r="W4016" s="23">
        <f>T4016-T4016*70/100</f>
        <v>447000</v>
      </c>
      <c r="X4016" s="22">
        <f>L4016+W4016</f>
        <v>454500</v>
      </c>
      <c r="Y4016" s="23">
        <f>X4016*R4016/100</f>
        <v>454500</v>
      </c>
      <c r="Z4016" s="22">
        <v>0</v>
      </c>
      <c r="AA4016" s="24">
        <f>Y4016-Z4016</f>
        <v>454500</v>
      </c>
      <c r="AB4016" s="25">
        <v>0.02</v>
      </c>
      <c r="AC4016" s="5">
        <f>AA4016*AB4016/100</f>
        <v>90.9</v>
      </c>
    </row>
    <row r="4017" spans="1:29" x14ac:dyDescent="0.35">
      <c r="A4017" s="201"/>
      <c r="B4017" s="202"/>
      <c r="C4017" s="202"/>
      <c r="D4017" s="77"/>
      <c r="E4017" s="77"/>
      <c r="F4017" s="130"/>
      <c r="G4017" s="202"/>
      <c r="H4017" s="202"/>
      <c r="I4017" s="202"/>
      <c r="J4017" s="196"/>
      <c r="K4017" s="197"/>
      <c r="L4017" s="203"/>
      <c r="M4017" s="132"/>
      <c r="N4017" s="204"/>
      <c r="O4017" s="204"/>
      <c r="P4017" s="204"/>
      <c r="Q4017" s="183"/>
      <c r="R4017" s="206"/>
      <c r="S4017" s="183"/>
      <c r="T4017" s="207"/>
      <c r="U4017" s="204"/>
      <c r="V4017" s="204"/>
      <c r="W4017" s="206"/>
      <c r="X4017" s="207"/>
      <c r="Y4017" s="206"/>
      <c r="Z4017" s="207"/>
      <c r="AA4017" s="208"/>
      <c r="AB4017" s="198"/>
      <c r="AC4017" s="188">
        <f>SUM(AC4015:AC4016)</f>
        <v>181.8</v>
      </c>
    </row>
    <row r="4018" spans="1:29" x14ac:dyDescent="0.35">
      <c r="A4018" s="1"/>
      <c r="B4018" s="1"/>
      <c r="C4018" s="1"/>
      <c r="D4018" s="2"/>
      <c r="E4018" s="2"/>
      <c r="F4018" s="2"/>
      <c r="G4018" s="1"/>
      <c r="H4018" s="1"/>
      <c r="I4018" s="1"/>
      <c r="J4018" s="3"/>
      <c r="K4018" s="4"/>
      <c r="M4018" s="6"/>
      <c r="N4018" s="1"/>
      <c r="O4018" s="1"/>
      <c r="P4018" s="1"/>
      <c r="Q4018" s="3"/>
      <c r="R4018" s="4"/>
      <c r="S4018" s="3"/>
      <c r="T4018" s="3"/>
      <c r="U4018" s="1"/>
      <c r="V4018" s="1"/>
      <c r="W4018" s="4"/>
      <c r="X4018" s="3"/>
      <c r="Y4018" s="4"/>
      <c r="Z4018" s="3"/>
      <c r="AA4018" s="4"/>
      <c r="AB4018" s="55"/>
    </row>
    <row r="4019" spans="1:29" x14ac:dyDescent="0.35">
      <c r="A4019" s="8"/>
      <c r="B4019" s="8" t="s">
        <v>37</v>
      </c>
      <c r="C4019" s="8"/>
      <c r="D4019" s="9" t="s">
        <v>38</v>
      </c>
      <c r="E4019" s="9"/>
      <c r="F4019" s="9"/>
      <c r="G4019" s="56"/>
      <c r="H4019" s="8" t="s">
        <v>39</v>
      </c>
      <c r="I4019" s="8"/>
      <c r="J4019" s="57"/>
      <c r="K4019" s="10"/>
      <c r="L4019" s="8"/>
      <c r="M4019" s="13"/>
      <c r="N4019" s="1"/>
      <c r="O4019" s="1"/>
      <c r="P4019" s="1"/>
      <c r="Q4019" s="3"/>
      <c r="R4019" s="4"/>
      <c r="S4019" s="3"/>
      <c r="T4019" s="3"/>
      <c r="U4019" s="1"/>
      <c r="V4019" s="1"/>
      <c r="W4019" s="4"/>
      <c r="X4019" s="3"/>
      <c r="Y4019" s="4"/>
      <c r="Z4019" s="3"/>
      <c r="AA4019" s="4"/>
      <c r="AB4019" s="55"/>
    </row>
    <row r="4020" spans="1:29" x14ac:dyDescent="0.35">
      <c r="A4020" s="8"/>
      <c r="B4020" s="8"/>
      <c r="C4020" s="8"/>
      <c r="D4020" s="9"/>
      <c r="E4020" s="9"/>
      <c r="F4020" s="9"/>
      <c r="G4020" s="56"/>
      <c r="H4020" s="8" t="s">
        <v>40</v>
      </c>
      <c r="I4020" s="8"/>
      <c r="J4020" s="57"/>
      <c r="K4020" s="10"/>
      <c r="L4020" s="8"/>
      <c r="M4020" s="13"/>
      <c r="N4020" s="1"/>
      <c r="O4020" s="1"/>
      <c r="P4020" s="1"/>
      <c r="Q4020" s="3"/>
      <c r="R4020" s="4"/>
      <c r="S4020" s="3"/>
      <c r="T4020" s="3"/>
      <c r="U4020" s="1"/>
      <c r="V4020" s="1"/>
      <c r="W4020" s="4"/>
      <c r="X4020" s="3"/>
      <c r="Y4020" s="4"/>
      <c r="Z4020" s="3"/>
      <c r="AA4020" s="4"/>
      <c r="AB4020" s="55"/>
    </row>
    <row r="4021" spans="1:29" x14ac:dyDescent="0.35">
      <c r="A4021" s="8"/>
      <c r="B4021" s="8"/>
      <c r="C4021" s="8"/>
      <c r="D4021" s="9"/>
      <c r="E4021" s="9"/>
      <c r="F4021" s="9"/>
      <c r="G4021" s="56"/>
      <c r="H4021" s="8" t="s">
        <v>41</v>
      </c>
      <c r="I4021" s="8"/>
      <c r="J4021" s="57"/>
      <c r="K4021" s="10"/>
      <c r="L4021" s="8"/>
      <c r="M4021" s="13"/>
      <c r="N4021" s="1"/>
      <c r="O4021" s="1"/>
      <c r="P4021" s="8"/>
      <c r="Q4021" s="3"/>
      <c r="R4021" s="4"/>
      <c r="S4021" s="3"/>
      <c r="T4021" s="3"/>
      <c r="U4021" s="1"/>
      <c r="V4021" s="1"/>
      <c r="W4021" s="4"/>
      <c r="X4021" s="3"/>
      <c r="Y4021" s="11"/>
      <c r="Z4021" s="10"/>
      <c r="AA4021" s="11"/>
      <c r="AB4021" s="14"/>
    </row>
    <row r="4022" spans="1:29" x14ac:dyDescent="0.35">
      <c r="A4022" s="8"/>
      <c r="B4022" s="8"/>
      <c r="C4022" s="8"/>
      <c r="D4022" s="9"/>
      <c r="E4022" s="9"/>
      <c r="F4022" s="9"/>
      <c r="G4022" s="56"/>
      <c r="H4022" s="8" t="s">
        <v>42</v>
      </c>
      <c r="I4022" s="58"/>
      <c r="J4022" s="59"/>
      <c r="K4022" s="12"/>
      <c r="L4022" s="58"/>
      <c r="M4022" s="60"/>
      <c r="N4022" s="1"/>
      <c r="O4022" s="1"/>
      <c r="P4022" s="8"/>
      <c r="Q4022" s="3"/>
      <c r="R4022" s="4"/>
      <c r="S4022" s="3"/>
      <c r="T4022" s="3"/>
      <c r="U4022" s="1"/>
      <c r="V4022" s="1"/>
      <c r="W4022" s="4"/>
      <c r="X4022" s="3"/>
      <c r="Y4022" s="11"/>
      <c r="Z4022" s="10"/>
      <c r="AA4022" s="11"/>
      <c r="AB4022" s="14"/>
    </row>
    <row r="4023" spans="1:29" x14ac:dyDescent="0.35">
      <c r="A4023" s="58"/>
      <c r="B4023" s="58"/>
      <c r="C4023" s="58"/>
      <c r="D4023" s="61"/>
      <c r="E4023" s="61"/>
      <c r="F4023" s="61"/>
      <c r="G4023" s="58"/>
      <c r="H4023" s="58" t="s">
        <v>43</v>
      </c>
      <c r="I4023" s="58"/>
      <c r="J4023" s="59"/>
      <c r="K4023" s="12"/>
      <c r="L4023" s="58"/>
      <c r="M4023" s="60"/>
    </row>
    <row r="4024" spans="1:29" x14ac:dyDescent="0.35">
      <c r="A4024" s="1"/>
      <c r="B4024" s="1"/>
      <c r="C4024" s="1"/>
      <c r="D4024" s="2"/>
      <c r="E4024" s="2"/>
      <c r="F4024" s="2"/>
      <c r="G4024" s="1"/>
      <c r="H4024" s="1"/>
      <c r="I4024" s="1"/>
      <c r="J4024" s="3"/>
      <c r="K4024" s="4"/>
      <c r="M4024" s="6"/>
      <c r="N4024" s="1"/>
      <c r="O4024" s="1"/>
      <c r="P4024" s="1"/>
      <c r="Q4024" s="3"/>
      <c r="R4024" s="4"/>
      <c r="S4024" s="3"/>
      <c r="T4024" s="3"/>
      <c r="U4024" s="1"/>
      <c r="V4024" s="1"/>
      <c r="W4024" s="4"/>
      <c r="X4024" s="3"/>
      <c r="Y4024" s="4"/>
      <c r="Z4024" s="3"/>
      <c r="AA4024" s="314" t="s">
        <v>0</v>
      </c>
      <c r="AB4024" s="314"/>
    </row>
    <row r="4025" spans="1:29" x14ac:dyDescent="0.35">
      <c r="A4025" s="315" t="s">
        <v>1</v>
      </c>
      <c r="B4025" s="315"/>
      <c r="C4025" s="315"/>
      <c r="D4025" s="315"/>
      <c r="E4025" s="315"/>
      <c r="F4025" s="315"/>
      <c r="G4025" s="315"/>
      <c r="H4025" s="315"/>
      <c r="I4025" s="315"/>
      <c r="J4025" s="315"/>
      <c r="K4025" s="315"/>
      <c r="L4025" s="315"/>
      <c r="M4025" s="315"/>
      <c r="N4025" s="315"/>
      <c r="O4025" s="315"/>
      <c r="P4025" s="315"/>
      <c r="Q4025" s="315"/>
      <c r="R4025" s="315"/>
      <c r="S4025" s="315"/>
      <c r="T4025" s="315"/>
      <c r="U4025" s="315"/>
      <c r="V4025" s="315"/>
      <c r="W4025" s="315"/>
      <c r="X4025" s="315"/>
      <c r="Y4025" s="315"/>
      <c r="Z4025" s="315"/>
      <c r="AA4025" s="315"/>
      <c r="AB4025" s="315"/>
    </row>
    <row r="4026" spans="1:29" x14ac:dyDescent="0.35">
      <c r="A4026" s="315" t="str">
        <f>A4007</f>
        <v>เทศบาลตำบลนาบอน</v>
      </c>
      <c r="B4026" s="315"/>
      <c r="C4026" s="315"/>
      <c r="D4026" s="315"/>
      <c r="E4026" s="315"/>
      <c r="F4026" s="315"/>
      <c r="G4026" s="315"/>
      <c r="H4026" s="315"/>
      <c r="I4026" s="315"/>
      <c r="J4026" s="315"/>
      <c r="K4026" s="315"/>
      <c r="L4026" s="315"/>
      <c r="M4026" s="315"/>
      <c r="N4026" s="315"/>
      <c r="O4026" s="315"/>
      <c r="P4026" s="315"/>
      <c r="Q4026" s="315"/>
      <c r="R4026" s="315"/>
      <c r="S4026" s="315"/>
      <c r="T4026" s="315"/>
      <c r="U4026" s="315"/>
      <c r="V4026" s="315"/>
      <c r="W4026" s="315"/>
      <c r="X4026" s="315"/>
      <c r="Y4026" s="315"/>
      <c r="Z4026" s="315"/>
      <c r="AA4026" s="315"/>
      <c r="AB4026" s="315"/>
    </row>
    <row r="4027" spans="1:29" x14ac:dyDescent="0.35">
      <c r="A4027" s="8" t="s">
        <v>332</v>
      </c>
      <c r="B4027" s="8"/>
      <c r="C4027" s="8"/>
      <c r="D4027" s="9"/>
      <c r="E4027" s="9"/>
      <c r="F4027" s="9"/>
      <c r="G4027" s="8"/>
      <c r="H4027" s="8"/>
      <c r="I4027" s="8"/>
      <c r="J4027" s="10"/>
      <c r="K4027" s="11"/>
      <c r="L4027" s="12"/>
      <c r="M4027" s="13"/>
      <c r="N4027" s="8"/>
      <c r="O4027" s="8"/>
      <c r="P4027" s="8"/>
      <c r="Q4027" s="10"/>
      <c r="R4027" s="11"/>
      <c r="S4027" s="10"/>
      <c r="T4027" s="10"/>
      <c r="U4027" s="8"/>
      <c r="V4027" s="8"/>
      <c r="W4027" s="11"/>
      <c r="X4027" s="10"/>
      <c r="Y4027" s="11"/>
      <c r="Z4027" s="10"/>
      <c r="AA4027" s="11"/>
      <c r="AB4027" s="14"/>
    </row>
    <row r="4028" spans="1:29" x14ac:dyDescent="0.35">
      <c r="A4028" s="288" t="s">
        <v>4</v>
      </c>
      <c r="B4028" s="316"/>
      <c r="C4028" s="316"/>
      <c r="D4028" s="316"/>
      <c r="E4028" s="316"/>
      <c r="F4028" s="316"/>
      <c r="G4028" s="316"/>
      <c r="H4028" s="316"/>
      <c r="I4028" s="316"/>
      <c r="J4028" s="316"/>
      <c r="K4028" s="316"/>
      <c r="L4028" s="289"/>
      <c r="M4028" s="288" t="s">
        <v>5</v>
      </c>
      <c r="N4028" s="316"/>
      <c r="O4028" s="316"/>
      <c r="P4028" s="316"/>
      <c r="Q4028" s="316"/>
      <c r="R4028" s="316"/>
      <c r="S4028" s="316"/>
      <c r="T4028" s="316"/>
      <c r="U4028" s="316"/>
      <c r="V4028" s="316"/>
      <c r="W4028" s="289"/>
      <c r="X4028" s="290" t="s">
        <v>6</v>
      </c>
      <c r="Y4028" s="290" t="s">
        <v>7</v>
      </c>
      <c r="Z4028" s="290" t="s">
        <v>8</v>
      </c>
      <c r="AA4028" s="290" t="s">
        <v>9</v>
      </c>
      <c r="AB4028" s="317" t="s">
        <v>10</v>
      </c>
    </row>
    <row r="4029" spans="1:29" x14ac:dyDescent="0.35">
      <c r="A4029" s="299" t="s">
        <v>11</v>
      </c>
      <c r="B4029" s="293" t="s">
        <v>12</v>
      </c>
      <c r="C4029" s="293" t="s">
        <v>13</v>
      </c>
      <c r="D4029" s="311" t="s">
        <v>14</v>
      </c>
      <c r="E4029" s="311" t="s">
        <v>15</v>
      </c>
      <c r="F4029" s="312" t="s">
        <v>16</v>
      </c>
      <c r="G4029" s="302" t="s">
        <v>17</v>
      </c>
      <c r="H4029" s="303"/>
      <c r="I4029" s="304"/>
      <c r="J4029" s="290" t="s">
        <v>18</v>
      </c>
      <c r="K4029" s="290" t="s">
        <v>19</v>
      </c>
      <c r="L4029" s="308" t="s">
        <v>20</v>
      </c>
      <c r="M4029" s="299" t="s">
        <v>11</v>
      </c>
      <c r="N4029" s="293" t="s">
        <v>21</v>
      </c>
      <c r="O4029" s="293" t="s">
        <v>22</v>
      </c>
      <c r="P4029" s="293" t="s">
        <v>16</v>
      </c>
      <c r="Q4029" s="290" t="s">
        <v>23</v>
      </c>
      <c r="R4029" s="290" t="s">
        <v>24</v>
      </c>
      <c r="S4029" s="290" t="s">
        <v>25</v>
      </c>
      <c r="T4029" s="290" t="s">
        <v>26</v>
      </c>
      <c r="U4029" s="288" t="s">
        <v>27</v>
      </c>
      <c r="V4029" s="289"/>
      <c r="W4029" s="290" t="s">
        <v>28</v>
      </c>
      <c r="X4029" s="291"/>
      <c r="Y4029" s="291"/>
      <c r="Z4029" s="291"/>
      <c r="AA4029" s="291"/>
      <c r="AB4029" s="318"/>
    </row>
    <row r="4030" spans="1:29" x14ac:dyDescent="0.35">
      <c r="A4030" s="300"/>
      <c r="B4030" s="294"/>
      <c r="C4030" s="294"/>
      <c r="D4030" s="312"/>
      <c r="E4030" s="312"/>
      <c r="F4030" s="312"/>
      <c r="G4030" s="305"/>
      <c r="H4030" s="306"/>
      <c r="I4030" s="307"/>
      <c r="J4030" s="291"/>
      <c r="K4030" s="291"/>
      <c r="L4030" s="309"/>
      <c r="M4030" s="300"/>
      <c r="N4030" s="294"/>
      <c r="O4030" s="294"/>
      <c r="P4030" s="294"/>
      <c r="Q4030" s="291"/>
      <c r="R4030" s="291"/>
      <c r="S4030" s="291"/>
      <c r="T4030" s="291"/>
      <c r="U4030" s="293" t="s">
        <v>29</v>
      </c>
      <c r="V4030" s="296" t="s">
        <v>30</v>
      </c>
      <c r="W4030" s="291"/>
      <c r="X4030" s="291"/>
      <c r="Y4030" s="291"/>
      <c r="Z4030" s="291"/>
      <c r="AA4030" s="291"/>
      <c r="AB4030" s="318"/>
    </row>
    <row r="4031" spans="1:29" x14ac:dyDescent="0.35">
      <c r="A4031" s="300"/>
      <c r="B4031" s="294"/>
      <c r="C4031" s="294"/>
      <c r="D4031" s="312"/>
      <c r="E4031" s="312"/>
      <c r="F4031" s="312"/>
      <c r="G4031" s="299" t="s">
        <v>31</v>
      </c>
      <c r="H4031" s="299" t="s">
        <v>32</v>
      </c>
      <c r="I4031" s="299" t="s">
        <v>33</v>
      </c>
      <c r="J4031" s="291"/>
      <c r="K4031" s="291"/>
      <c r="L4031" s="309"/>
      <c r="M4031" s="300"/>
      <c r="N4031" s="294"/>
      <c r="O4031" s="294"/>
      <c r="P4031" s="294"/>
      <c r="Q4031" s="291"/>
      <c r="R4031" s="291"/>
      <c r="S4031" s="291"/>
      <c r="T4031" s="291"/>
      <c r="U4031" s="294"/>
      <c r="V4031" s="297"/>
      <c r="W4031" s="291"/>
      <c r="X4031" s="291"/>
      <c r="Y4031" s="291"/>
      <c r="Z4031" s="291"/>
      <c r="AA4031" s="291"/>
      <c r="AB4031" s="318"/>
    </row>
    <row r="4032" spans="1:29" x14ac:dyDescent="0.35">
      <c r="A4032" s="300"/>
      <c r="B4032" s="294"/>
      <c r="C4032" s="294"/>
      <c r="D4032" s="312"/>
      <c r="E4032" s="312"/>
      <c r="F4032" s="312"/>
      <c r="G4032" s="300"/>
      <c r="H4032" s="300"/>
      <c r="I4032" s="300"/>
      <c r="J4032" s="291"/>
      <c r="K4032" s="291"/>
      <c r="L4032" s="309"/>
      <c r="M4032" s="300"/>
      <c r="N4032" s="294"/>
      <c r="O4032" s="294"/>
      <c r="P4032" s="294"/>
      <c r="Q4032" s="291"/>
      <c r="R4032" s="291"/>
      <c r="S4032" s="291"/>
      <c r="T4032" s="291"/>
      <c r="U4032" s="294"/>
      <c r="V4032" s="297"/>
      <c r="W4032" s="291"/>
      <c r="X4032" s="291"/>
      <c r="Y4032" s="291"/>
      <c r="Z4032" s="291"/>
      <c r="AA4032" s="291"/>
      <c r="AB4032" s="318"/>
    </row>
    <row r="4033" spans="1:29" x14ac:dyDescent="0.35">
      <c r="A4033" s="301"/>
      <c r="B4033" s="295"/>
      <c r="C4033" s="295"/>
      <c r="D4033" s="313"/>
      <c r="E4033" s="313"/>
      <c r="F4033" s="313"/>
      <c r="G4033" s="301"/>
      <c r="H4033" s="301"/>
      <c r="I4033" s="301"/>
      <c r="J4033" s="292"/>
      <c r="K4033" s="292"/>
      <c r="L4033" s="310"/>
      <c r="M4033" s="301"/>
      <c r="N4033" s="295"/>
      <c r="O4033" s="295"/>
      <c r="P4033" s="295"/>
      <c r="Q4033" s="292"/>
      <c r="R4033" s="292"/>
      <c r="S4033" s="292"/>
      <c r="T4033" s="292"/>
      <c r="U4033" s="295"/>
      <c r="V4033" s="298"/>
      <c r="W4033" s="292"/>
      <c r="X4033" s="292"/>
      <c r="Y4033" s="292"/>
      <c r="Z4033" s="292"/>
      <c r="AA4033" s="292"/>
      <c r="AB4033" s="319"/>
    </row>
    <row r="4034" spans="1:29" x14ac:dyDescent="0.35">
      <c r="A4034" s="15">
        <v>1</v>
      </c>
      <c r="B4034" s="16" t="str">
        <f>[1]ภดส3!B7523</f>
        <v>โฉนด</v>
      </c>
      <c r="C4034" s="16">
        <f>[1]ภดส3!E7523</f>
        <v>3489</v>
      </c>
      <c r="D4034" s="17">
        <f>[1]ภดส3!C7523</f>
        <v>7433</v>
      </c>
      <c r="E4034" s="17" t="str">
        <f>[1]ภดส3!F7523</f>
        <v>ม.2 ต.นาบอน</v>
      </c>
      <c r="F4034" s="18" t="s">
        <v>47</v>
      </c>
      <c r="G4034" s="16">
        <f>[1]ภดส3!G7523</f>
        <v>0</v>
      </c>
      <c r="H4034" s="16">
        <f>[1]ภดส3!H7523</f>
        <v>0</v>
      </c>
      <c r="I4034" s="16">
        <f>[1]ภดส3!I7523</f>
        <v>24</v>
      </c>
      <c r="J4034" s="19">
        <f>[1]ภดส3!J7523</f>
        <v>24</v>
      </c>
      <c r="K4034" s="20">
        <v>3050</v>
      </c>
      <c r="L4034" s="19">
        <f>J4034*K4034</f>
        <v>73200</v>
      </c>
      <c r="M4034" s="21">
        <v>1</v>
      </c>
      <c r="N4034" s="21" t="s">
        <v>74</v>
      </c>
      <c r="O4034" s="21" t="s">
        <v>49</v>
      </c>
      <c r="P4034" s="21">
        <v>3</v>
      </c>
      <c r="Q4034" s="22">
        <v>96</v>
      </c>
      <c r="R4034" s="23">
        <v>100</v>
      </c>
      <c r="S4034" s="22">
        <v>7450</v>
      </c>
      <c r="T4034" s="22">
        <f>Q4034*S4034</f>
        <v>715200</v>
      </c>
      <c r="U4034" s="21">
        <v>15</v>
      </c>
      <c r="V4034" s="21">
        <v>20</v>
      </c>
      <c r="W4034" s="23">
        <f>T4034-T4034*20/100</f>
        <v>572160</v>
      </c>
      <c r="X4034" s="22">
        <f>L4034+W4034</f>
        <v>645360</v>
      </c>
      <c r="Y4034" s="23">
        <f>X4034*R4034/100</f>
        <v>645360</v>
      </c>
      <c r="Z4034" s="22">
        <f>X4034-Y4034</f>
        <v>0</v>
      </c>
      <c r="AA4034" s="24">
        <f>Y4034-Z4034</f>
        <v>645360</v>
      </c>
      <c r="AB4034" s="25">
        <v>0.3</v>
      </c>
      <c r="AC4034" s="5">
        <f>AA4034*AB4034/100</f>
        <v>1936.08</v>
      </c>
    </row>
    <row r="4035" spans="1:29" x14ac:dyDescent="0.35">
      <c r="A4035" s="15">
        <v>2</v>
      </c>
      <c r="B4035" s="16" t="str">
        <f>[1]ภดส3!B7524</f>
        <v>โฉนด</v>
      </c>
      <c r="C4035" s="16">
        <f>[1]ภดส3!E7524</f>
        <v>3475</v>
      </c>
      <c r="D4035" s="17">
        <f>[1]ภดส3!C7524</f>
        <v>7419</v>
      </c>
      <c r="E4035" s="17" t="str">
        <f>[1]ภดส3!F7524</f>
        <v>ม.2 ต.นาบอน</v>
      </c>
      <c r="F4035" s="28" t="s">
        <v>47</v>
      </c>
      <c r="G4035" s="16">
        <f>[1]ภดส3!G7524</f>
        <v>0</v>
      </c>
      <c r="H4035" s="16">
        <f>[1]ภดส3!H7524</f>
        <v>0</v>
      </c>
      <c r="I4035" s="16">
        <f>[1]ภดส3!I7524</f>
        <v>21</v>
      </c>
      <c r="J4035" s="45">
        <f>[1]ภดส3!J7524</f>
        <v>21</v>
      </c>
      <c r="K4035" s="29">
        <v>3050</v>
      </c>
      <c r="L4035" s="19">
        <f>J4035*K4035</f>
        <v>64050</v>
      </c>
      <c r="M4035" s="30"/>
      <c r="N4035" s="30" t="s">
        <v>74</v>
      </c>
      <c r="O4035" s="31" t="s">
        <v>49</v>
      </c>
      <c r="P4035" s="31">
        <v>3</v>
      </c>
      <c r="Q4035" s="32">
        <v>84</v>
      </c>
      <c r="R4035" s="23">
        <v>100</v>
      </c>
      <c r="S4035" s="32">
        <v>7450</v>
      </c>
      <c r="T4035" s="22">
        <f>Q4035*S4035</f>
        <v>625800</v>
      </c>
      <c r="U4035" s="31">
        <v>15</v>
      </c>
      <c r="V4035" s="31">
        <v>20</v>
      </c>
      <c r="W4035" s="23">
        <f>T4035-T4035*20/100</f>
        <v>500640</v>
      </c>
      <c r="X4035" s="22">
        <f>L4035+W4035</f>
        <v>564690</v>
      </c>
      <c r="Y4035" s="23">
        <f>X4035*R4035/100</f>
        <v>564690</v>
      </c>
      <c r="Z4035" s="22">
        <f>X4035-Y4035</f>
        <v>0</v>
      </c>
      <c r="AA4035" s="24">
        <f>Y4035-Z4035</f>
        <v>564690</v>
      </c>
      <c r="AB4035" s="25">
        <v>0.3</v>
      </c>
      <c r="AC4035" s="5">
        <f>AA4035*AB4035/100</f>
        <v>1694.07</v>
      </c>
    </row>
    <row r="4036" spans="1:29" x14ac:dyDescent="0.35">
      <c r="A4036" s="15"/>
      <c r="B4036" s="16"/>
      <c r="C4036" s="16"/>
      <c r="D4036" s="17"/>
      <c r="E4036" s="17"/>
      <c r="F4036" s="28"/>
      <c r="G4036" s="16"/>
      <c r="H4036" s="16"/>
      <c r="I4036" s="16"/>
      <c r="J4036" s="45"/>
      <c r="K4036" s="29"/>
      <c r="L4036" s="19"/>
      <c r="M4036" s="30"/>
      <c r="N4036" s="33"/>
      <c r="O4036" s="33"/>
      <c r="P4036" s="33"/>
      <c r="Q4036" s="35"/>
      <c r="R4036" s="23"/>
      <c r="S4036" s="35"/>
      <c r="T4036" s="22"/>
      <c r="U4036" s="33"/>
      <c r="V4036" s="33"/>
      <c r="W4036" s="23"/>
      <c r="X4036" s="22"/>
      <c r="Y4036" s="23"/>
      <c r="Z4036" s="22"/>
      <c r="AA4036" s="24"/>
      <c r="AB4036" s="25"/>
      <c r="AC4036" s="5">
        <f>SUM(AC4034:AC4035)</f>
        <v>3630.1499999999996</v>
      </c>
    </row>
    <row r="4037" spans="1:29" x14ac:dyDescent="0.35">
      <c r="A4037" s="1"/>
      <c r="B4037" s="1"/>
      <c r="C4037" s="1"/>
      <c r="D4037" s="2"/>
      <c r="E4037" s="2"/>
      <c r="F4037" s="2"/>
      <c r="G4037" s="1"/>
      <c r="H4037" s="1"/>
      <c r="I4037" s="1"/>
      <c r="J4037" s="3"/>
      <c r="K4037" s="4"/>
      <c r="M4037" s="6"/>
      <c r="N4037" s="1"/>
      <c r="O4037" s="1"/>
      <c r="P4037" s="1"/>
      <c r="Q4037" s="3"/>
      <c r="R4037" s="4"/>
      <c r="S4037" s="3"/>
      <c r="T4037" s="3"/>
      <c r="U4037" s="1"/>
      <c r="V4037" s="1"/>
      <c r="W4037" s="4"/>
      <c r="X4037" s="3"/>
      <c r="Y4037" s="4"/>
      <c r="Z4037" s="3"/>
      <c r="AA4037" s="4"/>
      <c r="AB4037" s="55"/>
    </row>
    <row r="4038" spans="1:29" x14ac:dyDescent="0.35">
      <c r="A4038" s="8"/>
      <c r="B4038" s="8" t="s">
        <v>37</v>
      </c>
      <c r="C4038" s="8"/>
      <c r="D4038" s="9" t="s">
        <v>38</v>
      </c>
      <c r="E4038" s="9"/>
      <c r="F4038" s="9"/>
      <c r="G4038" s="56"/>
      <c r="H4038" s="8" t="s">
        <v>39</v>
      </c>
      <c r="I4038" s="8"/>
      <c r="J4038" s="57"/>
      <c r="K4038" s="10"/>
      <c r="L4038" s="8"/>
      <c r="M4038" s="13"/>
      <c r="N4038" s="1"/>
      <c r="O4038" s="1"/>
      <c r="P4038" s="1"/>
      <c r="Q4038" s="3"/>
      <c r="R4038" s="4"/>
      <c r="S4038" s="3"/>
      <c r="T4038" s="3"/>
      <c r="U4038" s="1"/>
      <c r="V4038" s="1"/>
      <c r="W4038" s="4"/>
      <c r="X4038" s="3"/>
      <c r="Y4038" s="4"/>
      <c r="Z4038" s="3"/>
      <c r="AA4038" s="4"/>
      <c r="AB4038" s="55"/>
    </row>
    <row r="4039" spans="1:29" x14ac:dyDescent="0.35">
      <c r="A4039" s="8"/>
      <c r="B4039" s="8"/>
      <c r="C4039" s="8"/>
      <c r="D4039" s="9"/>
      <c r="E4039" s="9"/>
      <c r="F4039" s="9"/>
      <c r="G4039" s="56"/>
      <c r="H4039" s="8" t="s">
        <v>40</v>
      </c>
      <c r="I4039" s="8"/>
      <c r="J4039" s="57"/>
      <c r="K4039" s="10"/>
      <c r="L4039" s="8"/>
      <c r="M4039" s="13"/>
      <c r="N4039" s="1"/>
      <c r="O4039" s="1"/>
      <c r="P4039" s="1"/>
      <c r="Q4039" s="3"/>
      <c r="R4039" s="4"/>
      <c r="S4039" s="3"/>
      <c r="T4039" s="3"/>
      <c r="U4039" s="1"/>
      <c r="V4039" s="1"/>
      <c r="W4039" s="4"/>
      <c r="X4039" s="3"/>
      <c r="Y4039" s="4"/>
      <c r="Z4039" s="3"/>
      <c r="AA4039" s="4"/>
      <c r="AB4039" s="55"/>
    </row>
    <row r="4040" spans="1:29" x14ac:dyDescent="0.35">
      <c r="A4040" s="8"/>
      <c r="B4040" s="8"/>
      <c r="C4040" s="8"/>
      <c r="D4040" s="9"/>
      <c r="E4040" s="9"/>
      <c r="F4040" s="9"/>
      <c r="G4040" s="56"/>
      <c r="H4040" s="8" t="s">
        <v>41</v>
      </c>
      <c r="I4040" s="8"/>
      <c r="J4040" s="57"/>
      <c r="K4040" s="10"/>
      <c r="L4040" s="8"/>
      <c r="M4040" s="13"/>
      <c r="N4040" s="1"/>
      <c r="O4040" s="1"/>
      <c r="P4040" s="8"/>
      <c r="Q4040" s="3"/>
      <c r="R4040" s="4"/>
      <c r="S4040" s="3"/>
      <c r="T4040" s="3"/>
      <c r="U4040" s="1"/>
      <c r="V4040" s="1"/>
      <c r="W4040" s="4"/>
      <c r="X4040" s="3"/>
      <c r="Y4040" s="11"/>
      <c r="Z4040" s="10"/>
      <c r="AA4040" s="11"/>
      <c r="AB4040" s="14"/>
    </row>
    <row r="4041" spans="1:29" x14ac:dyDescent="0.35">
      <c r="A4041" s="8"/>
      <c r="B4041" s="8"/>
      <c r="C4041" s="8"/>
      <c r="D4041" s="9"/>
      <c r="E4041" s="9"/>
      <c r="F4041" s="9"/>
      <c r="G4041" s="56"/>
      <c r="H4041" s="8" t="s">
        <v>42</v>
      </c>
      <c r="I4041" s="58"/>
      <c r="J4041" s="59"/>
      <c r="K4041" s="12"/>
      <c r="L4041" s="58"/>
      <c r="M4041" s="60"/>
      <c r="N4041" s="1"/>
      <c r="O4041" s="1"/>
      <c r="P4041" s="8"/>
      <c r="Q4041" s="3"/>
      <c r="R4041" s="4"/>
      <c r="S4041" s="3"/>
      <c r="T4041" s="3"/>
      <c r="U4041" s="1"/>
      <c r="V4041" s="1"/>
      <c r="W4041" s="4"/>
      <c r="X4041" s="3"/>
      <c r="Y4041" s="11"/>
      <c r="Z4041" s="10"/>
      <c r="AA4041" s="11"/>
      <c r="AB4041" s="14"/>
    </row>
    <row r="4042" spans="1:29" x14ac:dyDescent="0.35">
      <c r="A4042" s="58"/>
      <c r="B4042" s="58"/>
      <c r="C4042" s="58"/>
      <c r="D4042" s="61"/>
      <c r="E4042" s="61"/>
      <c r="F4042" s="61"/>
      <c r="G4042" s="58"/>
      <c r="H4042" s="58" t="s">
        <v>43</v>
      </c>
      <c r="I4042" s="58"/>
      <c r="J4042" s="59"/>
      <c r="K4042" s="12"/>
      <c r="L4042" s="58"/>
      <c r="M4042" s="60"/>
    </row>
    <row r="4043" spans="1:29" x14ac:dyDescent="0.35">
      <c r="A4043" s="1"/>
      <c r="B4043" s="1"/>
      <c r="C4043" s="1"/>
      <c r="D4043" s="2"/>
      <c r="E4043" s="2"/>
      <c r="F4043" s="2"/>
      <c r="G4043" s="1"/>
      <c r="H4043" s="1"/>
      <c r="I4043" s="1"/>
      <c r="J4043" s="3"/>
      <c r="K4043" s="4"/>
      <c r="M4043" s="6"/>
      <c r="N4043" s="1"/>
      <c r="O4043" s="1"/>
      <c r="P4043" s="1"/>
      <c r="Q4043" s="3"/>
      <c r="R4043" s="4"/>
      <c r="S4043" s="3"/>
      <c r="T4043" s="3"/>
      <c r="U4043" s="1"/>
      <c r="V4043" s="1"/>
      <c r="W4043" s="4"/>
      <c r="X4043" s="3"/>
      <c r="Y4043" s="4"/>
      <c r="Z4043" s="3"/>
      <c r="AA4043" s="314" t="s">
        <v>0</v>
      </c>
      <c r="AB4043" s="314"/>
    </row>
    <row r="4044" spans="1:29" x14ac:dyDescent="0.35">
      <c r="A4044" s="315" t="s">
        <v>1</v>
      </c>
      <c r="B4044" s="315"/>
      <c r="C4044" s="315"/>
      <c r="D4044" s="315"/>
      <c r="E4044" s="315"/>
      <c r="F4044" s="315"/>
      <c r="G4044" s="315"/>
      <c r="H4044" s="315"/>
      <c r="I4044" s="315"/>
      <c r="J4044" s="315"/>
      <c r="K4044" s="315"/>
      <c r="L4044" s="315"/>
      <c r="M4044" s="315"/>
      <c r="N4044" s="315"/>
      <c r="O4044" s="315"/>
      <c r="P4044" s="315"/>
      <c r="Q4044" s="315"/>
      <c r="R4044" s="315"/>
      <c r="S4044" s="315"/>
      <c r="T4044" s="315"/>
      <c r="U4044" s="315"/>
      <c r="V4044" s="315"/>
      <c r="W4044" s="315"/>
      <c r="X4044" s="315"/>
      <c r="Y4044" s="315"/>
      <c r="Z4044" s="315"/>
      <c r="AA4044" s="315"/>
      <c r="AB4044" s="315"/>
    </row>
    <row r="4045" spans="1:29" x14ac:dyDescent="0.35">
      <c r="A4045" s="315" t="str">
        <f>A4026</f>
        <v>เทศบาลตำบลนาบอน</v>
      </c>
      <c r="B4045" s="315"/>
      <c r="C4045" s="315"/>
      <c r="D4045" s="315"/>
      <c r="E4045" s="315"/>
      <c r="F4045" s="315"/>
      <c r="G4045" s="315"/>
      <c r="H4045" s="315"/>
      <c r="I4045" s="315"/>
      <c r="J4045" s="315"/>
      <c r="K4045" s="315"/>
      <c r="L4045" s="315"/>
      <c r="M4045" s="315"/>
      <c r="N4045" s="315"/>
      <c r="O4045" s="315"/>
      <c r="P4045" s="315"/>
      <c r="Q4045" s="315"/>
      <c r="R4045" s="315"/>
      <c r="S4045" s="315"/>
      <c r="T4045" s="315"/>
      <c r="U4045" s="315"/>
      <c r="V4045" s="315"/>
      <c r="W4045" s="315"/>
      <c r="X4045" s="315"/>
      <c r="Y4045" s="315"/>
      <c r="Z4045" s="315"/>
      <c r="AA4045" s="315"/>
      <c r="AB4045" s="315"/>
    </row>
    <row r="4046" spans="1:29" x14ac:dyDescent="0.35">
      <c r="A4046" s="8" t="s">
        <v>333</v>
      </c>
      <c r="B4046" s="8"/>
      <c r="C4046" s="8"/>
      <c r="D4046" s="9"/>
      <c r="E4046" s="9"/>
      <c r="F4046" s="9"/>
      <c r="G4046" s="8"/>
      <c r="H4046" s="8"/>
      <c r="I4046" s="8"/>
      <c r="J4046" s="10"/>
      <c r="K4046" s="11"/>
      <c r="L4046" s="12"/>
      <c r="M4046" s="13"/>
      <c r="N4046" s="8"/>
      <c r="O4046" s="8"/>
      <c r="P4046" s="8"/>
      <c r="Q4046" s="10"/>
      <c r="R4046" s="11"/>
      <c r="S4046" s="10"/>
      <c r="T4046" s="10"/>
      <c r="U4046" s="8"/>
      <c r="V4046" s="8"/>
      <c r="W4046" s="11"/>
      <c r="X4046" s="10"/>
      <c r="Y4046" s="11"/>
      <c r="Z4046" s="10"/>
      <c r="AA4046" s="11"/>
      <c r="AB4046" s="14"/>
    </row>
    <row r="4047" spans="1:29" x14ac:dyDescent="0.35">
      <c r="A4047" s="288" t="s">
        <v>4</v>
      </c>
      <c r="B4047" s="316"/>
      <c r="C4047" s="316"/>
      <c r="D4047" s="316"/>
      <c r="E4047" s="316"/>
      <c r="F4047" s="316"/>
      <c r="G4047" s="316"/>
      <c r="H4047" s="316"/>
      <c r="I4047" s="316"/>
      <c r="J4047" s="316"/>
      <c r="K4047" s="316"/>
      <c r="L4047" s="289"/>
      <c r="M4047" s="288" t="s">
        <v>5</v>
      </c>
      <c r="N4047" s="316"/>
      <c r="O4047" s="316"/>
      <c r="P4047" s="316"/>
      <c r="Q4047" s="316"/>
      <c r="R4047" s="316"/>
      <c r="S4047" s="316"/>
      <c r="T4047" s="316"/>
      <c r="U4047" s="316"/>
      <c r="V4047" s="316"/>
      <c r="W4047" s="289"/>
      <c r="X4047" s="290" t="s">
        <v>6</v>
      </c>
      <c r="Y4047" s="290" t="s">
        <v>7</v>
      </c>
      <c r="Z4047" s="290" t="s">
        <v>8</v>
      </c>
      <c r="AA4047" s="290" t="s">
        <v>9</v>
      </c>
      <c r="AB4047" s="317" t="s">
        <v>10</v>
      </c>
    </row>
    <row r="4048" spans="1:29" x14ac:dyDescent="0.35">
      <c r="A4048" s="299" t="s">
        <v>11</v>
      </c>
      <c r="B4048" s="293" t="s">
        <v>12</v>
      </c>
      <c r="C4048" s="293" t="s">
        <v>13</v>
      </c>
      <c r="D4048" s="311" t="s">
        <v>14</v>
      </c>
      <c r="E4048" s="311" t="s">
        <v>15</v>
      </c>
      <c r="F4048" s="312" t="s">
        <v>16</v>
      </c>
      <c r="G4048" s="302" t="s">
        <v>17</v>
      </c>
      <c r="H4048" s="303"/>
      <c r="I4048" s="304"/>
      <c r="J4048" s="290" t="s">
        <v>18</v>
      </c>
      <c r="K4048" s="290" t="s">
        <v>19</v>
      </c>
      <c r="L4048" s="308" t="s">
        <v>20</v>
      </c>
      <c r="M4048" s="299" t="s">
        <v>11</v>
      </c>
      <c r="N4048" s="293" t="s">
        <v>21</v>
      </c>
      <c r="O4048" s="293" t="s">
        <v>22</v>
      </c>
      <c r="P4048" s="293" t="s">
        <v>16</v>
      </c>
      <c r="Q4048" s="290" t="s">
        <v>23</v>
      </c>
      <c r="R4048" s="290" t="s">
        <v>24</v>
      </c>
      <c r="S4048" s="290" t="s">
        <v>25</v>
      </c>
      <c r="T4048" s="290" t="s">
        <v>26</v>
      </c>
      <c r="U4048" s="288" t="s">
        <v>27</v>
      </c>
      <c r="V4048" s="289"/>
      <c r="W4048" s="290" t="s">
        <v>28</v>
      </c>
      <c r="X4048" s="291"/>
      <c r="Y4048" s="291"/>
      <c r="Z4048" s="291"/>
      <c r="AA4048" s="291"/>
      <c r="AB4048" s="318"/>
    </row>
    <row r="4049" spans="1:29" x14ac:dyDescent="0.35">
      <c r="A4049" s="300"/>
      <c r="B4049" s="294"/>
      <c r="C4049" s="294"/>
      <c r="D4049" s="312"/>
      <c r="E4049" s="312"/>
      <c r="F4049" s="312"/>
      <c r="G4049" s="305"/>
      <c r="H4049" s="306"/>
      <c r="I4049" s="307"/>
      <c r="J4049" s="291"/>
      <c r="K4049" s="291"/>
      <c r="L4049" s="309"/>
      <c r="M4049" s="300"/>
      <c r="N4049" s="294"/>
      <c r="O4049" s="294"/>
      <c r="P4049" s="294"/>
      <c r="Q4049" s="291"/>
      <c r="R4049" s="291"/>
      <c r="S4049" s="291"/>
      <c r="T4049" s="291"/>
      <c r="U4049" s="293" t="s">
        <v>29</v>
      </c>
      <c r="V4049" s="296" t="s">
        <v>30</v>
      </c>
      <c r="W4049" s="291"/>
      <c r="X4049" s="291"/>
      <c r="Y4049" s="291"/>
      <c r="Z4049" s="291"/>
      <c r="AA4049" s="291"/>
      <c r="AB4049" s="318"/>
    </row>
    <row r="4050" spans="1:29" x14ac:dyDescent="0.35">
      <c r="A4050" s="300"/>
      <c r="B4050" s="294"/>
      <c r="C4050" s="294"/>
      <c r="D4050" s="312"/>
      <c r="E4050" s="312"/>
      <c r="F4050" s="312"/>
      <c r="G4050" s="299" t="s">
        <v>31</v>
      </c>
      <c r="H4050" s="299" t="s">
        <v>32</v>
      </c>
      <c r="I4050" s="299" t="s">
        <v>33</v>
      </c>
      <c r="J4050" s="291"/>
      <c r="K4050" s="291"/>
      <c r="L4050" s="309"/>
      <c r="M4050" s="300"/>
      <c r="N4050" s="294"/>
      <c r="O4050" s="294"/>
      <c r="P4050" s="294"/>
      <c r="Q4050" s="291"/>
      <c r="R4050" s="291"/>
      <c r="S4050" s="291"/>
      <c r="T4050" s="291"/>
      <c r="U4050" s="294"/>
      <c r="V4050" s="297"/>
      <c r="W4050" s="291"/>
      <c r="X4050" s="291"/>
      <c r="Y4050" s="291"/>
      <c r="Z4050" s="291"/>
      <c r="AA4050" s="291"/>
      <c r="AB4050" s="318"/>
    </row>
    <row r="4051" spans="1:29" x14ac:dyDescent="0.35">
      <c r="A4051" s="300"/>
      <c r="B4051" s="294"/>
      <c r="C4051" s="294"/>
      <c r="D4051" s="312"/>
      <c r="E4051" s="312"/>
      <c r="F4051" s="312"/>
      <c r="G4051" s="300"/>
      <c r="H4051" s="300"/>
      <c r="I4051" s="300"/>
      <c r="J4051" s="291"/>
      <c r="K4051" s="291"/>
      <c r="L4051" s="309"/>
      <c r="M4051" s="300"/>
      <c r="N4051" s="294"/>
      <c r="O4051" s="294"/>
      <c r="P4051" s="294"/>
      <c r="Q4051" s="291"/>
      <c r="R4051" s="291"/>
      <c r="S4051" s="291"/>
      <c r="T4051" s="291"/>
      <c r="U4051" s="294"/>
      <c r="V4051" s="297"/>
      <c r="W4051" s="291"/>
      <c r="X4051" s="291"/>
      <c r="Y4051" s="291"/>
      <c r="Z4051" s="291"/>
      <c r="AA4051" s="291"/>
      <c r="AB4051" s="318"/>
    </row>
    <row r="4052" spans="1:29" x14ac:dyDescent="0.35">
      <c r="A4052" s="301"/>
      <c r="B4052" s="295"/>
      <c r="C4052" s="295"/>
      <c r="D4052" s="313"/>
      <c r="E4052" s="313"/>
      <c r="F4052" s="313"/>
      <c r="G4052" s="301"/>
      <c r="H4052" s="301"/>
      <c r="I4052" s="301"/>
      <c r="J4052" s="292"/>
      <c r="K4052" s="292"/>
      <c r="L4052" s="310"/>
      <c r="M4052" s="301"/>
      <c r="N4052" s="295"/>
      <c r="O4052" s="295"/>
      <c r="P4052" s="295"/>
      <c r="Q4052" s="292"/>
      <c r="R4052" s="292"/>
      <c r="S4052" s="292"/>
      <c r="T4052" s="292"/>
      <c r="U4052" s="295"/>
      <c r="V4052" s="298"/>
      <c r="W4052" s="292"/>
      <c r="X4052" s="292"/>
      <c r="Y4052" s="292"/>
      <c r="Z4052" s="292"/>
      <c r="AA4052" s="292"/>
      <c r="AB4052" s="319"/>
    </row>
    <row r="4053" spans="1:29" x14ac:dyDescent="0.35">
      <c r="A4053" s="15">
        <v>1</v>
      </c>
      <c r="B4053" s="16" t="str">
        <f>[1]ภดส3!B7550</f>
        <v>โฉนด</v>
      </c>
      <c r="C4053" s="16">
        <f>[1]ภดส3!E7550</f>
        <v>3125</v>
      </c>
      <c r="D4053" s="17">
        <f>[1]ภดส3!C7550</f>
        <v>6569</v>
      </c>
      <c r="E4053" s="17" t="str">
        <f>[1]ภดส3!F7550</f>
        <v>ม.11 ต.นาบอน</v>
      </c>
      <c r="F4053" s="18" t="s">
        <v>80</v>
      </c>
      <c r="G4053" s="16">
        <f>[1]ภดส3!G7550</f>
        <v>0</v>
      </c>
      <c r="H4053" s="16">
        <f>[1]ภดส3!H7550</f>
        <v>0</v>
      </c>
      <c r="I4053" s="16">
        <f>[1]ภดส3!I7550</f>
        <v>26</v>
      </c>
      <c r="J4053" s="19">
        <f>[1]ภดส3!J7550</f>
        <v>26</v>
      </c>
      <c r="K4053" s="20">
        <v>3050</v>
      </c>
      <c r="L4053" s="19">
        <f>J4053*K4053</f>
        <v>79300</v>
      </c>
      <c r="M4053" s="21">
        <v>1</v>
      </c>
      <c r="N4053" s="21" t="s">
        <v>334</v>
      </c>
      <c r="O4053" s="21" t="s">
        <v>178</v>
      </c>
      <c r="P4053" s="21">
        <v>5</v>
      </c>
      <c r="Q4053" s="22">
        <v>200</v>
      </c>
      <c r="R4053" s="23">
        <v>100</v>
      </c>
      <c r="S4053" s="22">
        <v>7450</v>
      </c>
      <c r="T4053" s="22">
        <f>Q4053*S4053</f>
        <v>1490000</v>
      </c>
      <c r="U4053" s="21">
        <v>30</v>
      </c>
      <c r="V4053" s="21">
        <v>85</v>
      </c>
      <c r="W4053" s="23">
        <f>T4053-T4053*85/100</f>
        <v>223500</v>
      </c>
      <c r="X4053" s="22">
        <f>L4053+L4054+W4053</f>
        <v>327200</v>
      </c>
      <c r="Y4053" s="23">
        <f>X4053*R4053/100</f>
        <v>327200</v>
      </c>
      <c r="Z4053" s="22"/>
      <c r="AA4053" s="24"/>
      <c r="AB4053" s="25"/>
    </row>
    <row r="4054" spans="1:29" x14ac:dyDescent="0.35">
      <c r="A4054" s="15">
        <v>2</v>
      </c>
      <c r="B4054" s="16" t="str">
        <f>[1]ภดส3!B7551</f>
        <v>โฉนด</v>
      </c>
      <c r="C4054" s="16">
        <f>[1]ภดส3!E7551</f>
        <v>3126</v>
      </c>
      <c r="D4054" s="17">
        <f>[1]ภดส3!C7551</f>
        <v>6570</v>
      </c>
      <c r="E4054" s="17" t="str">
        <f>[1]ภดส3!F7551</f>
        <v>ม.11 ต.นาบอน</v>
      </c>
      <c r="F4054" s="28" t="s">
        <v>80</v>
      </c>
      <c r="G4054" s="16">
        <f>[1]ภดส3!G7551</f>
        <v>0</v>
      </c>
      <c r="H4054" s="16">
        <f>[1]ภดส3!H7551</f>
        <v>0</v>
      </c>
      <c r="I4054" s="16">
        <f>[1]ภดส3!I7551</f>
        <v>8</v>
      </c>
      <c r="J4054" s="45">
        <f>[1]ภดส3!J7551</f>
        <v>8</v>
      </c>
      <c r="K4054" s="29">
        <v>3050</v>
      </c>
      <c r="L4054" s="19">
        <f>J4054*K4054</f>
        <v>24400</v>
      </c>
      <c r="M4054" s="30"/>
      <c r="N4054" s="30" t="s">
        <v>35</v>
      </c>
      <c r="O4054" s="30"/>
      <c r="P4054" s="31">
        <v>3</v>
      </c>
      <c r="Q4054" s="42">
        <v>40</v>
      </c>
      <c r="R4054" s="23">
        <f>Q4054*R4053/Q4053</f>
        <v>20</v>
      </c>
      <c r="S4054" s="42"/>
      <c r="T4054" s="22"/>
      <c r="U4054" s="30"/>
      <c r="V4054" s="30"/>
      <c r="W4054" s="23"/>
      <c r="X4054" s="22"/>
      <c r="Y4054" s="23">
        <f>Y4053*R4054/100</f>
        <v>65440</v>
      </c>
      <c r="Z4054" s="22">
        <v>0</v>
      </c>
      <c r="AA4054" s="24">
        <f>Y4054-Z4054</f>
        <v>65440</v>
      </c>
      <c r="AB4054" s="25">
        <v>0.3</v>
      </c>
      <c r="AC4054" s="5">
        <f>AA4054*AB4054/100</f>
        <v>196.32</v>
      </c>
    </row>
    <row r="4055" spans="1:29" x14ac:dyDescent="0.35">
      <c r="A4055" s="92"/>
      <c r="B4055" s="93"/>
      <c r="C4055" s="93"/>
      <c r="D4055" s="17"/>
      <c r="E4055" s="17"/>
      <c r="F4055" s="105"/>
      <c r="G4055" s="93"/>
      <c r="H4055" s="93"/>
      <c r="I4055" s="93"/>
      <c r="J4055" s="114"/>
      <c r="K4055" s="142"/>
      <c r="L4055" s="95"/>
      <c r="M4055" s="40"/>
      <c r="N4055" s="72" t="s">
        <v>35</v>
      </c>
      <c r="O4055" s="72"/>
      <c r="P4055" s="71">
        <v>2</v>
      </c>
      <c r="Q4055" s="229">
        <v>60</v>
      </c>
      <c r="R4055" s="98">
        <f>Q4055*R4053/Q4053</f>
        <v>30</v>
      </c>
      <c r="S4055" s="229"/>
      <c r="T4055" s="97"/>
      <c r="U4055" s="72"/>
      <c r="V4055" s="72"/>
      <c r="W4055" s="98"/>
      <c r="X4055" s="97"/>
      <c r="Y4055" s="98">
        <f>Y4053*R4055/100</f>
        <v>98160</v>
      </c>
      <c r="Z4055" s="97">
        <v>0</v>
      </c>
      <c r="AA4055" s="99">
        <v>0</v>
      </c>
      <c r="AB4055" s="100">
        <v>0.02</v>
      </c>
      <c r="AC4055" s="5">
        <f t="shared" ref="AC4055:AC4056" si="254">AA4055*AB4055/100</f>
        <v>0</v>
      </c>
    </row>
    <row r="4056" spans="1:29" x14ac:dyDescent="0.35">
      <c r="A4056" s="92"/>
      <c r="B4056" s="93"/>
      <c r="C4056" s="93"/>
      <c r="D4056" s="17"/>
      <c r="E4056" s="17"/>
      <c r="F4056" s="105"/>
      <c r="G4056" s="93"/>
      <c r="H4056" s="93"/>
      <c r="I4056" s="93"/>
      <c r="J4056" s="114"/>
      <c r="K4056" s="142"/>
      <c r="L4056" s="95"/>
      <c r="M4056" s="40"/>
      <c r="N4056" s="72" t="s">
        <v>36</v>
      </c>
      <c r="O4056" s="72"/>
      <c r="P4056" s="71">
        <v>2</v>
      </c>
      <c r="Q4056" s="229">
        <v>100</v>
      </c>
      <c r="R4056" s="98">
        <f>Q4056*R4053/Q4053</f>
        <v>50</v>
      </c>
      <c r="S4056" s="229"/>
      <c r="T4056" s="97"/>
      <c r="U4056" s="72"/>
      <c r="V4056" s="72"/>
      <c r="W4056" s="98"/>
      <c r="X4056" s="97"/>
      <c r="Y4056" s="98">
        <f>Y4053*R4056/100</f>
        <v>163600</v>
      </c>
      <c r="Z4056" s="97">
        <v>50000000</v>
      </c>
      <c r="AA4056" s="99">
        <v>0</v>
      </c>
      <c r="AB4056" s="100">
        <v>0.02</v>
      </c>
      <c r="AC4056" s="5">
        <f t="shared" si="254"/>
        <v>0</v>
      </c>
    </row>
    <row r="4057" spans="1:29" x14ac:dyDescent="0.35">
      <c r="A4057" s="201"/>
      <c r="B4057" s="202"/>
      <c r="C4057" s="202"/>
      <c r="D4057" s="77"/>
      <c r="E4057" s="77"/>
      <c r="F4057" s="130"/>
      <c r="G4057" s="202"/>
      <c r="H4057" s="202"/>
      <c r="I4057" s="202"/>
      <c r="J4057" s="196"/>
      <c r="K4057" s="197"/>
      <c r="L4057" s="203"/>
      <c r="M4057" s="132"/>
      <c r="N4057" s="204"/>
      <c r="O4057" s="204"/>
      <c r="P4057" s="204"/>
      <c r="Q4057" s="183"/>
      <c r="R4057" s="206"/>
      <c r="S4057" s="183"/>
      <c r="T4057" s="207"/>
      <c r="U4057" s="204"/>
      <c r="V4057" s="204"/>
      <c r="W4057" s="206"/>
      <c r="X4057" s="207"/>
      <c r="Y4057" s="206"/>
      <c r="Z4057" s="207"/>
      <c r="AA4057" s="208"/>
      <c r="AB4057" s="198"/>
      <c r="AC4057" s="188">
        <f>SUM(AC4054:AC4056)</f>
        <v>196.32</v>
      </c>
    </row>
    <row r="4058" spans="1:29" x14ac:dyDescent="0.35">
      <c r="A4058" s="1"/>
      <c r="B4058" s="1"/>
      <c r="C4058" s="1"/>
      <c r="D4058" s="2"/>
      <c r="E4058" s="2"/>
      <c r="F4058" s="2"/>
      <c r="G4058" s="1"/>
      <c r="H4058" s="1"/>
      <c r="I4058" s="1"/>
      <c r="J4058" s="3"/>
      <c r="K4058" s="4"/>
      <c r="M4058" s="6"/>
      <c r="N4058" s="1"/>
      <c r="O4058" s="1"/>
      <c r="P4058" s="1"/>
      <c r="Q4058" s="3"/>
      <c r="R4058" s="4"/>
      <c r="S4058" s="3"/>
      <c r="T4058" s="3"/>
      <c r="U4058" s="1"/>
      <c r="V4058" s="1"/>
      <c r="W4058" s="4"/>
      <c r="X4058" s="3"/>
      <c r="Y4058" s="4"/>
      <c r="Z4058" s="3"/>
      <c r="AA4058" s="4"/>
      <c r="AB4058" s="55"/>
    </row>
    <row r="4059" spans="1:29" x14ac:dyDescent="0.35">
      <c r="A4059" s="8"/>
      <c r="B4059" s="8" t="s">
        <v>37</v>
      </c>
      <c r="C4059" s="8"/>
      <c r="D4059" s="9" t="s">
        <v>38</v>
      </c>
      <c r="E4059" s="9"/>
      <c r="F4059" s="9"/>
      <c r="G4059" s="56"/>
      <c r="H4059" s="8" t="s">
        <v>39</v>
      </c>
      <c r="I4059" s="8"/>
      <c r="J4059" s="57"/>
      <c r="K4059" s="10"/>
      <c r="L4059" s="8"/>
      <c r="M4059" s="13"/>
      <c r="N4059" s="1"/>
      <c r="O4059" s="1"/>
      <c r="P4059" s="1"/>
      <c r="Q4059" s="3"/>
      <c r="R4059" s="4"/>
      <c r="S4059" s="3"/>
      <c r="T4059" s="3"/>
      <c r="U4059" s="1"/>
      <c r="V4059" s="1"/>
      <c r="W4059" s="4"/>
      <c r="X4059" s="3"/>
      <c r="Y4059" s="4"/>
      <c r="Z4059" s="3"/>
      <c r="AA4059" s="4"/>
      <c r="AB4059" s="55"/>
    </row>
    <row r="4060" spans="1:29" x14ac:dyDescent="0.35">
      <c r="A4060" s="8"/>
      <c r="B4060" s="8"/>
      <c r="C4060" s="8"/>
      <c r="D4060" s="9"/>
      <c r="E4060" s="9"/>
      <c r="F4060" s="9"/>
      <c r="G4060" s="56"/>
      <c r="H4060" s="8" t="s">
        <v>40</v>
      </c>
      <c r="I4060" s="8"/>
      <c r="J4060" s="57"/>
      <c r="K4060" s="10"/>
      <c r="L4060" s="8"/>
      <c r="M4060" s="13"/>
      <c r="N4060" s="1"/>
      <c r="O4060" s="1"/>
      <c r="P4060" s="1"/>
      <c r="Q4060" s="3"/>
      <c r="R4060" s="4"/>
      <c r="S4060" s="3"/>
      <c r="T4060" s="3"/>
      <c r="U4060" s="1"/>
      <c r="V4060" s="1"/>
      <c r="W4060" s="4"/>
      <c r="X4060" s="3"/>
      <c r="Y4060" s="4"/>
      <c r="Z4060" s="3"/>
      <c r="AA4060" s="4"/>
      <c r="AB4060" s="55"/>
    </row>
    <row r="4061" spans="1:29" x14ac:dyDescent="0.35">
      <c r="A4061" s="8"/>
      <c r="B4061" s="8"/>
      <c r="C4061" s="8"/>
      <c r="D4061" s="9"/>
      <c r="E4061" s="9"/>
      <c r="F4061" s="9"/>
      <c r="G4061" s="56"/>
      <c r="H4061" s="8" t="s">
        <v>41</v>
      </c>
      <c r="I4061" s="8"/>
      <c r="J4061" s="57"/>
      <c r="K4061" s="10"/>
      <c r="L4061" s="8"/>
      <c r="M4061" s="13"/>
      <c r="N4061" s="1"/>
      <c r="O4061" s="1"/>
      <c r="P4061" s="8"/>
      <c r="Q4061" s="3"/>
      <c r="R4061" s="4"/>
      <c r="S4061" s="3"/>
      <c r="T4061" s="3"/>
      <c r="U4061" s="1"/>
      <c r="V4061" s="1"/>
      <c r="W4061" s="4"/>
      <c r="X4061" s="3"/>
      <c r="Y4061" s="11"/>
      <c r="Z4061" s="10"/>
      <c r="AA4061" s="11"/>
      <c r="AB4061" s="14"/>
    </row>
    <row r="4062" spans="1:29" x14ac:dyDescent="0.35">
      <c r="A4062" s="8"/>
      <c r="B4062" s="8"/>
      <c r="C4062" s="8"/>
      <c r="D4062" s="9"/>
      <c r="E4062" s="9"/>
      <c r="F4062" s="9"/>
      <c r="G4062" s="56"/>
      <c r="H4062" s="8" t="s">
        <v>42</v>
      </c>
      <c r="I4062" s="58"/>
      <c r="J4062" s="59"/>
      <c r="K4062" s="12"/>
      <c r="L4062" s="58"/>
      <c r="M4062" s="60"/>
      <c r="N4062" s="1"/>
      <c r="O4062" s="1"/>
      <c r="P4062" s="8"/>
      <c r="Q4062" s="3"/>
      <c r="R4062" s="4"/>
      <c r="S4062" s="3"/>
      <c r="T4062" s="3"/>
      <c r="U4062" s="1"/>
      <c r="V4062" s="1"/>
      <c r="W4062" s="4"/>
      <c r="X4062" s="3"/>
      <c r="Y4062" s="11"/>
      <c r="Z4062" s="10"/>
      <c r="AA4062" s="11"/>
      <c r="AB4062" s="14"/>
    </row>
    <row r="4063" spans="1:29" x14ac:dyDescent="0.35">
      <c r="A4063" s="58"/>
      <c r="B4063" s="58"/>
      <c r="C4063" s="58"/>
      <c r="D4063" s="61"/>
      <c r="E4063" s="61"/>
      <c r="F4063" s="61"/>
      <c r="G4063" s="58"/>
      <c r="H4063" s="58" t="s">
        <v>43</v>
      </c>
      <c r="I4063" s="58"/>
      <c r="J4063" s="59"/>
      <c r="K4063" s="12"/>
      <c r="L4063" s="58"/>
      <c r="M4063" s="60"/>
    </row>
    <row r="4064" spans="1:29" x14ac:dyDescent="0.35">
      <c r="A4064" s="1"/>
      <c r="B4064" s="1"/>
      <c r="C4064" s="1"/>
      <c r="D4064" s="2"/>
      <c r="E4064" s="2"/>
      <c r="F4064" s="2"/>
      <c r="G4064" s="1"/>
      <c r="H4064" s="1"/>
      <c r="I4064" s="1"/>
      <c r="J4064" s="3"/>
      <c r="K4064" s="4"/>
      <c r="M4064" s="6"/>
      <c r="N4064" s="1"/>
      <c r="O4064" s="1"/>
      <c r="P4064" s="1"/>
      <c r="Q4064" s="3"/>
      <c r="R4064" s="4"/>
      <c r="S4064" s="3"/>
      <c r="T4064" s="3"/>
      <c r="U4064" s="1"/>
      <c r="V4064" s="1"/>
      <c r="W4064" s="4"/>
      <c r="X4064" s="3"/>
      <c r="Y4064" s="4"/>
      <c r="Z4064" s="3"/>
      <c r="AA4064" s="314" t="s">
        <v>0</v>
      </c>
      <c r="AB4064" s="314"/>
    </row>
    <row r="4065" spans="1:29" x14ac:dyDescent="0.35">
      <c r="A4065" s="315" t="s">
        <v>1</v>
      </c>
      <c r="B4065" s="315"/>
      <c r="C4065" s="315"/>
      <c r="D4065" s="315"/>
      <c r="E4065" s="315"/>
      <c r="F4065" s="315"/>
      <c r="G4065" s="315"/>
      <c r="H4065" s="315"/>
      <c r="I4065" s="315"/>
      <c r="J4065" s="315"/>
      <c r="K4065" s="315"/>
      <c r="L4065" s="315"/>
      <c r="M4065" s="315"/>
      <c r="N4065" s="315"/>
      <c r="O4065" s="315"/>
      <c r="P4065" s="315"/>
      <c r="Q4065" s="315"/>
      <c r="R4065" s="315"/>
      <c r="S4065" s="315"/>
      <c r="T4065" s="315"/>
      <c r="U4065" s="315"/>
      <c r="V4065" s="315"/>
      <c r="W4065" s="315"/>
      <c r="X4065" s="315"/>
      <c r="Y4065" s="315"/>
      <c r="Z4065" s="315"/>
      <c r="AA4065" s="315"/>
      <c r="AB4065" s="315"/>
    </row>
    <row r="4066" spans="1:29" x14ac:dyDescent="0.35">
      <c r="A4066" s="315" t="str">
        <f>A4045</f>
        <v>เทศบาลตำบลนาบอน</v>
      </c>
      <c r="B4066" s="315"/>
      <c r="C4066" s="315"/>
      <c r="D4066" s="315"/>
      <c r="E4066" s="315"/>
      <c r="F4066" s="315"/>
      <c r="G4066" s="315"/>
      <c r="H4066" s="315"/>
      <c r="I4066" s="315"/>
      <c r="J4066" s="315"/>
      <c r="K4066" s="315"/>
      <c r="L4066" s="315"/>
      <c r="M4066" s="315"/>
      <c r="N4066" s="315"/>
      <c r="O4066" s="315"/>
      <c r="P4066" s="315"/>
      <c r="Q4066" s="315"/>
      <c r="R4066" s="315"/>
      <c r="S4066" s="315"/>
      <c r="T4066" s="315"/>
      <c r="U4066" s="315"/>
      <c r="V4066" s="315"/>
      <c r="W4066" s="315"/>
      <c r="X4066" s="315"/>
      <c r="Y4066" s="315"/>
      <c r="Z4066" s="315"/>
      <c r="AA4066" s="315"/>
      <c r="AB4066" s="315"/>
    </row>
    <row r="4067" spans="1:29" x14ac:dyDescent="0.35">
      <c r="A4067" s="8" t="s">
        <v>335</v>
      </c>
      <c r="B4067" s="8"/>
      <c r="C4067" s="8"/>
      <c r="D4067" s="9"/>
      <c r="E4067" s="9"/>
      <c r="F4067" s="9"/>
      <c r="G4067" s="8"/>
      <c r="H4067" s="8"/>
      <c r="I4067" s="8"/>
      <c r="J4067" s="10"/>
      <c r="K4067" s="11"/>
      <c r="L4067" s="12"/>
      <c r="M4067" s="13"/>
      <c r="N4067" s="8"/>
      <c r="O4067" s="8"/>
      <c r="P4067" s="8"/>
      <c r="Q4067" s="10"/>
      <c r="R4067" s="11"/>
      <c r="S4067" s="10"/>
      <c r="T4067" s="10"/>
      <c r="U4067" s="8"/>
      <c r="V4067" s="8"/>
      <c r="W4067" s="11"/>
      <c r="X4067" s="10"/>
      <c r="Y4067" s="11"/>
      <c r="Z4067" s="10"/>
      <c r="AA4067" s="11"/>
      <c r="AB4067" s="14"/>
    </row>
    <row r="4068" spans="1:29" x14ac:dyDescent="0.35">
      <c r="A4068" s="288" t="s">
        <v>4</v>
      </c>
      <c r="B4068" s="316"/>
      <c r="C4068" s="316"/>
      <c r="D4068" s="316"/>
      <c r="E4068" s="316"/>
      <c r="F4068" s="316"/>
      <c r="G4068" s="316"/>
      <c r="H4068" s="316"/>
      <c r="I4068" s="316"/>
      <c r="J4068" s="316"/>
      <c r="K4068" s="316"/>
      <c r="L4068" s="289"/>
      <c r="M4068" s="288" t="s">
        <v>5</v>
      </c>
      <c r="N4068" s="316"/>
      <c r="O4068" s="316"/>
      <c r="P4068" s="316"/>
      <c r="Q4068" s="316"/>
      <c r="R4068" s="316"/>
      <c r="S4068" s="316"/>
      <c r="T4068" s="316"/>
      <c r="U4068" s="316"/>
      <c r="V4068" s="316"/>
      <c r="W4068" s="289"/>
      <c r="X4068" s="290" t="s">
        <v>6</v>
      </c>
      <c r="Y4068" s="290" t="s">
        <v>7</v>
      </c>
      <c r="Z4068" s="290" t="s">
        <v>8</v>
      </c>
      <c r="AA4068" s="290" t="s">
        <v>9</v>
      </c>
      <c r="AB4068" s="317" t="s">
        <v>10</v>
      </c>
    </row>
    <row r="4069" spans="1:29" x14ac:dyDescent="0.35">
      <c r="A4069" s="299" t="s">
        <v>11</v>
      </c>
      <c r="B4069" s="293" t="s">
        <v>12</v>
      </c>
      <c r="C4069" s="293" t="s">
        <v>13</v>
      </c>
      <c r="D4069" s="311" t="s">
        <v>14</v>
      </c>
      <c r="E4069" s="311" t="s">
        <v>15</v>
      </c>
      <c r="F4069" s="312" t="s">
        <v>16</v>
      </c>
      <c r="G4069" s="302" t="s">
        <v>17</v>
      </c>
      <c r="H4069" s="303"/>
      <c r="I4069" s="304"/>
      <c r="J4069" s="290" t="s">
        <v>18</v>
      </c>
      <c r="K4069" s="290" t="s">
        <v>19</v>
      </c>
      <c r="L4069" s="308" t="s">
        <v>20</v>
      </c>
      <c r="M4069" s="299" t="s">
        <v>11</v>
      </c>
      <c r="N4069" s="293" t="s">
        <v>21</v>
      </c>
      <c r="O4069" s="293" t="s">
        <v>22</v>
      </c>
      <c r="P4069" s="293" t="s">
        <v>16</v>
      </c>
      <c r="Q4069" s="290" t="s">
        <v>23</v>
      </c>
      <c r="R4069" s="290" t="s">
        <v>24</v>
      </c>
      <c r="S4069" s="290" t="s">
        <v>25</v>
      </c>
      <c r="T4069" s="290" t="s">
        <v>26</v>
      </c>
      <c r="U4069" s="288" t="s">
        <v>27</v>
      </c>
      <c r="V4069" s="289"/>
      <c r="W4069" s="290" t="s">
        <v>28</v>
      </c>
      <c r="X4069" s="291"/>
      <c r="Y4069" s="291"/>
      <c r="Z4069" s="291"/>
      <c r="AA4069" s="291"/>
      <c r="AB4069" s="318"/>
    </row>
    <row r="4070" spans="1:29" x14ac:dyDescent="0.35">
      <c r="A4070" s="300"/>
      <c r="B4070" s="294"/>
      <c r="C4070" s="294"/>
      <c r="D4070" s="312"/>
      <c r="E4070" s="312"/>
      <c r="F4070" s="312"/>
      <c r="G4070" s="305"/>
      <c r="H4070" s="306"/>
      <c r="I4070" s="307"/>
      <c r="J4070" s="291"/>
      <c r="K4070" s="291"/>
      <c r="L4070" s="309"/>
      <c r="M4070" s="300"/>
      <c r="N4070" s="294"/>
      <c r="O4070" s="294"/>
      <c r="P4070" s="294"/>
      <c r="Q4070" s="291"/>
      <c r="R4070" s="291"/>
      <c r="S4070" s="291"/>
      <c r="T4070" s="291"/>
      <c r="U4070" s="293" t="s">
        <v>29</v>
      </c>
      <c r="V4070" s="296" t="s">
        <v>30</v>
      </c>
      <c r="W4070" s="291"/>
      <c r="X4070" s="291"/>
      <c r="Y4070" s="291"/>
      <c r="Z4070" s="291"/>
      <c r="AA4070" s="291"/>
      <c r="AB4070" s="318"/>
    </row>
    <row r="4071" spans="1:29" x14ac:dyDescent="0.35">
      <c r="A4071" s="300"/>
      <c r="B4071" s="294"/>
      <c r="C4071" s="294"/>
      <c r="D4071" s="312"/>
      <c r="E4071" s="312"/>
      <c r="F4071" s="312"/>
      <c r="G4071" s="299" t="s">
        <v>31</v>
      </c>
      <c r="H4071" s="299" t="s">
        <v>32</v>
      </c>
      <c r="I4071" s="299" t="s">
        <v>33</v>
      </c>
      <c r="J4071" s="291"/>
      <c r="K4071" s="291"/>
      <c r="L4071" s="309"/>
      <c r="M4071" s="300"/>
      <c r="N4071" s="294"/>
      <c r="O4071" s="294"/>
      <c r="P4071" s="294"/>
      <c r="Q4071" s="291"/>
      <c r="R4071" s="291"/>
      <c r="S4071" s="291"/>
      <c r="T4071" s="291"/>
      <c r="U4071" s="294"/>
      <c r="V4071" s="297"/>
      <c r="W4071" s="291"/>
      <c r="X4071" s="291"/>
      <c r="Y4071" s="291"/>
      <c r="Z4071" s="291"/>
      <c r="AA4071" s="291"/>
      <c r="AB4071" s="318"/>
    </row>
    <row r="4072" spans="1:29" x14ac:dyDescent="0.35">
      <c r="A4072" s="300"/>
      <c r="B4072" s="294"/>
      <c r="C4072" s="294"/>
      <c r="D4072" s="312"/>
      <c r="E4072" s="312"/>
      <c r="F4072" s="312"/>
      <c r="G4072" s="300"/>
      <c r="H4072" s="300"/>
      <c r="I4072" s="300"/>
      <c r="J4072" s="291"/>
      <c r="K4072" s="291"/>
      <c r="L4072" s="309"/>
      <c r="M4072" s="300"/>
      <c r="N4072" s="294"/>
      <c r="O4072" s="294"/>
      <c r="P4072" s="294"/>
      <c r="Q4072" s="291"/>
      <c r="R4072" s="291"/>
      <c r="S4072" s="291"/>
      <c r="T4072" s="291"/>
      <c r="U4072" s="294"/>
      <c r="V4072" s="297"/>
      <c r="W4072" s="291"/>
      <c r="X4072" s="291"/>
      <c r="Y4072" s="291"/>
      <c r="Z4072" s="291"/>
      <c r="AA4072" s="291"/>
      <c r="AB4072" s="318"/>
    </row>
    <row r="4073" spans="1:29" x14ac:dyDescent="0.35">
      <c r="A4073" s="301"/>
      <c r="B4073" s="295"/>
      <c r="C4073" s="295"/>
      <c r="D4073" s="313"/>
      <c r="E4073" s="313"/>
      <c r="F4073" s="313"/>
      <c r="G4073" s="301"/>
      <c r="H4073" s="301"/>
      <c r="I4073" s="301"/>
      <c r="J4073" s="292"/>
      <c r="K4073" s="292"/>
      <c r="L4073" s="310"/>
      <c r="M4073" s="301"/>
      <c r="N4073" s="295"/>
      <c r="O4073" s="295"/>
      <c r="P4073" s="295"/>
      <c r="Q4073" s="292"/>
      <c r="R4073" s="292"/>
      <c r="S4073" s="292"/>
      <c r="T4073" s="292"/>
      <c r="U4073" s="295"/>
      <c r="V4073" s="298"/>
      <c r="W4073" s="292"/>
      <c r="X4073" s="292"/>
      <c r="Y4073" s="292"/>
      <c r="Z4073" s="292"/>
      <c r="AA4073" s="292"/>
      <c r="AB4073" s="319"/>
    </row>
    <row r="4074" spans="1:29" x14ac:dyDescent="0.35">
      <c r="A4074" s="15">
        <v>1</v>
      </c>
      <c r="B4074" s="16" t="str">
        <f>[1]ภดส3!B7685</f>
        <v>โฉนด</v>
      </c>
      <c r="C4074" s="16">
        <f>[1]ภดส3!E7685</f>
        <v>3037</v>
      </c>
      <c r="D4074" s="17">
        <f>[1]ภดส3!C7685</f>
        <v>6481</v>
      </c>
      <c r="E4074" s="17" t="str">
        <f>[1]ภดส3!F7685</f>
        <v>ม.11 ต.นาบอน</v>
      </c>
      <c r="F4074" s="18" t="s">
        <v>34</v>
      </c>
      <c r="G4074" s="16">
        <f>[1]ภดส3!G7685</f>
        <v>0</v>
      </c>
      <c r="H4074" s="16">
        <f>[1]ภดส3!H7685</f>
        <v>0</v>
      </c>
      <c r="I4074" s="16">
        <f>[1]ภดส3!I7685</f>
        <v>50</v>
      </c>
      <c r="J4074" s="19">
        <f>[1]ภดส3!J7685</f>
        <v>50</v>
      </c>
      <c r="K4074" s="20">
        <v>2650</v>
      </c>
      <c r="L4074" s="19">
        <f>J4074*K4074</f>
        <v>132500</v>
      </c>
      <c r="M4074" s="21">
        <v>1</v>
      </c>
      <c r="N4074" s="21" t="s">
        <v>72</v>
      </c>
      <c r="O4074" s="21" t="s">
        <v>49</v>
      </c>
      <c r="P4074" s="21">
        <v>2</v>
      </c>
      <c r="Q4074" s="22">
        <v>600</v>
      </c>
      <c r="R4074" s="23">
        <v>100</v>
      </c>
      <c r="S4074" s="22">
        <v>7450</v>
      </c>
      <c r="T4074" s="22">
        <f>Q4074*S4074</f>
        <v>4470000</v>
      </c>
      <c r="U4074" s="21">
        <v>20</v>
      </c>
      <c r="V4074" s="21">
        <v>30</v>
      </c>
      <c r="W4074" s="23">
        <f>T4074-T4074*30/100</f>
        <v>3129000</v>
      </c>
      <c r="X4074" s="22">
        <f>L4074+W4074</f>
        <v>3261500</v>
      </c>
      <c r="Y4074" s="23">
        <f>X4074*R4074/100</f>
        <v>3261500</v>
      </c>
      <c r="Z4074" s="22">
        <v>0</v>
      </c>
      <c r="AA4074" s="24">
        <f>Y4074-Z4074</f>
        <v>3261500</v>
      </c>
      <c r="AB4074" s="25">
        <v>0.02</v>
      </c>
      <c r="AC4074" s="5">
        <f>AA4074*AB4074/100</f>
        <v>652.29999999999995</v>
      </c>
    </row>
    <row r="4075" spans="1:29" x14ac:dyDescent="0.35">
      <c r="A4075" s="15">
        <v>2</v>
      </c>
      <c r="B4075" s="16" t="str">
        <f>[1]ภดส3!B7686</f>
        <v>โฉนด</v>
      </c>
      <c r="C4075" s="16">
        <f>[1]ภดส3!E7686</f>
        <v>3034</v>
      </c>
      <c r="D4075" s="17">
        <f>[1]ภดส3!C7686</f>
        <v>6478</v>
      </c>
      <c r="E4075" s="17" t="str">
        <f>[1]ภดส3!F7686</f>
        <v>ม.11 ต.นาบอน</v>
      </c>
      <c r="F4075" s="28" t="s">
        <v>80</v>
      </c>
      <c r="G4075" s="16">
        <f>[1]ภดส3!G7686</f>
        <v>0</v>
      </c>
      <c r="H4075" s="16">
        <f>[1]ภดส3!H7686</f>
        <v>0</v>
      </c>
      <c r="I4075" s="16">
        <f>[1]ภดส3!I7686</f>
        <v>20</v>
      </c>
      <c r="J4075" s="45">
        <f>[1]ภดส3!J7686</f>
        <v>20</v>
      </c>
      <c r="K4075" s="29">
        <v>3050</v>
      </c>
      <c r="L4075" s="19">
        <f>J4075*K4075</f>
        <v>61000</v>
      </c>
      <c r="M4075" s="31">
        <v>2</v>
      </c>
      <c r="N4075" s="30" t="s">
        <v>48</v>
      </c>
      <c r="O4075" s="31" t="s">
        <v>49</v>
      </c>
      <c r="P4075" s="31">
        <v>5</v>
      </c>
      <c r="Q4075" s="32">
        <v>160</v>
      </c>
      <c r="R4075" s="23">
        <v>100</v>
      </c>
      <c r="S4075" s="32">
        <v>7450</v>
      </c>
      <c r="T4075" s="22">
        <f>Q4075*S4075</f>
        <v>1192000</v>
      </c>
      <c r="U4075" s="31">
        <v>30</v>
      </c>
      <c r="V4075" s="31">
        <v>50</v>
      </c>
      <c r="W4075" s="23">
        <f>T4075-T4075*50/100</f>
        <v>596000</v>
      </c>
      <c r="X4075" s="22">
        <f>L4075+W4075</f>
        <v>657000</v>
      </c>
      <c r="Y4075" s="23">
        <f>X4075*R4075/100</f>
        <v>657000</v>
      </c>
      <c r="Z4075" s="22">
        <v>0</v>
      </c>
      <c r="AA4075" s="24">
        <v>0</v>
      </c>
      <c r="AB4075" s="25">
        <v>0</v>
      </c>
      <c r="AC4075" s="5">
        <v>0</v>
      </c>
    </row>
    <row r="4076" spans="1:29" x14ac:dyDescent="0.35">
      <c r="A4076" s="15"/>
      <c r="B4076" s="16"/>
      <c r="C4076" s="16"/>
      <c r="D4076" s="17"/>
      <c r="E4076" s="17"/>
      <c r="F4076" s="28"/>
      <c r="G4076" s="16"/>
      <c r="H4076" s="16"/>
      <c r="I4076" s="16"/>
      <c r="J4076" s="45"/>
      <c r="K4076" s="29"/>
      <c r="L4076" s="19"/>
      <c r="M4076" s="30"/>
      <c r="N4076" s="67" t="s">
        <v>35</v>
      </c>
      <c r="O4076" s="33"/>
      <c r="P4076" s="67">
        <v>3</v>
      </c>
      <c r="Q4076" s="34">
        <v>80</v>
      </c>
      <c r="R4076" s="23">
        <f>Q4076*R4075/Q4075</f>
        <v>50</v>
      </c>
      <c r="S4076" s="35"/>
      <c r="T4076" s="22"/>
      <c r="U4076" s="33"/>
      <c r="V4076" s="33"/>
      <c r="W4076" s="23"/>
      <c r="X4076" s="22"/>
      <c r="Y4076" s="23">
        <f>Y4075*R4076/100</f>
        <v>328500</v>
      </c>
      <c r="Z4076" s="22">
        <v>0</v>
      </c>
      <c r="AA4076" s="24">
        <f>Y4076-Z4076</f>
        <v>328500</v>
      </c>
      <c r="AB4076" s="25">
        <v>0.3</v>
      </c>
      <c r="AC4076" s="5">
        <f>AA4076*AB4076/100</f>
        <v>985.5</v>
      </c>
    </row>
    <row r="4077" spans="1:29" x14ac:dyDescent="0.35">
      <c r="A4077" s="36"/>
      <c r="B4077" s="30"/>
      <c r="C4077" s="30"/>
      <c r="D4077" s="37"/>
      <c r="E4077" s="37"/>
      <c r="F4077" s="37"/>
      <c r="G4077" s="38"/>
      <c r="H4077" s="38"/>
      <c r="I4077" s="38"/>
      <c r="J4077" s="39"/>
      <c r="K4077" s="24"/>
      <c r="L4077" s="35"/>
      <c r="M4077" s="30"/>
      <c r="N4077" s="67" t="s">
        <v>36</v>
      </c>
      <c r="O4077" s="40"/>
      <c r="P4077" s="31">
        <v>2</v>
      </c>
      <c r="Q4077" s="32">
        <v>80</v>
      </c>
      <c r="R4077" s="41">
        <f>Q4077*R4075/Q4075</f>
        <v>50</v>
      </c>
      <c r="S4077" s="39"/>
      <c r="T4077" s="42"/>
      <c r="U4077" s="43"/>
      <c r="V4077" s="43"/>
      <c r="W4077" s="44"/>
      <c r="X4077" s="39"/>
      <c r="Y4077" s="45">
        <f>Y4075*R4077/100</f>
        <v>328500</v>
      </c>
      <c r="Z4077" s="39">
        <v>50000000</v>
      </c>
      <c r="AA4077" s="44">
        <v>0</v>
      </c>
      <c r="AB4077" s="46">
        <v>0.02</v>
      </c>
      <c r="AC4077" s="5">
        <f>AA4077*AB4077/100</f>
        <v>0</v>
      </c>
    </row>
    <row r="4078" spans="1:29" x14ac:dyDescent="0.35">
      <c r="A4078" s="47"/>
      <c r="B4078" s="47"/>
      <c r="C4078" s="47"/>
      <c r="D4078" s="48"/>
      <c r="E4078" s="48"/>
      <c r="F4078" s="48"/>
      <c r="G4078" s="47"/>
      <c r="H4078" s="47"/>
      <c r="I4078" s="47"/>
      <c r="J4078" s="49"/>
      <c r="K4078" s="50"/>
      <c r="L4078" s="51"/>
      <c r="M4078" s="52"/>
      <c r="N4078" s="52"/>
      <c r="O4078" s="52"/>
      <c r="P4078" s="52"/>
      <c r="Q4078" s="49"/>
      <c r="R4078" s="50"/>
      <c r="S4078" s="49"/>
      <c r="T4078" s="49"/>
      <c r="U4078" s="52"/>
      <c r="V4078" s="52"/>
      <c r="W4078" s="50"/>
      <c r="X4078" s="49"/>
      <c r="Y4078" s="50"/>
      <c r="Z4078" s="49"/>
      <c r="AA4078" s="50"/>
      <c r="AB4078" s="53"/>
      <c r="AC4078" s="5">
        <f>SUM(AC4074:AC4077)</f>
        <v>1637.8</v>
      </c>
    </row>
    <row r="4079" spans="1:29" x14ac:dyDescent="0.35">
      <c r="A4079" s="1"/>
      <c r="B4079" s="1"/>
      <c r="C4079" s="1"/>
      <c r="D4079" s="2"/>
      <c r="E4079" s="2"/>
      <c r="F4079" s="2"/>
      <c r="G4079" s="1"/>
      <c r="H4079" s="1"/>
      <c r="I4079" s="1"/>
      <c r="J4079" s="3"/>
      <c r="K4079" s="4"/>
      <c r="M4079" s="6"/>
      <c r="N4079" s="1"/>
      <c r="O4079" s="1"/>
      <c r="P4079" s="1"/>
      <c r="Q4079" s="3"/>
      <c r="R4079" s="4"/>
      <c r="S4079" s="3"/>
      <c r="T4079" s="3"/>
      <c r="U4079" s="1"/>
      <c r="V4079" s="1"/>
      <c r="W4079" s="4"/>
      <c r="X4079" s="3"/>
      <c r="Y4079" s="4"/>
      <c r="Z4079" s="3"/>
      <c r="AA4079" s="4"/>
      <c r="AB4079" s="55"/>
    </row>
    <row r="4080" spans="1:29" x14ac:dyDescent="0.35">
      <c r="A4080" s="8"/>
      <c r="B4080" s="8" t="s">
        <v>37</v>
      </c>
      <c r="C4080" s="8"/>
      <c r="D4080" s="9" t="s">
        <v>38</v>
      </c>
      <c r="E4080" s="9"/>
      <c r="F4080" s="9"/>
      <c r="G4080" s="56"/>
      <c r="H4080" s="8" t="s">
        <v>39</v>
      </c>
      <c r="I4080" s="8"/>
      <c r="J4080" s="57"/>
      <c r="K4080" s="10"/>
      <c r="L4080" s="8"/>
      <c r="M4080" s="13"/>
      <c r="N4080" s="1"/>
      <c r="O4080" s="1"/>
      <c r="P4080" s="1"/>
      <c r="Q4080" s="3"/>
      <c r="R4080" s="4"/>
      <c r="S4080" s="3"/>
      <c r="T4080" s="3"/>
      <c r="U4080" s="1"/>
      <c r="V4080" s="1"/>
      <c r="W4080" s="4"/>
      <c r="X4080" s="3"/>
      <c r="Y4080" s="4"/>
      <c r="Z4080" s="3"/>
      <c r="AA4080" s="4"/>
      <c r="AB4080" s="55"/>
    </row>
    <row r="4081" spans="1:29" x14ac:dyDescent="0.35">
      <c r="A4081" s="8"/>
      <c r="B4081" s="8"/>
      <c r="C4081" s="8"/>
      <c r="D4081" s="9"/>
      <c r="E4081" s="9"/>
      <c r="F4081" s="9"/>
      <c r="G4081" s="56"/>
      <c r="H4081" s="8" t="s">
        <v>40</v>
      </c>
      <c r="I4081" s="8"/>
      <c r="J4081" s="57"/>
      <c r="K4081" s="10"/>
      <c r="L4081" s="8"/>
      <c r="M4081" s="13"/>
      <c r="N4081" s="1"/>
      <c r="O4081" s="1"/>
      <c r="P4081" s="1"/>
      <c r="Q4081" s="3"/>
      <c r="R4081" s="4"/>
      <c r="S4081" s="3"/>
      <c r="T4081" s="3"/>
      <c r="U4081" s="1"/>
      <c r="V4081" s="1"/>
      <c r="W4081" s="4"/>
      <c r="X4081" s="3"/>
      <c r="Y4081" s="4"/>
      <c r="Z4081" s="3"/>
      <c r="AA4081" s="4"/>
      <c r="AB4081" s="55"/>
    </row>
    <row r="4082" spans="1:29" x14ac:dyDescent="0.35">
      <c r="A4082" s="8"/>
      <c r="B4082" s="8"/>
      <c r="C4082" s="8"/>
      <c r="D4082" s="9"/>
      <c r="E4082" s="9"/>
      <c r="F4082" s="9"/>
      <c r="G4082" s="56"/>
      <c r="H4082" s="8" t="s">
        <v>41</v>
      </c>
      <c r="I4082" s="8"/>
      <c r="J4082" s="57"/>
      <c r="K4082" s="10"/>
      <c r="L4082" s="8"/>
      <c r="M4082" s="13"/>
      <c r="N4082" s="1"/>
      <c r="O4082" s="1"/>
      <c r="P4082" s="8"/>
      <c r="Q4082" s="3"/>
      <c r="R4082" s="4"/>
      <c r="S4082" s="3"/>
      <c r="T4082" s="3"/>
      <c r="U4082" s="1"/>
      <c r="V4082" s="1"/>
      <c r="W4082" s="4"/>
      <c r="X4082" s="3"/>
      <c r="Y4082" s="11"/>
      <c r="Z4082" s="10"/>
      <c r="AA4082" s="11"/>
      <c r="AB4082" s="14"/>
    </row>
    <row r="4083" spans="1:29" x14ac:dyDescent="0.35">
      <c r="A4083" s="8"/>
      <c r="B4083" s="8"/>
      <c r="C4083" s="8"/>
      <c r="D4083" s="9"/>
      <c r="E4083" s="9"/>
      <c r="F4083" s="9"/>
      <c r="G4083" s="56"/>
      <c r="H4083" s="8" t="s">
        <v>42</v>
      </c>
      <c r="I4083" s="58"/>
      <c r="J4083" s="59"/>
      <c r="K4083" s="12"/>
      <c r="L4083" s="58"/>
      <c r="M4083" s="60"/>
      <c r="N4083" s="1"/>
      <c r="O4083" s="1"/>
      <c r="P4083" s="8"/>
      <c r="Q4083" s="3"/>
      <c r="R4083" s="4"/>
      <c r="S4083" s="3"/>
      <c r="T4083" s="3"/>
      <c r="U4083" s="1"/>
      <c r="V4083" s="1"/>
      <c r="W4083" s="4"/>
      <c r="X4083" s="3"/>
      <c r="Y4083" s="11"/>
      <c r="Z4083" s="10"/>
      <c r="AA4083" s="11"/>
      <c r="AB4083" s="14"/>
    </row>
    <row r="4084" spans="1:29" x14ac:dyDescent="0.35">
      <c r="A4084" s="58"/>
      <c r="B4084" s="58"/>
      <c r="C4084" s="58"/>
      <c r="D4084" s="61"/>
      <c r="E4084" s="61"/>
      <c r="F4084" s="61"/>
      <c r="G4084" s="58"/>
      <c r="H4084" s="58" t="s">
        <v>43</v>
      </c>
      <c r="I4084" s="58"/>
      <c r="J4084" s="59"/>
      <c r="K4084" s="12"/>
      <c r="L4084" s="58"/>
      <c r="M4084" s="60"/>
    </row>
    <row r="4086" spans="1:29" x14ac:dyDescent="0.35">
      <c r="A4086" s="1"/>
      <c r="B4086" s="1"/>
      <c r="C4086" s="1"/>
      <c r="D4086" s="2"/>
      <c r="E4086" s="2"/>
      <c r="F4086" s="2"/>
      <c r="G4086" s="1"/>
      <c r="H4086" s="1"/>
      <c r="I4086" s="1"/>
      <c r="J4086" s="3"/>
      <c r="K4086" s="4"/>
      <c r="M4086" s="6"/>
      <c r="N4086" s="1"/>
      <c r="O4086" s="1"/>
      <c r="P4086" s="1"/>
      <c r="Q4086" s="3"/>
      <c r="R4086" s="4"/>
      <c r="S4086" s="3"/>
      <c r="T4086" s="3"/>
      <c r="U4086" s="1"/>
      <c r="V4086" s="1"/>
      <c r="W4086" s="4"/>
      <c r="X4086" s="3"/>
      <c r="Y4086" s="4"/>
      <c r="Z4086" s="3"/>
      <c r="AA4086" s="314" t="s">
        <v>0</v>
      </c>
      <c r="AB4086" s="314"/>
    </row>
    <row r="4087" spans="1:29" x14ac:dyDescent="0.35">
      <c r="A4087" s="315" t="s">
        <v>1</v>
      </c>
      <c r="B4087" s="315"/>
      <c r="C4087" s="315"/>
      <c r="D4087" s="315"/>
      <c r="E4087" s="315"/>
      <c r="F4087" s="315"/>
      <c r="G4087" s="315"/>
      <c r="H4087" s="315"/>
      <c r="I4087" s="315"/>
      <c r="J4087" s="315"/>
      <c r="K4087" s="315"/>
      <c r="L4087" s="315"/>
      <c r="M4087" s="315"/>
      <c r="N4087" s="315"/>
      <c r="O4087" s="315"/>
      <c r="P4087" s="315"/>
      <c r="Q4087" s="315"/>
      <c r="R4087" s="315"/>
      <c r="S4087" s="315"/>
      <c r="T4087" s="315"/>
      <c r="U4087" s="315"/>
      <c r="V4087" s="315"/>
      <c r="W4087" s="315"/>
      <c r="X4087" s="315"/>
      <c r="Y4087" s="315"/>
      <c r="Z4087" s="315"/>
      <c r="AA4087" s="315"/>
      <c r="AB4087" s="315"/>
    </row>
    <row r="4088" spans="1:29" x14ac:dyDescent="0.35">
      <c r="A4088" s="315" t="str">
        <f>A4066</f>
        <v>เทศบาลตำบลนาบอน</v>
      </c>
      <c r="B4088" s="315"/>
      <c r="C4088" s="315"/>
      <c r="D4088" s="315"/>
      <c r="E4088" s="315"/>
      <c r="F4088" s="315"/>
      <c r="G4088" s="315"/>
      <c r="H4088" s="315"/>
      <c r="I4088" s="315"/>
      <c r="J4088" s="315"/>
      <c r="K4088" s="315"/>
      <c r="L4088" s="315"/>
      <c r="M4088" s="315"/>
      <c r="N4088" s="315"/>
      <c r="O4088" s="315"/>
      <c r="P4088" s="315"/>
      <c r="Q4088" s="315"/>
      <c r="R4088" s="315"/>
      <c r="S4088" s="315"/>
      <c r="T4088" s="315"/>
      <c r="U4088" s="315"/>
      <c r="V4088" s="315"/>
      <c r="W4088" s="315"/>
      <c r="X4088" s="315"/>
      <c r="Y4088" s="315"/>
      <c r="Z4088" s="315"/>
      <c r="AA4088" s="315"/>
      <c r="AB4088" s="315"/>
    </row>
    <row r="4089" spans="1:29" x14ac:dyDescent="0.35">
      <c r="A4089" s="8" t="s">
        <v>336</v>
      </c>
      <c r="B4089" s="8"/>
      <c r="C4089" s="8"/>
      <c r="D4089" s="9"/>
      <c r="E4089" s="9"/>
      <c r="F4089" s="9"/>
      <c r="G4089" s="8"/>
      <c r="H4089" s="8"/>
      <c r="I4089" s="8"/>
      <c r="J4089" s="10"/>
      <c r="K4089" s="11"/>
      <c r="L4089" s="12"/>
      <c r="M4089" s="13"/>
      <c r="N4089" s="8"/>
      <c r="O4089" s="8"/>
      <c r="P4089" s="8"/>
      <c r="Q4089" s="10"/>
      <c r="R4089" s="11"/>
      <c r="S4089" s="10"/>
      <c r="T4089" s="10"/>
      <c r="U4089" s="8"/>
      <c r="V4089" s="8"/>
      <c r="W4089" s="11"/>
      <c r="X4089" s="10"/>
      <c r="Y4089" s="11"/>
      <c r="Z4089" s="10"/>
      <c r="AA4089" s="11"/>
      <c r="AB4089" s="14"/>
    </row>
    <row r="4090" spans="1:29" x14ac:dyDescent="0.35">
      <c r="A4090" s="288" t="s">
        <v>4</v>
      </c>
      <c r="B4090" s="316"/>
      <c r="C4090" s="316"/>
      <c r="D4090" s="316"/>
      <c r="E4090" s="316"/>
      <c r="F4090" s="316"/>
      <c r="G4090" s="316"/>
      <c r="H4090" s="316"/>
      <c r="I4090" s="316"/>
      <c r="J4090" s="316"/>
      <c r="K4090" s="316"/>
      <c r="L4090" s="289"/>
      <c r="M4090" s="288" t="s">
        <v>5</v>
      </c>
      <c r="N4090" s="316"/>
      <c r="O4090" s="316"/>
      <c r="P4090" s="316"/>
      <c r="Q4090" s="316"/>
      <c r="R4090" s="316"/>
      <c r="S4090" s="316"/>
      <c r="T4090" s="316"/>
      <c r="U4090" s="316"/>
      <c r="V4090" s="316"/>
      <c r="W4090" s="289"/>
      <c r="X4090" s="290" t="s">
        <v>6</v>
      </c>
      <c r="Y4090" s="290" t="s">
        <v>7</v>
      </c>
      <c r="Z4090" s="290" t="s">
        <v>8</v>
      </c>
      <c r="AA4090" s="290" t="s">
        <v>9</v>
      </c>
      <c r="AB4090" s="317" t="s">
        <v>10</v>
      </c>
    </row>
    <row r="4091" spans="1:29" x14ac:dyDescent="0.35">
      <c r="A4091" s="299" t="s">
        <v>11</v>
      </c>
      <c r="B4091" s="293" t="s">
        <v>12</v>
      </c>
      <c r="C4091" s="293" t="s">
        <v>13</v>
      </c>
      <c r="D4091" s="311" t="s">
        <v>14</v>
      </c>
      <c r="E4091" s="311" t="s">
        <v>15</v>
      </c>
      <c r="F4091" s="312" t="s">
        <v>16</v>
      </c>
      <c r="G4091" s="302" t="s">
        <v>17</v>
      </c>
      <c r="H4091" s="303"/>
      <c r="I4091" s="304"/>
      <c r="J4091" s="290" t="s">
        <v>18</v>
      </c>
      <c r="K4091" s="290" t="s">
        <v>19</v>
      </c>
      <c r="L4091" s="308" t="s">
        <v>20</v>
      </c>
      <c r="M4091" s="299" t="s">
        <v>11</v>
      </c>
      <c r="N4091" s="293" t="s">
        <v>21</v>
      </c>
      <c r="O4091" s="293" t="s">
        <v>22</v>
      </c>
      <c r="P4091" s="293" t="s">
        <v>16</v>
      </c>
      <c r="Q4091" s="290" t="s">
        <v>23</v>
      </c>
      <c r="R4091" s="290" t="s">
        <v>24</v>
      </c>
      <c r="S4091" s="290" t="s">
        <v>25</v>
      </c>
      <c r="T4091" s="290" t="s">
        <v>26</v>
      </c>
      <c r="U4091" s="288" t="s">
        <v>27</v>
      </c>
      <c r="V4091" s="289"/>
      <c r="W4091" s="290" t="s">
        <v>28</v>
      </c>
      <c r="X4091" s="291"/>
      <c r="Y4091" s="291"/>
      <c r="Z4091" s="291"/>
      <c r="AA4091" s="291"/>
      <c r="AB4091" s="318"/>
    </row>
    <row r="4092" spans="1:29" x14ac:dyDescent="0.35">
      <c r="A4092" s="300"/>
      <c r="B4092" s="294"/>
      <c r="C4092" s="294"/>
      <c r="D4092" s="312"/>
      <c r="E4092" s="312"/>
      <c r="F4092" s="312"/>
      <c r="G4092" s="305"/>
      <c r="H4092" s="306"/>
      <c r="I4092" s="307"/>
      <c r="J4092" s="291"/>
      <c r="K4092" s="291"/>
      <c r="L4092" s="309"/>
      <c r="M4092" s="300"/>
      <c r="N4092" s="294"/>
      <c r="O4092" s="294"/>
      <c r="P4092" s="294"/>
      <c r="Q4092" s="291"/>
      <c r="R4092" s="291"/>
      <c r="S4092" s="291"/>
      <c r="T4092" s="291"/>
      <c r="U4092" s="293" t="s">
        <v>29</v>
      </c>
      <c r="V4092" s="296" t="s">
        <v>30</v>
      </c>
      <c r="W4092" s="291"/>
      <c r="X4092" s="291"/>
      <c r="Y4092" s="291"/>
      <c r="Z4092" s="291"/>
      <c r="AA4092" s="291"/>
      <c r="AB4092" s="318"/>
    </row>
    <row r="4093" spans="1:29" x14ac:dyDescent="0.35">
      <c r="A4093" s="300"/>
      <c r="B4093" s="294"/>
      <c r="C4093" s="294"/>
      <c r="D4093" s="312"/>
      <c r="E4093" s="312"/>
      <c r="F4093" s="312"/>
      <c r="G4093" s="299" t="s">
        <v>31</v>
      </c>
      <c r="H4093" s="299" t="s">
        <v>32</v>
      </c>
      <c r="I4093" s="299" t="s">
        <v>33</v>
      </c>
      <c r="J4093" s="291"/>
      <c r="K4093" s="291"/>
      <c r="L4093" s="309"/>
      <c r="M4093" s="300"/>
      <c r="N4093" s="294"/>
      <c r="O4093" s="294"/>
      <c r="P4093" s="294"/>
      <c r="Q4093" s="291"/>
      <c r="R4093" s="291"/>
      <c r="S4093" s="291"/>
      <c r="T4093" s="291"/>
      <c r="U4093" s="294"/>
      <c r="V4093" s="297"/>
      <c r="W4093" s="291"/>
      <c r="X4093" s="291"/>
      <c r="Y4093" s="291"/>
      <c r="Z4093" s="291"/>
      <c r="AA4093" s="291"/>
      <c r="AB4093" s="318"/>
    </row>
    <row r="4094" spans="1:29" x14ac:dyDescent="0.35">
      <c r="A4094" s="300"/>
      <c r="B4094" s="294"/>
      <c r="C4094" s="294"/>
      <c r="D4094" s="312"/>
      <c r="E4094" s="312"/>
      <c r="F4094" s="312"/>
      <c r="G4094" s="300"/>
      <c r="H4094" s="300"/>
      <c r="I4094" s="300"/>
      <c r="J4094" s="291"/>
      <c r="K4094" s="291"/>
      <c r="L4094" s="309"/>
      <c r="M4094" s="300"/>
      <c r="N4094" s="294"/>
      <c r="O4094" s="294"/>
      <c r="P4094" s="294"/>
      <c r="Q4094" s="291"/>
      <c r="R4094" s="291"/>
      <c r="S4094" s="291"/>
      <c r="T4094" s="291"/>
      <c r="U4094" s="294"/>
      <c r="V4094" s="297"/>
      <c r="W4094" s="291"/>
      <c r="X4094" s="291"/>
      <c r="Y4094" s="291"/>
      <c r="Z4094" s="291"/>
      <c r="AA4094" s="291"/>
      <c r="AB4094" s="318"/>
    </row>
    <row r="4095" spans="1:29" x14ac:dyDescent="0.35">
      <c r="A4095" s="301"/>
      <c r="B4095" s="295"/>
      <c r="C4095" s="295"/>
      <c r="D4095" s="313"/>
      <c r="E4095" s="313"/>
      <c r="F4095" s="313"/>
      <c r="G4095" s="301"/>
      <c r="H4095" s="301"/>
      <c r="I4095" s="301"/>
      <c r="J4095" s="292"/>
      <c r="K4095" s="292"/>
      <c r="L4095" s="310"/>
      <c r="M4095" s="301"/>
      <c r="N4095" s="295"/>
      <c r="O4095" s="295"/>
      <c r="P4095" s="295"/>
      <c r="Q4095" s="292"/>
      <c r="R4095" s="292"/>
      <c r="S4095" s="292"/>
      <c r="T4095" s="292"/>
      <c r="U4095" s="295"/>
      <c r="V4095" s="298"/>
      <c r="W4095" s="292"/>
      <c r="X4095" s="292"/>
      <c r="Y4095" s="292"/>
      <c r="Z4095" s="292"/>
      <c r="AA4095" s="292"/>
      <c r="AB4095" s="319"/>
    </row>
    <row r="4096" spans="1:29" x14ac:dyDescent="0.35">
      <c r="A4096" s="15">
        <v>1</v>
      </c>
      <c r="B4096" s="16" t="str">
        <f>[1]ภดส3!B7739</f>
        <v>โฉนด</v>
      </c>
      <c r="C4096" s="16">
        <f>[1]ภดส3!E7739</f>
        <v>3538</v>
      </c>
      <c r="D4096" s="17">
        <f>[1]ภดส3!C7739</f>
        <v>7482</v>
      </c>
      <c r="E4096" s="17" t="str">
        <f>[1]ภดส3!F7739</f>
        <v>ม.11 ต.นาบอน</v>
      </c>
      <c r="F4096" s="18" t="s">
        <v>34</v>
      </c>
      <c r="G4096" s="16">
        <f>[1]ภดส3!G7739</f>
        <v>0</v>
      </c>
      <c r="H4096" s="16">
        <f>[1]ภดส3!H7739</f>
        <v>0</v>
      </c>
      <c r="I4096" s="16">
        <f>[1]ภดส3!I7739</f>
        <v>25</v>
      </c>
      <c r="J4096" s="19">
        <f>[1]ภดส3!J7739</f>
        <v>25</v>
      </c>
      <c r="K4096" s="20">
        <v>3050</v>
      </c>
      <c r="L4096" s="19">
        <f>J4096*K4096</f>
        <v>76250</v>
      </c>
      <c r="M4096" s="21">
        <v>1</v>
      </c>
      <c r="N4096" s="21" t="s">
        <v>74</v>
      </c>
      <c r="O4096" s="21" t="s">
        <v>49</v>
      </c>
      <c r="P4096" s="21">
        <v>2</v>
      </c>
      <c r="Q4096" s="22">
        <v>100</v>
      </c>
      <c r="R4096" s="23">
        <v>100</v>
      </c>
      <c r="S4096" s="22">
        <v>7450</v>
      </c>
      <c r="T4096" s="22">
        <f>Q4096*S4096</f>
        <v>745000</v>
      </c>
      <c r="U4096" s="21">
        <v>4</v>
      </c>
      <c r="V4096" s="21">
        <v>4</v>
      </c>
      <c r="W4096" s="23">
        <f>T4096-T4096*4/100</f>
        <v>715200</v>
      </c>
      <c r="X4096" s="22">
        <f>L4096+W4096</f>
        <v>791450</v>
      </c>
      <c r="Y4096" s="23">
        <f>X4096*R4096/100</f>
        <v>791450</v>
      </c>
      <c r="Z4096" s="22">
        <v>0</v>
      </c>
      <c r="AA4096" s="24">
        <f>Y4096-Z4096</f>
        <v>791450</v>
      </c>
      <c r="AB4096" s="25">
        <v>0.02</v>
      </c>
      <c r="AC4096" s="5">
        <f>AA4096*AB4096/100</f>
        <v>158.29</v>
      </c>
    </row>
    <row r="4097" spans="1:29" x14ac:dyDescent="0.35">
      <c r="A4097" s="201"/>
      <c r="B4097" s="202"/>
      <c r="C4097" s="202"/>
      <c r="D4097" s="77"/>
      <c r="E4097" s="77"/>
      <c r="F4097" s="130"/>
      <c r="G4097" s="202"/>
      <c r="H4097" s="202"/>
      <c r="I4097" s="202"/>
      <c r="J4097" s="196"/>
      <c r="K4097" s="197"/>
      <c r="L4097" s="203"/>
      <c r="M4097" s="132"/>
      <c r="N4097" s="132"/>
      <c r="O4097" s="132"/>
      <c r="P4097" s="132"/>
      <c r="Q4097" s="185"/>
      <c r="R4097" s="206"/>
      <c r="S4097" s="185"/>
      <c r="T4097" s="207"/>
      <c r="U4097" s="132"/>
      <c r="V4097" s="132"/>
      <c r="W4097" s="206"/>
      <c r="X4097" s="207"/>
      <c r="Y4097" s="206"/>
      <c r="Z4097" s="207"/>
      <c r="AA4097" s="208"/>
      <c r="AB4097" s="198"/>
      <c r="AC4097" s="188">
        <f>SUM(AC4096)</f>
        <v>158.29</v>
      </c>
    </row>
    <row r="4098" spans="1:29" x14ac:dyDescent="0.35">
      <c r="A4098" s="1"/>
      <c r="B4098" s="1"/>
      <c r="C4098" s="1"/>
      <c r="D4098" s="2"/>
      <c r="E4098" s="2"/>
      <c r="F4098" s="2"/>
      <c r="G4098" s="1"/>
      <c r="H4098" s="1"/>
      <c r="I4098" s="1"/>
      <c r="J4098" s="3"/>
      <c r="K4098" s="4"/>
      <c r="M4098" s="6"/>
      <c r="N4098" s="1"/>
      <c r="O4098" s="1"/>
      <c r="P4098" s="1"/>
      <c r="Q4098" s="3"/>
      <c r="R4098" s="4"/>
      <c r="S4098" s="3"/>
      <c r="T4098" s="3"/>
      <c r="U4098" s="1"/>
      <c r="V4098" s="1"/>
      <c r="W4098" s="4"/>
      <c r="X4098" s="3"/>
      <c r="Y4098" s="4"/>
      <c r="Z4098" s="3"/>
      <c r="AA4098" s="4"/>
      <c r="AB4098" s="55"/>
    </row>
    <row r="4099" spans="1:29" x14ac:dyDescent="0.35">
      <c r="A4099" s="8"/>
      <c r="B4099" s="8" t="s">
        <v>37</v>
      </c>
      <c r="C4099" s="8"/>
      <c r="D4099" s="9" t="s">
        <v>38</v>
      </c>
      <c r="E4099" s="9"/>
      <c r="F4099" s="9"/>
      <c r="G4099" s="56"/>
      <c r="H4099" s="8" t="s">
        <v>39</v>
      </c>
      <c r="I4099" s="8"/>
      <c r="J4099" s="57"/>
      <c r="K4099" s="10"/>
      <c r="L4099" s="8"/>
      <c r="M4099" s="13"/>
      <c r="N4099" s="1"/>
      <c r="O4099" s="1"/>
      <c r="P4099" s="1"/>
      <c r="Q4099" s="3"/>
      <c r="R4099" s="4"/>
      <c r="S4099" s="3"/>
      <c r="T4099" s="3"/>
      <c r="U4099" s="1"/>
      <c r="V4099" s="1"/>
      <c r="W4099" s="4"/>
      <c r="X4099" s="3"/>
      <c r="Y4099" s="4"/>
      <c r="Z4099" s="3"/>
      <c r="AA4099" s="4"/>
      <c r="AB4099" s="55"/>
    </row>
    <row r="4100" spans="1:29" x14ac:dyDescent="0.35">
      <c r="A4100" s="8"/>
      <c r="B4100" s="8"/>
      <c r="C4100" s="8"/>
      <c r="D4100" s="9"/>
      <c r="E4100" s="9"/>
      <c r="F4100" s="9"/>
      <c r="G4100" s="56"/>
      <c r="H4100" s="8" t="s">
        <v>40</v>
      </c>
      <c r="I4100" s="8"/>
      <c r="J4100" s="57"/>
      <c r="K4100" s="10"/>
      <c r="L4100" s="8"/>
      <c r="M4100" s="13"/>
      <c r="N4100" s="1"/>
      <c r="O4100" s="1"/>
      <c r="P4100" s="1"/>
      <c r="Q4100" s="3"/>
      <c r="R4100" s="4"/>
      <c r="S4100" s="3"/>
      <c r="T4100" s="3"/>
      <c r="U4100" s="1"/>
      <c r="V4100" s="1"/>
      <c r="W4100" s="4"/>
      <c r="X4100" s="3"/>
      <c r="Y4100" s="4"/>
      <c r="Z4100" s="3"/>
      <c r="AA4100" s="4"/>
      <c r="AB4100" s="55"/>
    </row>
    <row r="4101" spans="1:29" x14ac:dyDescent="0.35">
      <c r="A4101" s="8"/>
      <c r="B4101" s="8"/>
      <c r="C4101" s="8"/>
      <c r="D4101" s="9"/>
      <c r="E4101" s="9"/>
      <c r="F4101" s="9"/>
      <c r="G4101" s="56"/>
      <c r="H4101" s="8" t="s">
        <v>41</v>
      </c>
      <c r="I4101" s="8"/>
      <c r="J4101" s="57"/>
      <c r="K4101" s="10"/>
      <c r="L4101" s="8"/>
      <c r="M4101" s="13"/>
      <c r="N4101" s="1"/>
      <c r="O4101" s="1"/>
      <c r="P4101" s="8"/>
      <c r="Q4101" s="3"/>
      <c r="R4101" s="4"/>
      <c r="S4101" s="3"/>
      <c r="T4101" s="3"/>
      <c r="U4101" s="1"/>
      <c r="V4101" s="1"/>
      <c r="W4101" s="4"/>
      <c r="X4101" s="3"/>
      <c r="Y4101" s="11"/>
      <c r="Z4101" s="10"/>
      <c r="AA4101" s="11"/>
      <c r="AB4101" s="14"/>
    </row>
    <row r="4102" spans="1:29" x14ac:dyDescent="0.35">
      <c r="A4102" s="8"/>
      <c r="B4102" s="8"/>
      <c r="C4102" s="8"/>
      <c r="D4102" s="9"/>
      <c r="E4102" s="9"/>
      <c r="F4102" s="9"/>
      <c r="G4102" s="56"/>
      <c r="H4102" s="8" t="s">
        <v>42</v>
      </c>
      <c r="I4102" s="58"/>
      <c r="J4102" s="59"/>
      <c r="K4102" s="12"/>
      <c r="L4102" s="58"/>
      <c r="M4102" s="60"/>
      <c r="N4102" s="1"/>
      <c r="O4102" s="1"/>
      <c r="P4102" s="8"/>
      <c r="Q4102" s="3"/>
      <c r="R4102" s="4"/>
      <c r="S4102" s="3"/>
      <c r="T4102" s="3"/>
      <c r="U4102" s="1"/>
      <c r="V4102" s="1"/>
      <c r="W4102" s="4"/>
      <c r="X4102" s="3"/>
      <c r="Y4102" s="11"/>
      <c r="Z4102" s="10"/>
      <c r="AA4102" s="11"/>
      <c r="AB4102" s="14"/>
    </row>
    <row r="4103" spans="1:29" x14ac:dyDescent="0.35">
      <c r="A4103" s="58"/>
      <c r="B4103" s="58"/>
      <c r="C4103" s="58"/>
      <c r="D4103" s="61"/>
      <c r="E4103" s="61"/>
      <c r="F4103" s="61"/>
      <c r="G4103" s="58"/>
      <c r="H4103" s="58" t="s">
        <v>43</v>
      </c>
      <c r="I4103" s="58"/>
      <c r="J4103" s="59"/>
      <c r="K4103" s="12"/>
      <c r="L4103" s="58"/>
      <c r="M4103" s="60"/>
    </row>
    <row r="4104" spans="1:29" x14ac:dyDescent="0.35">
      <c r="A4104" s="1"/>
      <c r="B4104" s="1"/>
      <c r="C4104" s="1"/>
      <c r="D4104" s="2"/>
      <c r="E4104" s="2"/>
      <c r="F4104" s="2"/>
      <c r="G4104" s="1"/>
      <c r="H4104" s="1"/>
      <c r="I4104" s="1"/>
      <c r="J4104" s="3"/>
      <c r="K4104" s="4"/>
      <c r="M4104" s="6"/>
      <c r="N4104" s="1"/>
      <c r="O4104" s="1"/>
      <c r="P4104" s="1"/>
      <c r="Q4104" s="3"/>
      <c r="R4104" s="4"/>
      <c r="S4104" s="3"/>
      <c r="T4104" s="3"/>
      <c r="U4104" s="1"/>
      <c r="V4104" s="1"/>
      <c r="W4104" s="4"/>
      <c r="X4104" s="3"/>
      <c r="Y4104" s="4"/>
      <c r="Z4104" s="3"/>
      <c r="AA4104" s="314" t="s">
        <v>0</v>
      </c>
      <c r="AB4104" s="314"/>
    </row>
    <row r="4105" spans="1:29" x14ac:dyDescent="0.35">
      <c r="A4105" s="315" t="s">
        <v>1</v>
      </c>
      <c r="B4105" s="315"/>
      <c r="C4105" s="315"/>
      <c r="D4105" s="315"/>
      <c r="E4105" s="315"/>
      <c r="F4105" s="315"/>
      <c r="G4105" s="315"/>
      <c r="H4105" s="315"/>
      <c r="I4105" s="315"/>
      <c r="J4105" s="315"/>
      <c r="K4105" s="315"/>
      <c r="L4105" s="315"/>
      <c r="M4105" s="315"/>
      <c r="N4105" s="315"/>
      <c r="O4105" s="315"/>
      <c r="P4105" s="315"/>
      <c r="Q4105" s="315"/>
      <c r="R4105" s="315"/>
      <c r="S4105" s="315"/>
      <c r="T4105" s="315"/>
      <c r="U4105" s="315"/>
      <c r="V4105" s="315"/>
      <c r="W4105" s="315"/>
      <c r="X4105" s="315"/>
      <c r="Y4105" s="315"/>
      <c r="Z4105" s="315"/>
      <c r="AA4105" s="315"/>
      <c r="AB4105" s="315"/>
    </row>
    <row r="4106" spans="1:29" x14ac:dyDescent="0.35">
      <c r="A4106" s="315" t="str">
        <f>A4088</f>
        <v>เทศบาลตำบลนาบอน</v>
      </c>
      <c r="B4106" s="315"/>
      <c r="C4106" s="315"/>
      <c r="D4106" s="315"/>
      <c r="E4106" s="315"/>
      <c r="F4106" s="315"/>
      <c r="G4106" s="315"/>
      <c r="H4106" s="315"/>
      <c r="I4106" s="315"/>
      <c r="J4106" s="315"/>
      <c r="K4106" s="315"/>
      <c r="L4106" s="315"/>
      <c r="M4106" s="315"/>
      <c r="N4106" s="315"/>
      <c r="O4106" s="315"/>
      <c r="P4106" s="315"/>
      <c r="Q4106" s="315"/>
      <c r="R4106" s="315"/>
      <c r="S4106" s="315"/>
      <c r="T4106" s="315"/>
      <c r="U4106" s="315"/>
      <c r="V4106" s="315"/>
      <c r="W4106" s="315"/>
      <c r="X4106" s="315"/>
      <c r="Y4106" s="315"/>
      <c r="Z4106" s="315"/>
      <c r="AA4106" s="315"/>
      <c r="AB4106" s="315"/>
    </row>
    <row r="4107" spans="1:29" x14ac:dyDescent="0.35">
      <c r="A4107" s="8" t="s">
        <v>337</v>
      </c>
      <c r="B4107" s="8"/>
      <c r="C4107" s="8"/>
      <c r="D4107" s="9"/>
      <c r="E4107" s="9"/>
      <c r="F4107" s="9"/>
      <c r="G4107" s="8"/>
      <c r="H4107" s="8"/>
      <c r="I4107" s="8"/>
      <c r="J4107" s="10"/>
      <c r="K4107" s="11"/>
      <c r="L4107" s="12"/>
      <c r="M4107" s="13"/>
      <c r="N4107" s="8"/>
      <c r="O4107" s="8"/>
      <c r="P4107" s="8"/>
      <c r="Q4107" s="10"/>
      <c r="R4107" s="11"/>
      <c r="S4107" s="10"/>
      <c r="T4107" s="10"/>
      <c r="U4107" s="8"/>
      <c r="V4107" s="8"/>
      <c r="W4107" s="11"/>
      <c r="X4107" s="10"/>
      <c r="Y4107" s="11"/>
      <c r="Z4107" s="10"/>
      <c r="AA4107" s="11"/>
      <c r="AB4107" s="14"/>
    </row>
    <row r="4108" spans="1:29" x14ac:dyDescent="0.35">
      <c r="A4108" s="288" t="s">
        <v>4</v>
      </c>
      <c r="B4108" s="316"/>
      <c r="C4108" s="316"/>
      <c r="D4108" s="316"/>
      <c r="E4108" s="316"/>
      <c r="F4108" s="316"/>
      <c r="G4108" s="316"/>
      <c r="H4108" s="316"/>
      <c r="I4108" s="316"/>
      <c r="J4108" s="316"/>
      <c r="K4108" s="316"/>
      <c r="L4108" s="289"/>
      <c r="M4108" s="288" t="s">
        <v>5</v>
      </c>
      <c r="N4108" s="316"/>
      <c r="O4108" s="316"/>
      <c r="P4108" s="316"/>
      <c r="Q4108" s="316"/>
      <c r="R4108" s="316"/>
      <c r="S4108" s="316"/>
      <c r="T4108" s="316"/>
      <c r="U4108" s="316"/>
      <c r="V4108" s="316"/>
      <c r="W4108" s="289"/>
      <c r="X4108" s="290" t="s">
        <v>6</v>
      </c>
      <c r="Y4108" s="290" t="s">
        <v>7</v>
      </c>
      <c r="Z4108" s="290" t="s">
        <v>8</v>
      </c>
      <c r="AA4108" s="290" t="s">
        <v>9</v>
      </c>
      <c r="AB4108" s="317" t="s">
        <v>10</v>
      </c>
    </row>
    <row r="4109" spans="1:29" x14ac:dyDescent="0.35">
      <c r="A4109" s="299" t="s">
        <v>11</v>
      </c>
      <c r="B4109" s="293" t="s">
        <v>12</v>
      </c>
      <c r="C4109" s="293" t="s">
        <v>13</v>
      </c>
      <c r="D4109" s="311" t="s">
        <v>14</v>
      </c>
      <c r="E4109" s="311" t="s">
        <v>15</v>
      </c>
      <c r="F4109" s="312" t="s">
        <v>16</v>
      </c>
      <c r="G4109" s="302" t="s">
        <v>17</v>
      </c>
      <c r="H4109" s="303"/>
      <c r="I4109" s="304"/>
      <c r="J4109" s="290" t="s">
        <v>18</v>
      </c>
      <c r="K4109" s="290" t="s">
        <v>19</v>
      </c>
      <c r="L4109" s="308" t="s">
        <v>20</v>
      </c>
      <c r="M4109" s="299" t="s">
        <v>11</v>
      </c>
      <c r="N4109" s="293" t="s">
        <v>21</v>
      </c>
      <c r="O4109" s="293" t="s">
        <v>22</v>
      </c>
      <c r="P4109" s="293" t="s">
        <v>16</v>
      </c>
      <c r="Q4109" s="290" t="s">
        <v>23</v>
      </c>
      <c r="R4109" s="290" t="s">
        <v>24</v>
      </c>
      <c r="S4109" s="290" t="s">
        <v>25</v>
      </c>
      <c r="T4109" s="290" t="s">
        <v>26</v>
      </c>
      <c r="U4109" s="288" t="s">
        <v>27</v>
      </c>
      <c r="V4109" s="289"/>
      <c r="W4109" s="290" t="s">
        <v>28</v>
      </c>
      <c r="X4109" s="291"/>
      <c r="Y4109" s="291"/>
      <c r="Z4109" s="291"/>
      <c r="AA4109" s="291"/>
      <c r="AB4109" s="318"/>
    </row>
    <row r="4110" spans="1:29" x14ac:dyDescent="0.35">
      <c r="A4110" s="300"/>
      <c r="B4110" s="294"/>
      <c r="C4110" s="294"/>
      <c r="D4110" s="312"/>
      <c r="E4110" s="312"/>
      <c r="F4110" s="312"/>
      <c r="G4110" s="305"/>
      <c r="H4110" s="306"/>
      <c r="I4110" s="307"/>
      <c r="J4110" s="291"/>
      <c r="K4110" s="291"/>
      <c r="L4110" s="309"/>
      <c r="M4110" s="300"/>
      <c r="N4110" s="294"/>
      <c r="O4110" s="294"/>
      <c r="P4110" s="294"/>
      <c r="Q4110" s="291"/>
      <c r="R4110" s="291"/>
      <c r="S4110" s="291"/>
      <c r="T4110" s="291"/>
      <c r="U4110" s="293" t="s">
        <v>29</v>
      </c>
      <c r="V4110" s="296" t="s">
        <v>30</v>
      </c>
      <c r="W4110" s="291"/>
      <c r="X4110" s="291"/>
      <c r="Y4110" s="291"/>
      <c r="Z4110" s="291"/>
      <c r="AA4110" s="291"/>
      <c r="AB4110" s="318"/>
    </row>
    <row r="4111" spans="1:29" x14ac:dyDescent="0.35">
      <c r="A4111" s="300"/>
      <c r="B4111" s="294"/>
      <c r="C4111" s="294"/>
      <c r="D4111" s="312"/>
      <c r="E4111" s="312"/>
      <c r="F4111" s="312"/>
      <c r="G4111" s="299" t="s">
        <v>31</v>
      </c>
      <c r="H4111" s="299" t="s">
        <v>32</v>
      </c>
      <c r="I4111" s="299" t="s">
        <v>33</v>
      </c>
      <c r="J4111" s="291"/>
      <c r="K4111" s="291"/>
      <c r="L4111" s="309"/>
      <c r="M4111" s="300"/>
      <c r="N4111" s="294"/>
      <c r="O4111" s="294"/>
      <c r="P4111" s="294"/>
      <c r="Q4111" s="291"/>
      <c r="R4111" s="291"/>
      <c r="S4111" s="291"/>
      <c r="T4111" s="291"/>
      <c r="U4111" s="294"/>
      <c r="V4111" s="297"/>
      <c r="W4111" s="291"/>
      <c r="X4111" s="291"/>
      <c r="Y4111" s="291"/>
      <c r="Z4111" s="291"/>
      <c r="AA4111" s="291"/>
      <c r="AB4111" s="318"/>
    </row>
    <row r="4112" spans="1:29" x14ac:dyDescent="0.35">
      <c r="A4112" s="300"/>
      <c r="B4112" s="294"/>
      <c r="C4112" s="294"/>
      <c r="D4112" s="312"/>
      <c r="E4112" s="312"/>
      <c r="F4112" s="312"/>
      <c r="G4112" s="300"/>
      <c r="H4112" s="300"/>
      <c r="I4112" s="300"/>
      <c r="J4112" s="291"/>
      <c r="K4112" s="291"/>
      <c r="L4112" s="309"/>
      <c r="M4112" s="300"/>
      <c r="N4112" s="294"/>
      <c r="O4112" s="294"/>
      <c r="P4112" s="294"/>
      <c r="Q4112" s="291"/>
      <c r="R4112" s="291"/>
      <c r="S4112" s="291"/>
      <c r="T4112" s="291"/>
      <c r="U4112" s="294"/>
      <c r="V4112" s="297"/>
      <c r="W4112" s="291"/>
      <c r="X4112" s="291"/>
      <c r="Y4112" s="291"/>
      <c r="Z4112" s="291"/>
      <c r="AA4112" s="291"/>
      <c r="AB4112" s="318"/>
    </row>
    <row r="4113" spans="1:29" x14ac:dyDescent="0.35">
      <c r="A4113" s="301"/>
      <c r="B4113" s="295"/>
      <c r="C4113" s="295"/>
      <c r="D4113" s="313"/>
      <c r="E4113" s="313"/>
      <c r="F4113" s="313"/>
      <c r="G4113" s="301"/>
      <c r="H4113" s="301"/>
      <c r="I4113" s="301"/>
      <c r="J4113" s="292"/>
      <c r="K4113" s="292"/>
      <c r="L4113" s="310"/>
      <c r="M4113" s="301"/>
      <c r="N4113" s="295"/>
      <c r="O4113" s="295"/>
      <c r="P4113" s="295"/>
      <c r="Q4113" s="292"/>
      <c r="R4113" s="292"/>
      <c r="S4113" s="292"/>
      <c r="T4113" s="292"/>
      <c r="U4113" s="295"/>
      <c r="V4113" s="298"/>
      <c r="W4113" s="292"/>
      <c r="X4113" s="292"/>
      <c r="Y4113" s="292"/>
      <c r="Z4113" s="292"/>
      <c r="AA4113" s="292"/>
      <c r="AB4113" s="319"/>
    </row>
    <row r="4114" spans="1:29" x14ac:dyDescent="0.35">
      <c r="A4114" s="15">
        <v>1</v>
      </c>
      <c r="B4114" s="16" t="str">
        <f>[1]ภดส3!B7766</f>
        <v>โฉนด</v>
      </c>
      <c r="C4114" s="16">
        <f>[1]ภดส3!E7766</f>
        <v>3777</v>
      </c>
      <c r="D4114" s="17">
        <f>[1]ภดส3!C7766</f>
        <v>7721</v>
      </c>
      <c r="E4114" s="17" t="str">
        <f>[1]ภดส3!F7766</f>
        <v>ม.11 ต.นาบอน</v>
      </c>
      <c r="F4114" s="18" t="s">
        <v>34</v>
      </c>
      <c r="G4114" s="16">
        <f>[1]ภดส3!G7766</f>
        <v>0</v>
      </c>
      <c r="H4114" s="16">
        <f>[1]ภดส3!H7766</f>
        <v>0</v>
      </c>
      <c r="I4114" s="16">
        <f>[1]ภดส3!I7766</f>
        <v>16</v>
      </c>
      <c r="J4114" s="19">
        <f>[1]ภดส3!J7766</f>
        <v>16</v>
      </c>
      <c r="K4114" s="20">
        <v>3050</v>
      </c>
      <c r="L4114" s="19">
        <f>J4114*K4114</f>
        <v>48800</v>
      </c>
      <c r="M4114" s="21">
        <v>1</v>
      </c>
      <c r="N4114" s="21" t="s">
        <v>48</v>
      </c>
      <c r="O4114" s="21" t="s">
        <v>49</v>
      </c>
      <c r="P4114" s="21">
        <v>2</v>
      </c>
      <c r="Q4114" s="22">
        <v>128</v>
      </c>
      <c r="R4114" s="23">
        <v>100</v>
      </c>
      <c r="S4114" s="22">
        <v>7450</v>
      </c>
      <c r="T4114" s="22">
        <f>Q4114*S4114</f>
        <v>953600</v>
      </c>
      <c r="U4114" s="21">
        <v>20</v>
      </c>
      <c r="V4114" s="21">
        <v>30</v>
      </c>
      <c r="W4114" s="23">
        <f>T4114-T4114*V4114/100</f>
        <v>667520</v>
      </c>
      <c r="X4114" s="22">
        <f>L4114+W4114</f>
        <v>716320</v>
      </c>
      <c r="Y4114" s="23">
        <f>X4114*100/100</f>
        <v>716320</v>
      </c>
      <c r="Z4114" s="22">
        <v>0</v>
      </c>
      <c r="AA4114" s="24">
        <f>Y4114-Z4114</f>
        <v>716320</v>
      </c>
      <c r="AB4114" s="25">
        <v>0.02</v>
      </c>
      <c r="AC4114" s="5">
        <f>AA4114*AB4114/100</f>
        <v>143.26400000000001</v>
      </c>
    </row>
    <row r="4115" spans="1:29" x14ac:dyDescent="0.35">
      <c r="A4115" s="15">
        <v>2</v>
      </c>
      <c r="B4115" s="16" t="str">
        <f>[1]ภดส3!B7767</f>
        <v>โฉนด</v>
      </c>
      <c r="C4115" s="16">
        <f>[1]ภดส3!E7767</f>
        <v>3778</v>
      </c>
      <c r="D4115" s="17">
        <f>[1]ภดส3!C7767</f>
        <v>7722</v>
      </c>
      <c r="E4115" s="17" t="str">
        <f>[1]ภดส3!F7767</f>
        <v>ม.11 ต.นาบอน</v>
      </c>
      <c r="F4115" s="28" t="s">
        <v>34</v>
      </c>
      <c r="G4115" s="16">
        <f>[1]ภดส3!G7767</f>
        <v>0</v>
      </c>
      <c r="H4115" s="16">
        <f>[1]ภดส3!H7767</f>
        <v>0</v>
      </c>
      <c r="I4115" s="16">
        <f>[1]ภดส3!I7767</f>
        <v>16</v>
      </c>
      <c r="J4115" s="45">
        <f>[1]ภดส3!J7767</f>
        <v>16</v>
      </c>
      <c r="K4115" s="29">
        <v>3050</v>
      </c>
      <c r="L4115" s="19">
        <f>J4115*K4115</f>
        <v>48800</v>
      </c>
      <c r="M4115" s="31">
        <v>2</v>
      </c>
      <c r="N4115" s="30" t="s">
        <v>48</v>
      </c>
      <c r="O4115" s="31" t="s">
        <v>49</v>
      </c>
      <c r="P4115" s="31">
        <v>2</v>
      </c>
      <c r="Q4115" s="32">
        <v>128</v>
      </c>
      <c r="R4115" s="23">
        <v>100</v>
      </c>
      <c r="S4115" s="32">
        <v>7450</v>
      </c>
      <c r="T4115" s="22">
        <f>Q4115*S4115</f>
        <v>953600</v>
      </c>
      <c r="U4115" s="31">
        <v>20</v>
      </c>
      <c r="V4115" s="31">
        <v>30</v>
      </c>
      <c r="W4115" s="23">
        <f>T4115-T4115*V4115/100</f>
        <v>667520</v>
      </c>
      <c r="X4115" s="22">
        <f>L4115+W4115</f>
        <v>716320</v>
      </c>
      <c r="Y4115" s="23">
        <f>X4115*100/100</f>
        <v>716320</v>
      </c>
      <c r="Z4115" s="22">
        <v>0</v>
      </c>
      <c r="AA4115" s="24">
        <f>Y4115-Z4115</f>
        <v>716320</v>
      </c>
      <c r="AB4115" s="25">
        <v>0.02</v>
      </c>
      <c r="AC4115" s="5">
        <f>AA4115*AB4115/100</f>
        <v>143.26400000000001</v>
      </c>
    </row>
    <row r="4116" spans="1:29" x14ac:dyDescent="0.35">
      <c r="A4116" s="201"/>
      <c r="B4116" s="202"/>
      <c r="C4116" s="202"/>
      <c r="D4116" s="77"/>
      <c r="E4116" s="77"/>
      <c r="F4116" s="130"/>
      <c r="G4116" s="202"/>
      <c r="H4116" s="202"/>
      <c r="I4116" s="202"/>
      <c r="J4116" s="196"/>
      <c r="K4116" s="197"/>
      <c r="L4116" s="203"/>
      <c r="M4116" s="132"/>
      <c r="N4116" s="204"/>
      <c r="O4116" s="204"/>
      <c r="P4116" s="204"/>
      <c r="Q4116" s="183"/>
      <c r="R4116" s="206"/>
      <c r="S4116" s="183"/>
      <c r="T4116" s="207"/>
      <c r="U4116" s="204"/>
      <c r="V4116" s="204"/>
      <c r="W4116" s="206"/>
      <c r="X4116" s="207"/>
      <c r="Y4116" s="206"/>
      <c r="Z4116" s="207"/>
      <c r="AA4116" s="208"/>
      <c r="AB4116" s="198"/>
      <c r="AC4116" s="188">
        <f>SUM(AC4114:AC4115)</f>
        <v>286.52800000000002</v>
      </c>
    </row>
    <row r="4117" spans="1:29" x14ac:dyDescent="0.35">
      <c r="A4117" s="1"/>
      <c r="B4117" s="1"/>
      <c r="C4117" s="1"/>
      <c r="D4117" s="2"/>
      <c r="E4117" s="2"/>
      <c r="F4117" s="2"/>
      <c r="G4117" s="1"/>
      <c r="H4117" s="1"/>
      <c r="I4117" s="1"/>
      <c r="J4117" s="3"/>
      <c r="K4117" s="4"/>
      <c r="M4117" s="6"/>
      <c r="N4117" s="1"/>
      <c r="O4117" s="1"/>
      <c r="P4117" s="1"/>
      <c r="Q4117" s="3"/>
      <c r="R4117" s="4"/>
      <c r="S4117" s="3"/>
      <c r="T4117" s="3"/>
      <c r="U4117" s="1"/>
      <c r="V4117" s="1"/>
      <c r="W4117" s="4"/>
      <c r="X4117" s="3"/>
      <c r="Y4117" s="4"/>
      <c r="Z4117" s="3"/>
      <c r="AA4117" s="4"/>
      <c r="AB4117" s="55"/>
    </row>
    <row r="4118" spans="1:29" x14ac:dyDescent="0.35">
      <c r="A4118" s="8"/>
      <c r="B4118" s="8" t="s">
        <v>37</v>
      </c>
      <c r="C4118" s="8"/>
      <c r="D4118" s="9" t="s">
        <v>38</v>
      </c>
      <c r="E4118" s="9"/>
      <c r="F4118" s="9"/>
      <c r="G4118" s="56"/>
      <c r="H4118" s="8" t="s">
        <v>39</v>
      </c>
      <c r="I4118" s="8"/>
      <c r="J4118" s="57"/>
      <c r="K4118" s="10"/>
      <c r="L4118" s="8"/>
      <c r="M4118" s="13"/>
      <c r="N4118" s="1"/>
      <c r="O4118" s="1"/>
      <c r="P4118" s="1"/>
      <c r="Q4118" s="3"/>
      <c r="R4118" s="4"/>
      <c r="S4118" s="3"/>
      <c r="T4118" s="3"/>
      <c r="U4118" s="1"/>
      <c r="V4118" s="1"/>
      <c r="W4118" s="4"/>
      <c r="X4118" s="3"/>
      <c r="Y4118" s="4"/>
      <c r="Z4118" s="3"/>
      <c r="AA4118" s="4"/>
      <c r="AB4118" s="55"/>
    </row>
    <row r="4119" spans="1:29" x14ac:dyDescent="0.35">
      <c r="A4119" s="8"/>
      <c r="B4119" s="8"/>
      <c r="C4119" s="8"/>
      <c r="D4119" s="9"/>
      <c r="E4119" s="9"/>
      <c r="F4119" s="9"/>
      <c r="G4119" s="56"/>
      <c r="H4119" s="8" t="s">
        <v>40</v>
      </c>
      <c r="I4119" s="8"/>
      <c r="J4119" s="57"/>
      <c r="K4119" s="10"/>
      <c r="L4119" s="8"/>
      <c r="M4119" s="13"/>
      <c r="N4119" s="1"/>
      <c r="O4119" s="1"/>
      <c r="P4119" s="1"/>
      <c r="Q4119" s="3"/>
      <c r="R4119" s="4"/>
      <c r="S4119" s="3"/>
      <c r="T4119" s="3"/>
      <c r="U4119" s="1"/>
      <c r="V4119" s="1"/>
      <c r="W4119" s="4"/>
      <c r="X4119" s="3"/>
      <c r="Y4119" s="4"/>
      <c r="Z4119" s="3"/>
      <c r="AA4119" s="4"/>
      <c r="AB4119" s="55"/>
    </row>
    <row r="4120" spans="1:29" x14ac:dyDescent="0.35">
      <c r="A4120" s="8"/>
      <c r="B4120" s="8"/>
      <c r="C4120" s="8"/>
      <c r="D4120" s="9"/>
      <c r="E4120" s="9"/>
      <c r="F4120" s="9"/>
      <c r="G4120" s="56"/>
      <c r="H4120" s="8" t="s">
        <v>41</v>
      </c>
      <c r="I4120" s="8"/>
      <c r="J4120" s="57"/>
      <c r="K4120" s="10"/>
      <c r="L4120" s="8"/>
      <c r="M4120" s="13"/>
      <c r="N4120" s="1"/>
      <c r="O4120" s="1"/>
      <c r="P4120" s="8"/>
      <c r="Q4120" s="3"/>
      <c r="R4120" s="4"/>
      <c r="S4120" s="3"/>
      <c r="T4120" s="3"/>
      <c r="U4120" s="1"/>
      <c r="V4120" s="1"/>
      <c r="W4120" s="4"/>
      <c r="X4120" s="3"/>
      <c r="Y4120" s="11"/>
      <c r="Z4120" s="10"/>
      <c r="AA4120" s="11"/>
      <c r="AB4120" s="14"/>
    </row>
    <row r="4121" spans="1:29" x14ac:dyDescent="0.35">
      <c r="A4121" s="8"/>
      <c r="B4121" s="8"/>
      <c r="C4121" s="8"/>
      <c r="D4121" s="9"/>
      <c r="E4121" s="9"/>
      <c r="F4121" s="9"/>
      <c r="G4121" s="56"/>
      <c r="H4121" s="8" t="s">
        <v>42</v>
      </c>
      <c r="I4121" s="58"/>
      <c r="J4121" s="59"/>
      <c r="K4121" s="12"/>
      <c r="L4121" s="58"/>
      <c r="M4121" s="60"/>
      <c r="N4121" s="1"/>
      <c r="O4121" s="1"/>
      <c r="P4121" s="8"/>
      <c r="Q4121" s="3"/>
      <c r="R4121" s="4"/>
      <c r="S4121" s="3"/>
      <c r="T4121" s="3"/>
      <c r="U4121" s="1"/>
      <c r="V4121" s="1"/>
      <c r="W4121" s="4"/>
      <c r="X4121" s="3"/>
      <c r="Y4121" s="11"/>
      <c r="Z4121" s="10"/>
      <c r="AA4121" s="11"/>
      <c r="AB4121" s="14"/>
    </row>
    <row r="4122" spans="1:29" x14ac:dyDescent="0.35">
      <c r="A4122" s="58"/>
      <c r="B4122" s="58"/>
      <c r="C4122" s="58"/>
      <c r="D4122" s="61"/>
      <c r="E4122" s="61"/>
      <c r="F4122" s="61"/>
      <c r="G4122" s="58"/>
      <c r="H4122" s="58" t="s">
        <v>43</v>
      </c>
      <c r="I4122" s="58"/>
      <c r="J4122" s="59"/>
      <c r="K4122" s="12"/>
      <c r="L4122" s="58"/>
      <c r="M4122" s="60"/>
    </row>
    <row r="4124" spans="1:29" x14ac:dyDescent="0.35">
      <c r="A4124" s="1"/>
      <c r="B4124" s="1"/>
      <c r="C4124" s="1"/>
      <c r="D4124" s="2"/>
      <c r="E4124" s="2"/>
      <c r="F4124" s="2"/>
      <c r="G4124" s="1"/>
      <c r="H4124" s="1"/>
      <c r="I4124" s="1"/>
      <c r="J4124" s="3"/>
      <c r="K4124" s="4"/>
      <c r="M4124" s="6"/>
      <c r="N4124" s="1"/>
      <c r="O4124" s="1"/>
      <c r="P4124" s="1"/>
      <c r="Q4124" s="3"/>
      <c r="R4124" s="4"/>
      <c r="S4124" s="3"/>
      <c r="T4124" s="3"/>
      <c r="U4124" s="1"/>
      <c r="V4124" s="1"/>
      <c r="W4124" s="4"/>
      <c r="X4124" s="3"/>
      <c r="Y4124" s="4"/>
      <c r="Z4124" s="3"/>
      <c r="AA4124" s="314" t="s">
        <v>0</v>
      </c>
      <c r="AB4124" s="314"/>
    </row>
    <row r="4125" spans="1:29" x14ac:dyDescent="0.35">
      <c r="A4125" s="315" t="s">
        <v>1</v>
      </c>
      <c r="B4125" s="315"/>
      <c r="C4125" s="315"/>
      <c r="D4125" s="315"/>
      <c r="E4125" s="315"/>
      <c r="F4125" s="315"/>
      <c r="G4125" s="315"/>
      <c r="H4125" s="315"/>
      <c r="I4125" s="315"/>
      <c r="J4125" s="315"/>
      <c r="K4125" s="315"/>
      <c r="L4125" s="315"/>
      <c r="M4125" s="315"/>
      <c r="N4125" s="315"/>
      <c r="O4125" s="315"/>
      <c r="P4125" s="315"/>
      <c r="Q4125" s="315"/>
      <c r="R4125" s="315"/>
      <c r="S4125" s="315"/>
      <c r="T4125" s="315"/>
      <c r="U4125" s="315"/>
      <c r="V4125" s="315"/>
      <c r="W4125" s="315"/>
      <c r="X4125" s="315"/>
      <c r="Y4125" s="315"/>
      <c r="Z4125" s="315"/>
      <c r="AA4125" s="315"/>
      <c r="AB4125" s="315"/>
    </row>
    <row r="4126" spans="1:29" x14ac:dyDescent="0.35">
      <c r="A4126" s="315" t="str">
        <f>A4106</f>
        <v>เทศบาลตำบลนาบอน</v>
      </c>
      <c r="B4126" s="315"/>
      <c r="C4126" s="315"/>
      <c r="D4126" s="315"/>
      <c r="E4126" s="315"/>
      <c r="F4126" s="315"/>
      <c r="G4126" s="315"/>
      <c r="H4126" s="315"/>
      <c r="I4126" s="315"/>
      <c r="J4126" s="315"/>
      <c r="K4126" s="315"/>
      <c r="L4126" s="315"/>
      <c r="M4126" s="315"/>
      <c r="N4126" s="315"/>
      <c r="O4126" s="315"/>
      <c r="P4126" s="315"/>
      <c r="Q4126" s="315"/>
      <c r="R4126" s="315"/>
      <c r="S4126" s="315"/>
      <c r="T4126" s="315"/>
      <c r="U4126" s="315"/>
      <c r="V4126" s="315"/>
      <c r="W4126" s="315"/>
      <c r="X4126" s="315"/>
      <c r="Y4126" s="315"/>
      <c r="Z4126" s="315"/>
      <c r="AA4126" s="315"/>
      <c r="AB4126" s="315"/>
    </row>
    <row r="4127" spans="1:29" x14ac:dyDescent="0.35">
      <c r="A4127" s="8" t="s">
        <v>338</v>
      </c>
      <c r="B4127" s="8"/>
      <c r="C4127" s="8"/>
      <c r="D4127" s="9"/>
      <c r="E4127" s="9"/>
      <c r="F4127" s="9"/>
      <c r="G4127" s="8"/>
      <c r="H4127" s="8"/>
      <c r="I4127" s="8"/>
      <c r="J4127" s="10"/>
      <c r="K4127" s="11"/>
      <c r="L4127" s="12"/>
      <c r="M4127" s="13"/>
      <c r="N4127" s="8"/>
      <c r="O4127" s="8"/>
      <c r="P4127" s="8"/>
      <c r="Q4127" s="10"/>
      <c r="R4127" s="11"/>
      <c r="S4127" s="10"/>
      <c r="T4127" s="10"/>
      <c r="U4127" s="8"/>
      <c r="V4127" s="8"/>
      <c r="W4127" s="11"/>
      <c r="X4127" s="10"/>
      <c r="Y4127" s="11"/>
      <c r="Z4127" s="10"/>
      <c r="AA4127" s="11"/>
      <c r="AB4127" s="14"/>
    </row>
    <row r="4128" spans="1:29" x14ac:dyDescent="0.35">
      <c r="A4128" s="288" t="s">
        <v>4</v>
      </c>
      <c r="B4128" s="316"/>
      <c r="C4128" s="316"/>
      <c r="D4128" s="316"/>
      <c r="E4128" s="316"/>
      <c r="F4128" s="316"/>
      <c r="G4128" s="316"/>
      <c r="H4128" s="316"/>
      <c r="I4128" s="316"/>
      <c r="J4128" s="316"/>
      <c r="K4128" s="316"/>
      <c r="L4128" s="289"/>
      <c r="M4128" s="288" t="s">
        <v>5</v>
      </c>
      <c r="N4128" s="316"/>
      <c r="O4128" s="316"/>
      <c r="P4128" s="316"/>
      <c r="Q4128" s="316"/>
      <c r="R4128" s="316"/>
      <c r="S4128" s="316"/>
      <c r="T4128" s="316"/>
      <c r="U4128" s="316"/>
      <c r="V4128" s="316"/>
      <c r="W4128" s="289"/>
      <c r="X4128" s="290" t="s">
        <v>6</v>
      </c>
      <c r="Y4128" s="290" t="s">
        <v>7</v>
      </c>
      <c r="Z4128" s="290" t="s">
        <v>8</v>
      </c>
      <c r="AA4128" s="290" t="s">
        <v>9</v>
      </c>
      <c r="AB4128" s="317" t="s">
        <v>10</v>
      </c>
    </row>
    <row r="4129" spans="1:29" x14ac:dyDescent="0.35">
      <c r="A4129" s="299" t="s">
        <v>11</v>
      </c>
      <c r="B4129" s="293" t="s">
        <v>12</v>
      </c>
      <c r="C4129" s="293" t="s">
        <v>13</v>
      </c>
      <c r="D4129" s="311" t="s">
        <v>14</v>
      </c>
      <c r="E4129" s="311" t="s">
        <v>15</v>
      </c>
      <c r="F4129" s="312" t="s">
        <v>16</v>
      </c>
      <c r="G4129" s="302" t="s">
        <v>17</v>
      </c>
      <c r="H4129" s="303"/>
      <c r="I4129" s="304"/>
      <c r="J4129" s="290" t="s">
        <v>18</v>
      </c>
      <c r="K4129" s="290" t="s">
        <v>19</v>
      </c>
      <c r="L4129" s="308" t="s">
        <v>20</v>
      </c>
      <c r="M4129" s="299" t="s">
        <v>11</v>
      </c>
      <c r="N4129" s="293" t="s">
        <v>21</v>
      </c>
      <c r="O4129" s="293" t="s">
        <v>22</v>
      </c>
      <c r="P4129" s="293" t="s">
        <v>16</v>
      </c>
      <c r="Q4129" s="290" t="s">
        <v>23</v>
      </c>
      <c r="R4129" s="290" t="s">
        <v>24</v>
      </c>
      <c r="S4129" s="290" t="s">
        <v>25</v>
      </c>
      <c r="T4129" s="290" t="s">
        <v>26</v>
      </c>
      <c r="U4129" s="288" t="s">
        <v>27</v>
      </c>
      <c r="V4129" s="289"/>
      <c r="W4129" s="290" t="s">
        <v>28</v>
      </c>
      <c r="X4129" s="291"/>
      <c r="Y4129" s="291"/>
      <c r="Z4129" s="291"/>
      <c r="AA4129" s="291"/>
      <c r="AB4129" s="318"/>
    </row>
    <row r="4130" spans="1:29" x14ac:dyDescent="0.35">
      <c r="A4130" s="300"/>
      <c r="B4130" s="294"/>
      <c r="C4130" s="294"/>
      <c r="D4130" s="312"/>
      <c r="E4130" s="312"/>
      <c r="F4130" s="312"/>
      <c r="G4130" s="305"/>
      <c r="H4130" s="306"/>
      <c r="I4130" s="307"/>
      <c r="J4130" s="291"/>
      <c r="K4130" s="291"/>
      <c r="L4130" s="309"/>
      <c r="M4130" s="300"/>
      <c r="N4130" s="294"/>
      <c r="O4130" s="294"/>
      <c r="P4130" s="294"/>
      <c r="Q4130" s="291"/>
      <c r="R4130" s="291"/>
      <c r="S4130" s="291"/>
      <c r="T4130" s="291"/>
      <c r="U4130" s="293" t="s">
        <v>29</v>
      </c>
      <c r="V4130" s="296" t="s">
        <v>30</v>
      </c>
      <c r="W4130" s="291"/>
      <c r="X4130" s="291"/>
      <c r="Y4130" s="291"/>
      <c r="Z4130" s="291"/>
      <c r="AA4130" s="291"/>
      <c r="AB4130" s="318"/>
    </row>
    <row r="4131" spans="1:29" x14ac:dyDescent="0.35">
      <c r="A4131" s="300"/>
      <c r="B4131" s="294"/>
      <c r="C4131" s="294"/>
      <c r="D4131" s="312"/>
      <c r="E4131" s="312"/>
      <c r="F4131" s="312"/>
      <c r="G4131" s="299" t="s">
        <v>31</v>
      </c>
      <c r="H4131" s="299" t="s">
        <v>32</v>
      </c>
      <c r="I4131" s="299" t="s">
        <v>33</v>
      </c>
      <c r="J4131" s="291"/>
      <c r="K4131" s="291"/>
      <c r="L4131" s="309"/>
      <c r="M4131" s="300"/>
      <c r="N4131" s="294"/>
      <c r="O4131" s="294"/>
      <c r="P4131" s="294"/>
      <c r="Q4131" s="291"/>
      <c r="R4131" s="291"/>
      <c r="S4131" s="291"/>
      <c r="T4131" s="291"/>
      <c r="U4131" s="294"/>
      <c r="V4131" s="297"/>
      <c r="W4131" s="291"/>
      <c r="X4131" s="291"/>
      <c r="Y4131" s="291"/>
      <c r="Z4131" s="291"/>
      <c r="AA4131" s="291"/>
      <c r="AB4131" s="318"/>
    </row>
    <row r="4132" spans="1:29" x14ac:dyDescent="0.35">
      <c r="A4132" s="300"/>
      <c r="B4132" s="294"/>
      <c r="C4132" s="294"/>
      <c r="D4132" s="312"/>
      <c r="E4132" s="312"/>
      <c r="F4132" s="312"/>
      <c r="G4132" s="300"/>
      <c r="H4132" s="300"/>
      <c r="I4132" s="300"/>
      <c r="J4132" s="291"/>
      <c r="K4132" s="291"/>
      <c r="L4132" s="309"/>
      <c r="M4132" s="300"/>
      <c r="N4132" s="294"/>
      <c r="O4132" s="294"/>
      <c r="P4132" s="294"/>
      <c r="Q4132" s="291"/>
      <c r="R4132" s="291"/>
      <c r="S4132" s="291"/>
      <c r="T4132" s="291"/>
      <c r="U4132" s="294"/>
      <c r="V4132" s="297"/>
      <c r="W4132" s="291"/>
      <c r="X4132" s="291"/>
      <c r="Y4132" s="291"/>
      <c r="Z4132" s="291"/>
      <c r="AA4132" s="291"/>
      <c r="AB4132" s="318"/>
    </row>
    <row r="4133" spans="1:29" x14ac:dyDescent="0.35">
      <c r="A4133" s="301"/>
      <c r="B4133" s="295"/>
      <c r="C4133" s="295"/>
      <c r="D4133" s="313"/>
      <c r="E4133" s="313"/>
      <c r="F4133" s="313"/>
      <c r="G4133" s="301"/>
      <c r="H4133" s="301"/>
      <c r="I4133" s="301"/>
      <c r="J4133" s="292"/>
      <c r="K4133" s="292"/>
      <c r="L4133" s="310"/>
      <c r="M4133" s="301"/>
      <c r="N4133" s="295"/>
      <c r="O4133" s="295"/>
      <c r="P4133" s="295"/>
      <c r="Q4133" s="292"/>
      <c r="R4133" s="292"/>
      <c r="S4133" s="292"/>
      <c r="T4133" s="292"/>
      <c r="U4133" s="295"/>
      <c r="V4133" s="298"/>
      <c r="W4133" s="292"/>
      <c r="X4133" s="292"/>
      <c r="Y4133" s="292"/>
      <c r="Z4133" s="292"/>
      <c r="AA4133" s="292"/>
      <c r="AB4133" s="319"/>
    </row>
    <row r="4134" spans="1:29" x14ac:dyDescent="0.35">
      <c r="A4134" s="15">
        <v>1</v>
      </c>
      <c r="B4134" s="16" t="str">
        <f>[1]ภดส3!B8198</f>
        <v>โฉนด</v>
      </c>
      <c r="C4134" s="16">
        <f>[1]ภดส3!E8198</f>
        <v>1907</v>
      </c>
      <c r="D4134" s="17">
        <f>[1]ภดส3!C8198</f>
        <v>4321</v>
      </c>
      <c r="E4134" s="17" t="str">
        <f>[1]ภดส3!F8198</f>
        <v>ม.2 ต.นาบอน</v>
      </c>
      <c r="F4134" s="18" t="s">
        <v>34</v>
      </c>
      <c r="G4134" s="16">
        <f>[1]ภดส3!G8198</f>
        <v>0</v>
      </c>
      <c r="H4134" s="16">
        <f>[1]ภดส3!H8198</f>
        <v>0</v>
      </c>
      <c r="I4134" s="16">
        <f>[1]ภดส3!I8198</f>
        <v>22</v>
      </c>
      <c r="J4134" s="19">
        <f>[1]ภดส3!J8198</f>
        <v>22</v>
      </c>
      <c r="K4134" s="20">
        <v>3050</v>
      </c>
      <c r="L4134" s="19">
        <f>J4134*K4134</f>
        <v>67100</v>
      </c>
      <c r="M4134" s="21">
        <v>1</v>
      </c>
      <c r="N4134" s="21" t="s">
        <v>48</v>
      </c>
      <c r="O4134" s="21" t="s">
        <v>49</v>
      </c>
      <c r="P4134" s="21">
        <v>2</v>
      </c>
      <c r="Q4134" s="22">
        <v>176</v>
      </c>
      <c r="R4134" s="23">
        <v>100</v>
      </c>
      <c r="S4134" s="22">
        <v>7450</v>
      </c>
      <c r="T4134" s="22">
        <f>Q4134*S4134</f>
        <v>1311200</v>
      </c>
      <c r="U4134" s="21">
        <v>23</v>
      </c>
      <c r="V4134" s="21">
        <v>36</v>
      </c>
      <c r="W4134" s="23">
        <f>T4134-T4134*36/100</f>
        <v>839168</v>
      </c>
      <c r="X4134" s="22">
        <f>L4134+W4134</f>
        <v>906268</v>
      </c>
      <c r="Y4134" s="23">
        <f>X4134*R4134/100</f>
        <v>906268</v>
      </c>
      <c r="Z4134" s="22">
        <v>0</v>
      </c>
      <c r="AA4134" s="24">
        <f>Y4134-Z4134</f>
        <v>906268</v>
      </c>
      <c r="AB4134" s="25">
        <v>0.02</v>
      </c>
      <c r="AC4134" s="5">
        <f>AA4134*AB4134/100</f>
        <v>181.25360000000001</v>
      </c>
    </row>
    <row r="4135" spans="1:29" x14ac:dyDescent="0.35">
      <c r="A4135" s="15">
        <v>2</v>
      </c>
      <c r="B4135" s="16" t="str">
        <f>[1]ภดส3!B8199</f>
        <v>โฉนด</v>
      </c>
      <c r="C4135" s="16">
        <f>[1]ภดส3!E8199</f>
        <v>1910</v>
      </c>
      <c r="D4135" s="17">
        <f>[1]ภดส3!C8199</f>
        <v>4324</v>
      </c>
      <c r="E4135" s="17" t="str">
        <f>[1]ภดส3!F8199</f>
        <v>ม.2 ต.นาบอน</v>
      </c>
      <c r="F4135" s="28" t="s">
        <v>34</v>
      </c>
      <c r="G4135" s="16">
        <f>[1]ภดส3!G8199</f>
        <v>0</v>
      </c>
      <c r="H4135" s="16">
        <f>[1]ภดส3!H8199</f>
        <v>0</v>
      </c>
      <c r="I4135" s="16">
        <f>[1]ภดส3!I8199</f>
        <v>22</v>
      </c>
      <c r="J4135" s="45">
        <f>[1]ภดส3!J8199</f>
        <v>22</v>
      </c>
      <c r="K4135" s="29">
        <v>3050</v>
      </c>
      <c r="L4135" s="19">
        <f>J4135*K4135</f>
        <v>67100</v>
      </c>
      <c r="M4135" s="31">
        <v>2</v>
      </c>
      <c r="N4135" s="30" t="s">
        <v>48</v>
      </c>
      <c r="O4135" s="31" t="s">
        <v>49</v>
      </c>
      <c r="P4135" s="31">
        <v>2</v>
      </c>
      <c r="Q4135" s="32">
        <v>176</v>
      </c>
      <c r="R4135" s="23">
        <v>100</v>
      </c>
      <c r="S4135" s="42">
        <v>7450</v>
      </c>
      <c r="T4135" s="22">
        <f>Q4135*S4135</f>
        <v>1311200</v>
      </c>
      <c r="U4135" s="31">
        <v>23</v>
      </c>
      <c r="V4135" s="31">
        <v>36</v>
      </c>
      <c r="W4135" s="23">
        <f>T4135-T4135*36/100</f>
        <v>839168</v>
      </c>
      <c r="X4135" s="22">
        <f>L4135+W4135</f>
        <v>906268</v>
      </c>
      <c r="Y4135" s="23">
        <f>X4135*R4135/100</f>
        <v>906268</v>
      </c>
      <c r="Z4135" s="22">
        <v>50000000</v>
      </c>
      <c r="AA4135" s="24">
        <v>0</v>
      </c>
      <c r="AB4135" s="25">
        <v>0.02</v>
      </c>
      <c r="AC4135" s="5">
        <f t="shared" ref="AC4135:AC4136" si="255">AA4135*AB4135/100</f>
        <v>0</v>
      </c>
    </row>
    <row r="4136" spans="1:29" x14ac:dyDescent="0.35">
      <c r="A4136" s="15">
        <v>3</v>
      </c>
      <c r="B4136" s="16" t="str">
        <f>[1]ภดส3!B8200</f>
        <v>โฉนด</v>
      </c>
      <c r="C4136" s="16">
        <f>[1]ภดส3!E8200</f>
        <v>1911</v>
      </c>
      <c r="D4136" s="17">
        <f>[1]ภดส3!C8200</f>
        <v>4325</v>
      </c>
      <c r="E4136" s="17" t="str">
        <f>[1]ภดส3!F8200</f>
        <v>ม.2 ต.นาบอน</v>
      </c>
      <c r="F4136" s="28" t="s">
        <v>34</v>
      </c>
      <c r="G4136" s="16">
        <f>[1]ภดส3!G8200</f>
        <v>0</v>
      </c>
      <c r="H4136" s="16">
        <f>[1]ภดส3!H8200</f>
        <v>0</v>
      </c>
      <c r="I4136" s="16">
        <f>[1]ภดส3!I8200</f>
        <v>22</v>
      </c>
      <c r="J4136" s="45">
        <f>[1]ภดส3!J8200</f>
        <v>22</v>
      </c>
      <c r="K4136" s="29">
        <v>3050</v>
      </c>
      <c r="L4136" s="19">
        <f>J4136*K4136</f>
        <v>67100</v>
      </c>
      <c r="M4136" s="31">
        <v>3</v>
      </c>
      <c r="N4136" s="33" t="s">
        <v>48</v>
      </c>
      <c r="O4136" s="67" t="s">
        <v>49</v>
      </c>
      <c r="P4136" s="67">
        <v>2</v>
      </c>
      <c r="Q4136" s="34">
        <v>176</v>
      </c>
      <c r="R4136" s="23">
        <v>100</v>
      </c>
      <c r="S4136" s="35">
        <v>7450</v>
      </c>
      <c r="T4136" s="22">
        <f>Q4136*S4136</f>
        <v>1311200</v>
      </c>
      <c r="U4136" s="67">
        <v>23</v>
      </c>
      <c r="V4136" s="67">
        <v>36</v>
      </c>
      <c r="W4136" s="23">
        <f>T4136-T4136*36/100</f>
        <v>839168</v>
      </c>
      <c r="X4136" s="22">
        <f>L4136+W4136</f>
        <v>906268</v>
      </c>
      <c r="Y4136" s="23">
        <f>X4136*R4136/100</f>
        <v>906268</v>
      </c>
      <c r="Z4136" s="22">
        <v>0</v>
      </c>
      <c r="AA4136" s="24">
        <f>Y4136-Z4136</f>
        <v>906268</v>
      </c>
      <c r="AB4136" s="25">
        <v>0.02</v>
      </c>
      <c r="AC4136" s="5">
        <f t="shared" si="255"/>
        <v>181.25360000000001</v>
      </c>
    </row>
    <row r="4137" spans="1:29" x14ac:dyDescent="0.35">
      <c r="A4137" s="179"/>
      <c r="B4137" s="132"/>
      <c r="C4137" s="132"/>
      <c r="D4137" s="180"/>
      <c r="E4137" s="180"/>
      <c r="F4137" s="180"/>
      <c r="G4137" s="181"/>
      <c r="H4137" s="181"/>
      <c r="I4137" s="181"/>
      <c r="J4137" s="51"/>
      <c r="K4137" s="208"/>
      <c r="L4137" s="183"/>
      <c r="M4137" s="132"/>
      <c r="N4137" s="204"/>
      <c r="O4137" s="132"/>
      <c r="P4137" s="132"/>
      <c r="Q4137" s="185"/>
      <c r="R4137" s="186"/>
      <c r="S4137" s="51"/>
      <c r="T4137" s="185"/>
      <c r="U4137" s="154"/>
      <c r="V4137" s="154"/>
      <c r="W4137" s="133"/>
      <c r="X4137" s="51"/>
      <c r="Y4137" s="133"/>
      <c r="Z4137" s="51"/>
      <c r="AA4137" s="133"/>
      <c r="AB4137" s="187"/>
      <c r="AC4137" s="188">
        <f>SUM(AC4134:AC4136)</f>
        <v>362.50720000000001</v>
      </c>
    </row>
    <row r="4138" spans="1:29" x14ac:dyDescent="0.35">
      <c r="A4138" s="1"/>
      <c r="B4138" s="1"/>
      <c r="C4138" s="1"/>
      <c r="D4138" s="2"/>
      <c r="E4138" s="2"/>
      <c r="F4138" s="2"/>
      <c r="G4138" s="1"/>
      <c r="H4138" s="1"/>
      <c r="I4138" s="1"/>
      <c r="J4138" s="3"/>
      <c r="K4138" s="4"/>
      <c r="M4138" s="6"/>
      <c r="N4138" s="1"/>
      <c r="O4138" s="1"/>
      <c r="P4138" s="1"/>
      <c r="Q4138" s="3"/>
      <c r="R4138" s="4"/>
      <c r="S4138" s="3"/>
      <c r="T4138" s="3"/>
      <c r="U4138" s="1"/>
      <c r="V4138" s="1"/>
      <c r="W4138" s="4"/>
      <c r="X4138" s="3"/>
      <c r="Y4138" s="4"/>
      <c r="Z4138" s="3"/>
      <c r="AA4138" s="4"/>
      <c r="AB4138" s="55"/>
    </row>
    <row r="4139" spans="1:29" x14ac:dyDescent="0.35">
      <c r="A4139" s="8"/>
      <c r="B4139" s="8" t="s">
        <v>37</v>
      </c>
      <c r="C4139" s="8"/>
      <c r="D4139" s="9" t="s">
        <v>38</v>
      </c>
      <c r="E4139" s="9"/>
      <c r="F4139" s="9"/>
      <c r="G4139" s="56"/>
      <c r="H4139" s="8" t="s">
        <v>39</v>
      </c>
      <c r="I4139" s="8"/>
      <c r="J4139" s="57"/>
      <c r="K4139" s="10"/>
      <c r="L4139" s="8"/>
      <c r="M4139" s="13"/>
      <c r="N4139" s="1"/>
      <c r="O4139" s="1"/>
      <c r="P4139" s="1"/>
      <c r="Q4139" s="3"/>
      <c r="R4139" s="4"/>
      <c r="S4139" s="3"/>
      <c r="T4139" s="3"/>
      <c r="U4139" s="1"/>
      <c r="V4139" s="1"/>
      <c r="W4139" s="4"/>
      <c r="X4139" s="3"/>
      <c r="Y4139" s="4"/>
      <c r="Z4139" s="3"/>
      <c r="AA4139" s="4"/>
      <c r="AB4139" s="55"/>
    </row>
    <row r="4140" spans="1:29" x14ac:dyDescent="0.35">
      <c r="A4140" s="8"/>
      <c r="B4140" s="8"/>
      <c r="C4140" s="8"/>
      <c r="D4140" s="9"/>
      <c r="E4140" s="9"/>
      <c r="F4140" s="9"/>
      <c r="G4140" s="56"/>
      <c r="H4140" s="8" t="s">
        <v>40</v>
      </c>
      <c r="I4140" s="8"/>
      <c r="J4140" s="57"/>
      <c r="K4140" s="10"/>
      <c r="L4140" s="8"/>
      <c r="M4140" s="13"/>
      <c r="N4140" s="1"/>
      <c r="O4140" s="1"/>
      <c r="P4140" s="1"/>
      <c r="Q4140" s="3"/>
      <c r="R4140" s="4"/>
      <c r="S4140" s="3"/>
      <c r="T4140" s="3"/>
      <c r="U4140" s="1"/>
      <c r="V4140" s="1"/>
      <c r="W4140" s="4"/>
      <c r="X4140" s="3"/>
      <c r="Y4140" s="4"/>
      <c r="Z4140" s="3"/>
      <c r="AA4140" s="4"/>
      <c r="AB4140" s="55"/>
    </row>
    <row r="4141" spans="1:29" x14ac:dyDescent="0.35">
      <c r="A4141" s="8"/>
      <c r="B4141" s="8"/>
      <c r="C4141" s="8"/>
      <c r="D4141" s="9"/>
      <c r="E4141" s="9"/>
      <c r="F4141" s="9"/>
      <c r="G4141" s="56"/>
      <c r="H4141" s="8" t="s">
        <v>41</v>
      </c>
      <c r="I4141" s="8"/>
      <c r="J4141" s="57"/>
      <c r="K4141" s="10"/>
      <c r="L4141" s="8"/>
      <c r="M4141" s="13"/>
      <c r="N4141" s="1"/>
      <c r="O4141" s="1"/>
      <c r="P4141" s="8"/>
      <c r="Q4141" s="3"/>
      <c r="R4141" s="4"/>
      <c r="S4141" s="3"/>
      <c r="T4141" s="3"/>
      <c r="U4141" s="1"/>
      <c r="V4141" s="1"/>
      <c r="W4141" s="4"/>
      <c r="X4141" s="3"/>
      <c r="Y4141" s="11"/>
      <c r="Z4141" s="10"/>
      <c r="AA4141" s="11"/>
      <c r="AB4141" s="14"/>
    </row>
    <row r="4142" spans="1:29" x14ac:dyDescent="0.35">
      <c r="A4142" s="8"/>
      <c r="B4142" s="8"/>
      <c r="C4142" s="8"/>
      <c r="D4142" s="9"/>
      <c r="E4142" s="9"/>
      <c r="F4142" s="9"/>
      <c r="G4142" s="56"/>
      <c r="H4142" s="8" t="s">
        <v>42</v>
      </c>
      <c r="I4142" s="58"/>
      <c r="J4142" s="59"/>
      <c r="K4142" s="12"/>
      <c r="L4142" s="58"/>
      <c r="M4142" s="60"/>
      <c r="N4142" s="1"/>
      <c r="O4142" s="1"/>
      <c r="P4142" s="8"/>
      <c r="Q4142" s="3"/>
      <c r="R4142" s="4"/>
      <c r="S4142" s="3"/>
      <c r="T4142" s="3"/>
      <c r="U4142" s="1"/>
      <c r="V4142" s="1"/>
      <c r="W4142" s="4"/>
      <c r="X4142" s="3"/>
      <c r="Y4142" s="11"/>
      <c r="Z4142" s="10"/>
      <c r="AA4142" s="11"/>
      <c r="AB4142" s="14"/>
    </row>
    <row r="4143" spans="1:29" x14ac:dyDescent="0.35">
      <c r="A4143" s="58"/>
      <c r="B4143" s="58"/>
      <c r="C4143" s="58"/>
      <c r="D4143" s="61"/>
      <c r="E4143" s="61"/>
      <c r="F4143" s="61"/>
      <c r="G4143" s="58"/>
      <c r="H4143" s="58" t="s">
        <v>43</v>
      </c>
      <c r="I4143" s="58"/>
      <c r="J4143" s="59"/>
      <c r="K4143" s="12"/>
      <c r="L4143" s="58"/>
      <c r="M4143" s="60"/>
    </row>
    <row r="4144" spans="1:29" x14ac:dyDescent="0.35">
      <c r="A4144" s="1"/>
      <c r="B4144" s="1"/>
      <c r="C4144" s="1"/>
      <c r="D4144" s="2"/>
      <c r="E4144" s="2"/>
      <c r="F4144" s="2"/>
      <c r="G4144" s="1"/>
      <c r="H4144" s="1"/>
      <c r="I4144" s="1"/>
      <c r="J4144" s="3"/>
      <c r="K4144" s="4"/>
      <c r="M4144" s="6"/>
      <c r="N4144" s="1"/>
      <c r="O4144" s="1"/>
      <c r="P4144" s="1"/>
      <c r="Q4144" s="3"/>
      <c r="R4144" s="4"/>
      <c r="S4144" s="3"/>
      <c r="T4144" s="3"/>
      <c r="U4144" s="1"/>
      <c r="V4144" s="1"/>
      <c r="W4144" s="4"/>
      <c r="X4144" s="3"/>
      <c r="Y4144" s="4"/>
      <c r="Z4144" s="3"/>
      <c r="AA4144" s="314" t="s">
        <v>0</v>
      </c>
      <c r="AB4144" s="314"/>
    </row>
    <row r="4145" spans="1:29" x14ac:dyDescent="0.35">
      <c r="A4145" s="315" t="s">
        <v>1</v>
      </c>
      <c r="B4145" s="315"/>
      <c r="C4145" s="315"/>
      <c r="D4145" s="315"/>
      <c r="E4145" s="315"/>
      <c r="F4145" s="315"/>
      <c r="G4145" s="315"/>
      <c r="H4145" s="315"/>
      <c r="I4145" s="315"/>
      <c r="J4145" s="315"/>
      <c r="K4145" s="315"/>
      <c r="L4145" s="315"/>
      <c r="M4145" s="315"/>
      <c r="N4145" s="315"/>
      <c r="O4145" s="315"/>
      <c r="P4145" s="315"/>
      <c r="Q4145" s="315"/>
      <c r="R4145" s="315"/>
      <c r="S4145" s="315"/>
      <c r="T4145" s="315"/>
      <c r="U4145" s="315"/>
      <c r="V4145" s="315"/>
      <c r="W4145" s="315"/>
      <c r="X4145" s="315"/>
      <c r="Y4145" s="315"/>
      <c r="Z4145" s="315"/>
      <c r="AA4145" s="315"/>
      <c r="AB4145" s="315"/>
    </row>
    <row r="4146" spans="1:29" x14ac:dyDescent="0.35">
      <c r="A4146" s="315" t="str">
        <f>A4126</f>
        <v>เทศบาลตำบลนาบอน</v>
      </c>
      <c r="B4146" s="315"/>
      <c r="C4146" s="315"/>
      <c r="D4146" s="315"/>
      <c r="E4146" s="315"/>
      <c r="F4146" s="315"/>
      <c r="G4146" s="315"/>
      <c r="H4146" s="315"/>
      <c r="I4146" s="315"/>
      <c r="J4146" s="315"/>
      <c r="K4146" s="315"/>
      <c r="L4146" s="315"/>
      <c r="M4146" s="315"/>
      <c r="N4146" s="315"/>
      <c r="O4146" s="315"/>
      <c r="P4146" s="315"/>
      <c r="Q4146" s="315"/>
      <c r="R4146" s="315"/>
      <c r="S4146" s="315"/>
      <c r="T4146" s="315"/>
      <c r="U4146" s="315"/>
      <c r="V4146" s="315"/>
      <c r="W4146" s="315"/>
      <c r="X4146" s="315"/>
      <c r="Y4146" s="315"/>
      <c r="Z4146" s="315"/>
      <c r="AA4146" s="315"/>
      <c r="AB4146" s="315"/>
    </row>
    <row r="4147" spans="1:29" x14ac:dyDescent="0.35">
      <c r="A4147" s="8" t="s">
        <v>339</v>
      </c>
      <c r="B4147" s="8"/>
      <c r="C4147" s="8"/>
      <c r="D4147" s="9"/>
      <c r="E4147" s="9"/>
      <c r="F4147" s="9"/>
      <c r="G4147" s="8"/>
      <c r="H4147" s="8"/>
      <c r="I4147" s="8"/>
      <c r="J4147" s="10"/>
      <c r="K4147" s="11"/>
      <c r="L4147" s="12"/>
      <c r="M4147" s="13"/>
      <c r="N4147" s="8"/>
      <c r="O4147" s="8"/>
      <c r="P4147" s="8"/>
      <c r="Q4147" s="10"/>
      <c r="R4147" s="11"/>
      <c r="S4147" s="10"/>
      <c r="T4147" s="10"/>
      <c r="U4147" s="8"/>
      <c r="V4147" s="8"/>
      <c r="W4147" s="11"/>
      <c r="X4147" s="10"/>
      <c r="Y4147" s="11"/>
      <c r="Z4147" s="10"/>
      <c r="AA4147" s="11"/>
      <c r="AB4147" s="14"/>
    </row>
    <row r="4148" spans="1:29" x14ac:dyDescent="0.35">
      <c r="A4148" s="288" t="s">
        <v>4</v>
      </c>
      <c r="B4148" s="316"/>
      <c r="C4148" s="316"/>
      <c r="D4148" s="316"/>
      <c r="E4148" s="316"/>
      <c r="F4148" s="316"/>
      <c r="G4148" s="316"/>
      <c r="H4148" s="316"/>
      <c r="I4148" s="316"/>
      <c r="J4148" s="316"/>
      <c r="K4148" s="316"/>
      <c r="L4148" s="289"/>
      <c r="M4148" s="288" t="s">
        <v>5</v>
      </c>
      <c r="N4148" s="316"/>
      <c r="O4148" s="316"/>
      <c r="P4148" s="316"/>
      <c r="Q4148" s="316"/>
      <c r="R4148" s="316"/>
      <c r="S4148" s="316"/>
      <c r="T4148" s="316"/>
      <c r="U4148" s="316"/>
      <c r="V4148" s="316"/>
      <c r="W4148" s="289"/>
      <c r="X4148" s="290" t="s">
        <v>6</v>
      </c>
      <c r="Y4148" s="290" t="s">
        <v>7</v>
      </c>
      <c r="Z4148" s="290" t="s">
        <v>8</v>
      </c>
      <c r="AA4148" s="290" t="s">
        <v>9</v>
      </c>
      <c r="AB4148" s="317" t="s">
        <v>10</v>
      </c>
    </row>
    <row r="4149" spans="1:29" x14ac:dyDescent="0.35">
      <c r="A4149" s="299" t="s">
        <v>11</v>
      </c>
      <c r="B4149" s="293" t="s">
        <v>12</v>
      </c>
      <c r="C4149" s="293" t="s">
        <v>13</v>
      </c>
      <c r="D4149" s="311" t="s">
        <v>14</v>
      </c>
      <c r="E4149" s="311" t="s">
        <v>15</v>
      </c>
      <c r="F4149" s="312" t="s">
        <v>16</v>
      </c>
      <c r="G4149" s="302" t="s">
        <v>17</v>
      </c>
      <c r="H4149" s="303"/>
      <c r="I4149" s="304"/>
      <c r="J4149" s="290" t="s">
        <v>18</v>
      </c>
      <c r="K4149" s="290" t="s">
        <v>19</v>
      </c>
      <c r="L4149" s="308" t="s">
        <v>20</v>
      </c>
      <c r="M4149" s="299" t="s">
        <v>11</v>
      </c>
      <c r="N4149" s="293" t="s">
        <v>21</v>
      </c>
      <c r="O4149" s="293" t="s">
        <v>22</v>
      </c>
      <c r="P4149" s="293" t="s">
        <v>16</v>
      </c>
      <c r="Q4149" s="290" t="s">
        <v>23</v>
      </c>
      <c r="R4149" s="290" t="s">
        <v>24</v>
      </c>
      <c r="S4149" s="290" t="s">
        <v>25</v>
      </c>
      <c r="T4149" s="290" t="s">
        <v>26</v>
      </c>
      <c r="U4149" s="288" t="s">
        <v>27</v>
      </c>
      <c r="V4149" s="289"/>
      <c r="W4149" s="290" t="s">
        <v>28</v>
      </c>
      <c r="X4149" s="291"/>
      <c r="Y4149" s="291"/>
      <c r="Z4149" s="291"/>
      <c r="AA4149" s="291"/>
      <c r="AB4149" s="318"/>
    </row>
    <row r="4150" spans="1:29" x14ac:dyDescent="0.35">
      <c r="A4150" s="300"/>
      <c r="B4150" s="294"/>
      <c r="C4150" s="294"/>
      <c r="D4150" s="312"/>
      <c r="E4150" s="312"/>
      <c r="F4150" s="312"/>
      <c r="G4150" s="305"/>
      <c r="H4150" s="306"/>
      <c r="I4150" s="307"/>
      <c r="J4150" s="291"/>
      <c r="K4150" s="291"/>
      <c r="L4150" s="309"/>
      <c r="M4150" s="300"/>
      <c r="N4150" s="294"/>
      <c r="O4150" s="294"/>
      <c r="P4150" s="294"/>
      <c r="Q4150" s="291"/>
      <c r="R4150" s="291"/>
      <c r="S4150" s="291"/>
      <c r="T4150" s="291"/>
      <c r="U4150" s="293" t="s">
        <v>29</v>
      </c>
      <c r="V4150" s="296" t="s">
        <v>30</v>
      </c>
      <c r="W4150" s="291"/>
      <c r="X4150" s="291"/>
      <c r="Y4150" s="291"/>
      <c r="Z4150" s="291"/>
      <c r="AA4150" s="291"/>
      <c r="AB4150" s="318"/>
    </row>
    <row r="4151" spans="1:29" x14ac:dyDescent="0.35">
      <c r="A4151" s="300"/>
      <c r="B4151" s="294"/>
      <c r="C4151" s="294"/>
      <c r="D4151" s="312"/>
      <c r="E4151" s="312"/>
      <c r="F4151" s="312"/>
      <c r="G4151" s="299" t="s">
        <v>31</v>
      </c>
      <c r="H4151" s="299" t="s">
        <v>32</v>
      </c>
      <c r="I4151" s="299" t="s">
        <v>33</v>
      </c>
      <c r="J4151" s="291"/>
      <c r="K4151" s="291"/>
      <c r="L4151" s="309"/>
      <c r="M4151" s="300"/>
      <c r="N4151" s="294"/>
      <c r="O4151" s="294"/>
      <c r="P4151" s="294"/>
      <c r="Q4151" s="291"/>
      <c r="R4151" s="291"/>
      <c r="S4151" s="291"/>
      <c r="T4151" s="291"/>
      <c r="U4151" s="294"/>
      <c r="V4151" s="297"/>
      <c r="W4151" s="291"/>
      <c r="X4151" s="291"/>
      <c r="Y4151" s="291"/>
      <c r="Z4151" s="291"/>
      <c r="AA4151" s="291"/>
      <c r="AB4151" s="318"/>
    </row>
    <row r="4152" spans="1:29" x14ac:dyDescent="0.35">
      <c r="A4152" s="300"/>
      <c r="B4152" s="294"/>
      <c r="C4152" s="294"/>
      <c r="D4152" s="312"/>
      <c r="E4152" s="312"/>
      <c r="F4152" s="312"/>
      <c r="G4152" s="300"/>
      <c r="H4152" s="300"/>
      <c r="I4152" s="300"/>
      <c r="J4152" s="291"/>
      <c r="K4152" s="291"/>
      <c r="L4152" s="309"/>
      <c r="M4152" s="300"/>
      <c r="N4152" s="294"/>
      <c r="O4152" s="294"/>
      <c r="P4152" s="294"/>
      <c r="Q4152" s="291"/>
      <c r="R4152" s="291"/>
      <c r="S4152" s="291"/>
      <c r="T4152" s="291"/>
      <c r="U4152" s="294"/>
      <c r="V4152" s="297"/>
      <c r="W4152" s="291"/>
      <c r="X4152" s="291"/>
      <c r="Y4152" s="291"/>
      <c r="Z4152" s="291"/>
      <c r="AA4152" s="291"/>
      <c r="AB4152" s="318"/>
    </row>
    <row r="4153" spans="1:29" x14ac:dyDescent="0.35">
      <c r="A4153" s="301"/>
      <c r="B4153" s="295"/>
      <c r="C4153" s="295"/>
      <c r="D4153" s="313"/>
      <c r="E4153" s="313"/>
      <c r="F4153" s="313"/>
      <c r="G4153" s="301"/>
      <c r="H4153" s="301"/>
      <c r="I4153" s="301"/>
      <c r="J4153" s="292"/>
      <c r="K4153" s="292"/>
      <c r="L4153" s="310"/>
      <c r="M4153" s="301"/>
      <c r="N4153" s="295"/>
      <c r="O4153" s="295"/>
      <c r="P4153" s="295"/>
      <c r="Q4153" s="292"/>
      <c r="R4153" s="292"/>
      <c r="S4153" s="292"/>
      <c r="T4153" s="292"/>
      <c r="U4153" s="295"/>
      <c r="V4153" s="298"/>
      <c r="W4153" s="292"/>
      <c r="X4153" s="292"/>
      <c r="Y4153" s="292"/>
      <c r="Z4153" s="292"/>
      <c r="AA4153" s="292"/>
      <c r="AB4153" s="319"/>
    </row>
    <row r="4154" spans="1:29" x14ac:dyDescent="0.35">
      <c r="A4154" s="15">
        <v>1</v>
      </c>
      <c r="B4154" s="16" t="str">
        <f>[1]ภดส3!B8225</f>
        <v>โฉนด</v>
      </c>
      <c r="C4154" s="16">
        <f>[1]ภดส3!E8225</f>
        <v>9</v>
      </c>
      <c r="D4154" s="17">
        <f>[1]ภดส3!C8225</f>
        <v>3</v>
      </c>
      <c r="E4154" s="17" t="str">
        <f>[1]ภดส3!F8225</f>
        <v>ม.11 ต.นาบอน</v>
      </c>
      <c r="F4154" s="18" t="s">
        <v>45</v>
      </c>
      <c r="G4154" s="16">
        <f>[1]ภดส3!G8225</f>
        <v>1</v>
      </c>
      <c r="H4154" s="16">
        <f>[1]ภดส3!H8225</f>
        <v>0</v>
      </c>
      <c r="I4154" s="16">
        <f>[1]ภดส3!I8225</f>
        <v>65</v>
      </c>
      <c r="J4154" s="19">
        <f>[1]ภดส3!J8225</f>
        <v>465</v>
      </c>
      <c r="K4154" s="20">
        <v>1700</v>
      </c>
      <c r="L4154" s="19">
        <f>J4154*K4154</f>
        <v>790500</v>
      </c>
      <c r="M4154" s="21"/>
      <c r="N4154" s="21"/>
      <c r="O4154" s="21"/>
      <c r="P4154" s="21"/>
      <c r="Q4154" s="22"/>
      <c r="R4154" s="23"/>
      <c r="S4154" s="22"/>
      <c r="T4154" s="22"/>
      <c r="U4154" s="21"/>
      <c r="V4154" s="21"/>
      <c r="W4154" s="23"/>
      <c r="X4154" s="22">
        <f>L4154</f>
        <v>790500</v>
      </c>
      <c r="Y4154" s="23">
        <f>X4154*100/100</f>
        <v>790500</v>
      </c>
      <c r="Z4154" s="22">
        <v>0</v>
      </c>
      <c r="AA4154" s="24">
        <f>Y4154-Z4154</f>
        <v>790500</v>
      </c>
      <c r="AB4154" s="25">
        <v>0.3</v>
      </c>
      <c r="AC4154" s="5">
        <f>AA4154*AB4154/100</f>
        <v>2371.5</v>
      </c>
    </row>
    <row r="4155" spans="1:29" x14ac:dyDescent="0.35">
      <c r="A4155" s="15">
        <v>2</v>
      </c>
      <c r="B4155" s="16" t="str">
        <f>[1]ภดส3!B8226</f>
        <v>โฉนด</v>
      </c>
      <c r="C4155" s="16">
        <f>[1]ภดส3!E8226</f>
        <v>95</v>
      </c>
      <c r="D4155" s="17">
        <f>[1]ภดส3!C8226</f>
        <v>95</v>
      </c>
      <c r="E4155" s="17" t="str">
        <f>[1]ภดส3!F8226</f>
        <v>ม.11 ต.นาบอน</v>
      </c>
      <c r="F4155" s="18" t="s">
        <v>47</v>
      </c>
      <c r="G4155" s="16">
        <f>[1]ภดส3!G8226</f>
        <v>4</v>
      </c>
      <c r="H4155" s="16">
        <f>[1]ภดส3!H8226</f>
        <v>0</v>
      </c>
      <c r="I4155" s="16">
        <f>[1]ภดส3!I8226</f>
        <v>2</v>
      </c>
      <c r="J4155" s="19">
        <f>[1]ภดส3!J8226</f>
        <v>1602</v>
      </c>
      <c r="K4155" s="20">
        <v>3050</v>
      </c>
      <c r="L4155" s="19">
        <f>J4155*K4155</f>
        <v>4886100</v>
      </c>
      <c r="M4155" s="21"/>
      <c r="N4155" s="21"/>
      <c r="O4155" s="21"/>
      <c r="P4155" s="21"/>
      <c r="Q4155" s="22"/>
      <c r="R4155" s="23"/>
      <c r="S4155" s="22"/>
      <c r="T4155" s="22"/>
      <c r="U4155" s="21"/>
      <c r="V4155" s="21"/>
      <c r="W4155" s="23"/>
      <c r="X4155" s="22">
        <f>L4155</f>
        <v>4886100</v>
      </c>
      <c r="Y4155" s="23">
        <f>X4155*100/100</f>
        <v>4886100</v>
      </c>
      <c r="Z4155" s="22">
        <v>0</v>
      </c>
      <c r="AA4155" s="24">
        <f>Y4155-Z4155</f>
        <v>4886100</v>
      </c>
      <c r="AB4155" s="25">
        <v>0.3</v>
      </c>
      <c r="AC4155" s="5">
        <f t="shared" ref="AC4155:AC4164" si="256">AA4155*AB4155/100</f>
        <v>14658.3</v>
      </c>
    </row>
    <row r="4156" spans="1:29" x14ac:dyDescent="0.35">
      <c r="A4156" s="15">
        <v>3</v>
      </c>
      <c r="B4156" s="16" t="str">
        <f>[1]ภดส3!B8227</f>
        <v>โฉนด</v>
      </c>
      <c r="C4156" s="16">
        <f>[1]ภดส3!E8227</f>
        <v>45</v>
      </c>
      <c r="D4156" s="17">
        <f>[1]ภดส3!C8227</f>
        <v>29</v>
      </c>
      <c r="E4156" s="17" t="str">
        <f>[1]ภดส3!F8227</f>
        <v>ม.11 ต.นาบอน</v>
      </c>
      <c r="F4156" s="18" t="s">
        <v>45</v>
      </c>
      <c r="G4156" s="16">
        <f>[1]ภดส3!G8227</f>
        <v>0</v>
      </c>
      <c r="H4156" s="16">
        <f>[1]ภดส3!H8227</f>
        <v>0</v>
      </c>
      <c r="I4156" s="16">
        <f>[1]ภดส3!I8227</f>
        <v>25</v>
      </c>
      <c r="J4156" s="19">
        <f>[1]ภดส3!J8227</f>
        <v>25</v>
      </c>
      <c r="K4156" s="20">
        <v>3050</v>
      </c>
      <c r="L4156" s="19">
        <f t="shared" ref="L4156:L4164" si="257">J4156*K4156</f>
        <v>76250</v>
      </c>
      <c r="M4156" s="21"/>
      <c r="N4156" s="21"/>
      <c r="O4156" s="21"/>
      <c r="P4156" s="21"/>
      <c r="Q4156" s="22"/>
      <c r="R4156" s="23"/>
      <c r="S4156" s="22"/>
      <c r="T4156" s="22"/>
      <c r="U4156" s="21"/>
      <c r="V4156" s="21"/>
      <c r="W4156" s="23"/>
      <c r="X4156" s="22">
        <f t="shared" ref="X4156:X4164" si="258">L4156</f>
        <v>76250</v>
      </c>
      <c r="Y4156" s="23">
        <f t="shared" ref="Y4156:Y4164" si="259">X4156*100/100</f>
        <v>76250</v>
      </c>
      <c r="Z4156" s="22">
        <v>0</v>
      </c>
      <c r="AA4156" s="24">
        <f>Y4156-Z4156</f>
        <v>76250</v>
      </c>
      <c r="AB4156" s="25">
        <v>0.3</v>
      </c>
      <c r="AC4156" s="5">
        <f t="shared" si="256"/>
        <v>228.75</v>
      </c>
    </row>
    <row r="4157" spans="1:29" x14ac:dyDescent="0.35">
      <c r="A4157" s="15">
        <v>4</v>
      </c>
      <c r="B4157" s="16" t="str">
        <f>[1]ภดส3!B8228</f>
        <v>โฉนด</v>
      </c>
      <c r="C4157" s="16">
        <f>[1]ภดส3!E8228</f>
        <v>17</v>
      </c>
      <c r="D4157" s="17">
        <f>[1]ภดส3!C8228</f>
        <v>4</v>
      </c>
      <c r="E4157" s="17" t="str">
        <f>[1]ภดส3!F8228</f>
        <v>ม.11 ต.นาบอน</v>
      </c>
      <c r="F4157" s="18" t="s">
        <v>61</v>
      </c>
      <c r="G4157" s="16">
        <f>[1]ภดส3!G8228</f>
        <v>19</v>
      </c>
      <c r="H4157" s="16">
        <f>[1]ภดส3!H8228</f>
        <v>0</v>
      </c>
      <c r="I4157" s="16">
        <f>[1]ภดส3!I8228</f>
        <v>94</v>
      </c>
      <c r="J4157" s="19">
        <f>[1]ภดส3!J8228</f>
        <v>7694</v>
      </c>
      <c r="K4157" s="20">
        <v>150</v>
      </c>
      <c r="L4157" s="19">
        <f t="shared" si="257"/>
        <v>1154100</v>
      </c>
      <c r="M4157" s="21"/>
      <c r="N4157" s="21"/>
      <c r="O4157" s="21"/>
      <c r="P4157" s="21"/>
      <c r="Q4157" s="22"/>
      <c r="R4157" s="23"/>
      <c r="S4157" s="22"/>
      <c r="T4157" s="22"/>
      <c r="U4157" s="21"/>
      <c r="V4157" s="21"/>
      <c r="W4157" s="23"/>
      <c r="X4157" s="22">
        <f t="shared" si="258"/>
        <v>1154100</v>
      </c>
      <c r="Y4157" s="23">
        <f t="shared" si="259"/>
        <v>1154100</v>
      </c>
      <c r="Z4157" s="22">
        <v>50000000</v>
      </c>
      <c r="AA4157" s="24">
        <v>0</v>
      </c>
      <c r="AB4157" s="25">
        <v>0.01</v>
      </c>
      <c r="AC4157" s="5">
        <f t="shared" si="256"/>
        <v>0</v>
      </c>
    </row>
    <row r="4158" spans="1:29" x14ac:dyDescent="0.35">
      <c r="A4158" s="15">
        <v>5</v>
      </c>
      <c r="B4158" s="16" t="str">
        <f>[1]ภดส3!B8229</f>
        <v>โฉนด</v>
      </c>
      <c r="C4158" s="16">
        <f>[1]ภดส3!E8229</f>
        <v>48</v>
      </c>
      <c r="D4158" s="17">
        <f>[1]ภดส3!C8229</f>
        <v>32</v>
      </c>
      <c r="E4158" s="17" t="str">
        <f>[1]ภดส3!F8229</f>
        <v>ม.11 ต.นาบอน</v>
      </c>
      <c r="F4158" s="18" t="s">
        <v>45</v>
      </c>
      <c r="G4158" s="16">
        <f>[1]ภดส3!G8229</f>
        <v>0</v>
      </c>
      <c r="H4158" s="16">
        <f>[1]ภดส3!H8229</f>
        <v>0</v>
      </c>
      <c r="I4158" s="16">
        <f>[1]ภดส3!I8229</f>
        <v>25</v>
      </c>
      <c r="J4158" s="19">
        <f>[1]ภดส3!J8229</f>
        <v>25</v>
      </c>
      <c r="K4158" s="20">
        <v>3050</v>
      </c>
      <c r="L4158" s="19">
        <f t="shared" si="257"/>
        <v>76250</v>
      </c>
      <c r="M4158" s="21"/>
      <c r="N4158" s="21"/>
      <c r="O4158" s="21"/>
      <c r="P4158" s="21"/>
      <c r="Q4158" s="22"/>
      <c r="R4158" s="23"/>
      <c r="S4158" s="22"/>
      <c r="T4158" s="22"/>
      <c r="U4158" s="21"/>
      <c r="V4158" s="21"/>
      <c r="W4158" s="23"/>
      <c r="X4158" s="22">
        <f t="shared" si="258"/>
        <v>76250</v>
      </c>
      <c r="Y4158" s="23">
        <f t="shared" si="259"/>
        <v>76250</v>
      </c>
      <c r="Z4158" s="22">
        <v>0</v>
      </c>
      <c r="AA4158" s="24">
        <f>Y4158-Z4158</f>
        <v>76250</v>
      </c>
      <c r="AB4158" s="25">
        <v>0.3</v>
      </c>
      <c r="AC4158" s="5">
        <f t="shared" si="256"/>
        <v>228.75</v>
      </c>
    </row>
    <row r="4159" spans="1:29" x14ac:dyDescent="0.35">
      <c r="A4159" s="15">
        <v>6</v>
      </c>
      <c r="B4159" s="16" t="str">
        <f>[1]ภดส3!B8230</f>
        <v>โฉนด</v>
      </c>
      <c r="C4159" s="16">
        <f>[1]ภดส3!E8230</f>
        <v>43</v>
      </c>
      <c r="D4159" s="17">
        <f>[1]ภดส3!C8230</f>
        <v>27</v>
      </c>
      <c r="E4159" s="17" t="str">
        <f>[1]ภดส3!F8230</f>
        <v>ม.11 ต.นาบอน</v>
      </c>
      <c r="F4159" s="18" t="s">
        <v>45</v>
      </c>
      <c r="G4159" s="16">
        <f>[1]ภดส3!G8230</f>
        <v>0</v>
      </c>
      <c r="H4159" s="16">
        <f>[1]ภดส3!H8230</f>
        <v>0</v>
      </c>
      <c r="I4159" s="16">
        <f>[1]ภดส3!I8230</f>
        <v>25</v>
      </c>
      <c r="J4159" s="19">
        <f>[1]ภดส3!J8230</f>
        <v>25</v>
      </c>
      <c r="K4159" s="20">
        <v>3050</v>
      </c>
      <c r="L4159" s="19">
        <f t="shared" si="257"/>
        <v>76250</v>
      </c>
      <c r="M4159" s="21"/>
      <c r="N4159" s="21"/>
      <c r="O4159" s="21"/>
      <c r="P4159" s="21"/>
      <c r="Q4159" s="22"/>
      <c r="R4159" s="23"/>
      <c r="S4159" s="22"/>
      <c r="T4159" s="22"/>
      <c r="U4159" s="21"/>
      <c r="V4159" s="21"/>
      <c r="W4159" s="23"/>
      <c r="X4159" s="22">
        <f t="shared" si="258"/>
        <v>76250</v>
      </c>
      <c r="Y4159" s="23">
        <f t="shared" si="259"/>
        <v>76250</v>
      </c>
      <c r="Z4159" s="22">
        <v>0</v>
      </c>
      <c r="AA4159" s="24">
        <f t="shared" ref="AA4159:AA4164" si="260">Y4159-Z4159</f>
        <v>76250</v>
      </c>
      <c r="AB4159" s="25">
        <v>0.3</v>
      </c>
      <c r="AC4159" s="5">
        <f t="shared" si="256"/>
        <v>228.75</v>
      </c>
    </row>
    <row r="4160" spans="1:29" x14ac:dyDescent="0.35">
      <c r="A4160" s="15">
        <v>7</v>
      </c>
      <c r="B4160" s="16" t="str">
        <f>[1]ภดส3!B8231</f>
        <v>โฉนด</v>
      </c>
      <c r="C4160" s="16">
        <f>[1]ภดส3!E8231</f>
        <v>46</v>
      </c>
      <c r="D4160" s="17">
        <f>[1]ภดส3!C8231</f>
        <v>30</v>
      </c>
      <c r="E4160" s="17" t="str">
        <f>[1]ภดส3!F8231</f>
        <v>ม.11 ต.นาบอน</v>
      </c>
      <c r="F4160" s="18" t="s">
        <v>45</v>
      </c>
      <c r="G4160" s="16">
        <f>[1]ภดส3!G8231</f>
        <v>0</v>
      </c>
      <c r="H4160" s="16">
        <f>[1]ภดส3!H8231</f>
        <v>0</v>
      </c>
      <c r="I4160" s="16">
        <f>[1]ภดส3!I8231</f>
        <v>25</v>
      </c>
      <c r="J4160" s="19">
        <f>[1]ภดส3!J8231</f>
        <v>25</v>
      </c>
      <c r="K4160" s="20">
        <v>3050</v>
      </c>
      <c r="L4160" s="19">
        <f t="shared" si="257"/>
        <v>76250</v>
      </c>
      <c r="M4160" s="21"/>
      <c r="N4160" s="21"/>
      <c r="O4160" s="21"/>
      <c r="P4160" s="21"/>
      <c r="Q4160" s="22"/>
      <c r="R4160" s="23"/>
      <c r="S4160" s="22"/>
      <c r="T4160" s="22"/>
      <c r="U4160" s="21"/>
      <c r="V4160" s="21"/>
      <c r="W4160" s="23"/>
      <c r="X4160" s="22">
        <f t="shared" si="258"/>
        <v>76250</v>
      </c>
      <c r="Y4160" s="23">
        <f t="shared" si="259"/>
        <v>76250</v>
      </c>
      <c r="Z4160" s="22">
        <v>0</v>
      </c>
      <c r="AA4160" s="24">
        <f t="shared" si="260"/>
        <v>76250</v>
      </c>
      <c r="AB4160" s="25">
        <v>0.3</v>
      </c>
      <c r="AC4160" s="5">
        <f t="shared" si="256"/>
        <v>228.75</v>
      </c>
    </row>
    <row r="4161" spans="1:29" x14ac:dyDescent="0.35">
      <c r="A4161" s="15">
        <v>8</v>
      </c>
      <c r="B4161" s="16" t="str">
        <f>[1]ภดส3!B8252</f>
        <v>โฉนด</v>
      </c>
      <c r="C4161" s="16">
        <f>[1]ภดส3!E8252</f>
        <v>67</v>
      </c>
      <c r="D4161" s="17">
        <f>[1]ภดส3!C8252</f>
        <v>51</v>
      </c>
      <c r="E4161" s="17" t="str">
        <f>[1]ภดส3!F8252</f>
        <v>ม.11 ต.นาบอน</v>
      </c>
      <c r="F4161" s="18" t="s">
        <v>45</v>
      </c>
      <c r="G4161" s="16">
        <f>[1]ภดส3!G8252</f>
        <v>0</v>
      </c>
      <c r="H4161" s="16">
        <f>[1]ภดส3!H8252</f>
        <v>0</v>
      </c>
      <c r="I4161" s="16">
        <f>[1]ภดส3!I8252</f>
        <v>25</v>
      </c>
      <c r="J4161" s="19">
        <f>[1]ภดส3!J8252</f>
        <v>25</v>
      </c>
      <c r="K4161" s="20">
        <v>3050</v>
      </c>
      <c r="L4161" s="19">
        <f t="shared" si="257"/>
        <v>76250</v>
      </c>
      <c r="M4161" s="21"/>
      <c r="N4161" s="21"/>
      <c r="O4161" s="21"/>
      <c r="P4161" s="21"/>
      <c r="Q4161" s="22"/>
      <c r="R4161" s="23"/>
      <c r="S4161" s="22"/>
      <c r="T4161" s="22"/>
      <c r="U4161" s="21"/>
      <c r="V4161" s="21"/>
      <c r="W4161" s="23"/>
      <c r="X4161" s="22">
        <f t="shared" si="258"/>
        <v>76250</v>
      </c>
      <c r="Y4161" s="23">
        <f t="shared" si="259"/>
        <v>76250</v>
      </c>
      <c r="Z4161" s="22">
        <v>0</v>
      </c>
      <c r="AA4161" s="24">
        <f t="shared" si="260"/>
        <v>76250</v>
      </c>
      <c r="AB4161" s="25">
        <v>0.3</v>
      </c>
      <c r="AC4161" s="5">
        <f t="shared" si="256"/>
        <v>228.75</v>
      </c>
    </row>
    <row r="4162" spans="1:29" x14ac:dyDescent="0.35">
      <c r="A4162" s="15">
        <v>9</v>
      </c>
      <c r="B4162" s="16" t="str">
        <f>[1]ภดส3!B8253</f>
        <v>โฉนด</v>
      </c>
      <c r="C4162" s="16">
        <f>[1]ภดส3!E8253</f>
        <v>51</v>
      </c>
      <c r="D4162" s="17">
        <f>[1]ภดส3!C8253</f>
        <v>35</v>
      </c>
      <c r="E4162" s="17" t="str">
        <f>[1]ภดส3!F8253</f>
        <v>ม.11 ต.นาบอน</v>
      </c>
      <c r="F4162" s="18" t="s">
        <v>45</v>
      </c>
      <c r="G4162" s="16">
        <f>[1]ภดส3!G8253</f>
        <v>0</v>
      </c>
      <c r="H4162" s="16">
        <f>[1]ภดส3!H8253</f>
        <v>0</v>
      </c>
      <c r="I4162" s="16">
        <f>[1]ภดส3!I8253</f>
        <v>25</v>
      </c>
      <c r="J4162" s="19">
        <f>[1]ภดส3!J8253</f>
        <v>25</v>
      </c>
      <c r="K4162" s="20">
        <v>3050</v>
      </c>
      <c r="L4162" s="19">
        <f t="shared" si="257"/>
        <v>76250</v>
      </c>
      <c r="M4162" s="21"/>
      <c r="N4162" s="21"/>
      <c r="O4162" s="21"/>
      <c r="P4162" s="21"/>
      <c r="Q4162" s="22"/>
      <c r="R4162" s="23"/>
      <c r="S4162" s="22"/>
      <c r="T4162" s="22"/>
      <c r="U4162" s="21"/>
      <c r="V4162" s="21"/>
      <c r="W4162" s="23"/>
      <c r="X4162" s="22">
        <f t="shared" si="258"/>
        <v>76250</v>
      </c>
      <c r="Y4162" s="23">
        <f t="shared" si="259"/>
        <v>76250</v>
      </c>
      <c r="Z4162" s="22">
        <v>0</v>
      </c>
      <c r="AA4162" s="24">
        <f t="shared" si="260"/>
        <v>76250</v>
      </c>
      <c r="AB4162" s="25">
        <v>0.3</v>
      </c>
      <c r="AC4162" s="5">
        <f t="shared" si="256"/>
        <v>228.75</v>
      </c>
    </row>
    <row r="4163" spans="1:29" x14ac:dyDescent="0.35">
      <c r="A4163" s="15">
        <v>10</v>
      </c>
      <c r="B4163" s="16" t="str">
        <f>[1]ภดส3!B8254</f>
        <v>โฉนด</v>
      </c>
      <c r="C4163" s="16">
        <f>[1]ภดส3!E8254</f>
        <v>66</v>
      </c>
      <c r="D4163" s="17">
        <f>[1]ภดส3!C8254</f>
        <v>50</v>
      </c>
      <c r="E4163" s="17" t="str">
        <f>[1]ภดส3!F8254</f>
        <v>ม.11 ต.นาบอน</v>
      </c>
      <c r="F4163" s="18" t="s">
        <v>45</v>
      </c>
      <c r="G4163" s="16">
        <f>[1]ภดส3!G8254</f>
        <v>0</v>
      </c>
      <c r="H4163" s="16">
        <f>[1]ภดส3!H8254</f>
        <v>0</v>
      </c>
      <c r="I4163" s="16">
        <f>[1]ภดส3!I8254</f>
        <v>25</v>
      </c>
      <c r="J4163" s="19">
        <f>[1]ภดส3!J8254</f>
        <v>25</v>
      </c>
      <c r="K4163" s="20">
        <v>3050</v>
      </c>
      <c r="L4163" s="19">
        <f t="shared" si="257"/>
        <v>76250</v>
      </c>
      <c r="M4163" s="21"/>
      <c r="N4163" s="21"/>
      <c r="O4163" s="21"/>
      <c r="P4163" s="21"/>
      <c r="Q4163" s="22"/>
      <c r="R4163" s="23"/>
      <c r="S4163" s="22"/>
      <c r="T4163" s="22"/>
      <c r="U4163" s="21"/>
      <c r="V4163" s="21"/>
      <c r="W4163" s="23"/>
      <c r="X4163" s="22">
        <f t="shared" si="258"/>
        <v>76250</v>
      </c>
      <c r="Y4163" s="23">
        <f t="shared" si="259"/>
        <v>76250</v>
      </c>
      <c r="Z4163" s="22">
        <v>0</v>
      </c>
      <c r="AA4163" s="24">
        <f t="shared" si="260"/>
        <v>76250</v>
      </c>
      <c r="AB4163" s="25">
        <v>0.3</v>
      </c>
      <c r="AC4163" s="5">
        <f t="shared" si="256"/>
        <v>228.75</v>
      </c>
    </row>
    <row r="4164" spans="1:29" x14ac:dyDescent="0.35">
      <c r="A4164" s="15">
        <v>11</v>
      </c>
      <c r="B4164" s="16" t="str">
        <f>[1]ภดส3!B8255</f>
        <v>โฉนด</v>
      </c>
      <c r="C4164" s="16">
        <f>[1]ภดส3!E8255</f>
        <v>65</v>
      </c>
      <c r="D4164" s="17">
        <f>[1]ภดส3!C8255</f>
        <v>49</v>
      </c>
      <c r="E4164" s="17" t="str">
        <f>[1]ภดส3!F8255</f>
        <v>ม.11 ต.นาบอน</v>
      </c>
      <c r="F4164" s="18" t="s">
        <v>45</v>
      </c>
      <c r="G4164" s="16">
        <f>[1]ภดส3!G8255</f>
        <v>0</v>
      </c>
      <c r="H4164" s="16">
        <f>[1]ภดส3!H8255</f>
        <v>0</v>
      </c>
      <c r="I4164" s="16">
        <f>[1]ภดส3!I8255</f>
        <v>25</v>
      </c>
      <c r="J4164" s="19">
        <f>[1]ภดส3!J8255</f>
        <v>25</v>
      </c>
      <c r="K4164" s="20">
        <v>3050</v>
      </c>
      <c r="L4164" s="19">
        <f t="shared" si="257"/>
        <v>76250</v>
      </c>
      <c r="M4164" s="21"/>
      <c r="N4164" s="21"/>
      <c r="O4164" s="21"/>
      <c r="P4164" s="21"/>
      <c r="Q4164" s="22"/>
      <c r="R4164" s="23"/>
      <c r="S4164" s="22"/>
      <c r="T4164" s="22"/>
      <c r="U4164" s="21"/>
      <c r="V4164" s="21"/>
      <c r="W4164" s="23"/>
      <c r="X4164" s="22">
        <f t="shared" si="258"/>
        <v>76250</v>
      </c>
      <c r="Y4164" s="23">
        <f t="shared" si="259"/>
        <v>76250</v>
      </c>
      <c r="Z4164" s="22">
        <v>0</v>
      </c>
      <c r="AA4164" s="24">
        <f t="shared" si="260"/>
        <v>76250</v>
      </c>
      <c r="AB4164" s="25">
        <v>0.3</v>
      </c>
      <c r="AC4164" s="5">
        <f t="shared" si="256"/>
        <v>228.75</v>
      </c>
    </row>
    <row r="4165" spans="1:29" x14ac:dyDescent="0.35">
      <c r="A4165" s="201"/>
      <c r="B4165" s="202"/>
      <c r="C4165" s="202"/>
      <c r="D4165" s="77"/>
      <c r="E4165" s="77"/>
      <c r="F4165" s="130"/>
      <c r="G4165" s="202"/>
      <c r="H4165" s="202"/>
      <c r="I4165" s="202"/>
      <c r="J4165" s="196"/>
      <c r="K4165" s="197"/>
      <c r="L4165" s="203"/>
      <c r="M4165" s="132"/>
      <c r="N4165" s="132"/>
      <c r="O4165" s="132"/>
      <c r="P4165" s="132"/>
      <c r="Q4165" s="185"/>
      <c r="R4165" s="206"/>
      <c r="S4165" s="185"/>
      <c r="T4165" s="207"/>
      <c r="U4165" s="132"/>
      <c r="V4165" s="132"/>
      <c r="W4165" s="206"/>
      <c r="X4165" s="207"/>
      <c r="Y4165" s="206"/>
      <c r="Z4165" s="207"/>
      <c r="AA4165" s="208"/>
      <c r="AB4165" s="198"/>
      <c r="AC4165" s="188">
        <f>SUM(AC4154:AC4164)</f>
        <v>18859.8</v>
      </c>
    </row>
    <row r="4166" spans="1:29" x14ac:dyDescent="0.35">
      <c r="A4166" s="1"/>
      <c r="B4166" s="1"/>
      <c r="C4166" s="1"/>
      <c r="D4166" s="2"/>
      <c r="E4166" s="2"/>
      <c r="F4166" s="2"/>
      <c r="G4166" s="1"/>
      <c r="H4166" s="1"/>
      <c r="I4166" s="1"/>
      <c r="J4166" s="3"/>
      <c r="K4166" s="4"/>
      <c r="M4166" s="6"/>
      <c r="N4166" s="1"/>
      <c r="O4166" s="1"/>
      <c r="P4166" s="1"/>
      <c r="Q4166" s="3"/>
      <c r="R4166" s="4"/>
      <c r="S4166" s="3"/>
      <c r="T4166" s="3"/>
      <c r="U4166" s="1"/>
      <c r="V4166" s="1"/>
      <c r="W4166" s="4"/>
      <c r="X4166" s="3"/>
      <c r="Y4166" s="4"/>
      <c r="Z4166" s="3"/>
      <c r="AA4166" s="4"/>
      <c r="AB4166" s="55"/>
    </row>
    <row r="4167" spans="1:29" x14ac:dyDescent="0.35">
      <c r="A4167" s="8"/>
      <c r="B4167" s="8" t="s">
        <v>37</v>
      </c>
      <c r="C4167" s="8"/>
      <c r="D4167" s="9" t="s">
        <v>38</v>
      </c>
      <c r="E4167" s="9"/>
      <c r="F4167" s="9"/>
      <c r="G4167" s="56"/>
      <c r="H4167" s="8" t="s">
        <v>39</v>
      </c>
      <c r="I4167" s="8"/>
      <c r="J4167" s="57"/>
      <c r="K4167" s="10"/>
      <c r="L4167" s="8"/>
      <c r="M4167" s="13"/>
      <c r="N4167" s="1"/>
      <c r="O4167" s="1"/>
      <c r="P4167" s="1"/>
      <c r="Q4167" s="3"/>
      <c r="R4167" s="4"/>
      <c r="S4167" s="3"/>
      <c r="T4167" s="3"/>
      <c r="U4167" s="1"/>
      <c r="V4167" s="1"/>
      <c r="W4167" s="4"/>
      <c r="X4167" s="3"/>
      <c r="Y4167" s="4"/>
      <c r="Z4167" s="3"/>
      <c r="AA4167" s="4"/>
      <c r="AB4167" s="55"/>
    </row>
    <row r="4168" spans="1:29" x14ac:dyDescent="0.35">
      <c r="A4168" s="8"/>
      <c r="B4168" s="8"/>
      <c r="C4168" s="8"/>
      <c r="D4168" s="9"/>
      <c r="E4168" s="9"/>
      <c r="F4168" s="9"/>
      <c r="G4168" s="56"/>
      <c r="H4168" s="8" t="s">
        <v>40</v>
      </c>
      <c r="I4168" s="8"/>
      <c r="J4168" s="57"/>
      <c r="K4168" s="10"/>
      <c r="L4168" s="8"/>
      <c r="M4168" s="13"/>
      <c r="N4168" s="1"/>
      <c r="O4168" s="1"/>
      <c r="P4168" s="1"/>
      <c r="Q4168" s="3"/>
      <c r="R4168" s="4"/>
      <c r="S4168" s="3"/>
      <c r="T4168" s="3"/>
      <c r="U4168" s="1"/>
      <c r="V4168" s="1"/>
      <c r="W4168" s="4"/>
      <c r="X4168" s="3"/>
      <c r="Y4168" s="4"/>
      <c r="Z4168" s="3"/>
      <c r="AA4168" s="4"/>
      <c r="AB4168" s="55"/>
    </row>
    <row r="4169" spans="1:29" x14ac:dyDescent="0.35">
      <c r="A4169" s="8"/>
      <c r="B4169" s="8"/>
      <c r="C4169" s="8"/>
      <c r="D4169" s="9"/>
      <c r="E4169" s="9"/>
      <c r="F4169" s="9"/>
      <c r="G4169" s="56"/>
      <c r="H4169" s="8" t="s">
        <v>41</v>
      </c>
      <c r="I4169" s="8"/>
      <c r="J4169" s="57"/>
      <c r="K4169" s="10"/>
      <c r="L4169" s="8"/>
      <c r="M4169" s="13"/>
      <c r="N4169" s="1"/>
      <c r="O4169" s="1"/>
      <c r="P4169" s="8"/>
      <c r="Q4169" s="3"/>
      <c r="R4169" s="4"/>
      <c r="S4169" s="3"/>
      <c r="T4169" s="3"/>
      <c r="U4169" s="1"/>
      <c r="V4169" s="1"/>
      <c r="W4169" s="4"/>
      <c r="X4169" s="3"/>
      <c r="Y4169" s="11"/>
      <c r="Z4169" s="10"/>
      <c r="AA4169" s="11"/>
      <c r="AB4169" s="14"/>
    </row>
    <row r="4170" spans="1:29" x14ac:dyDescent="0.35">
      <c r="A4170" s="8"/>
      <c r="B4170" s="8"/>
      <c r="C4170" s="8"/>
      <c r="D4170" s="9"/>
      <c r="E4170" s="9"/>
      <c r="F4170" s="9"/>
      <c r="G4170" s="56"/>
      <c r="H4170" s="8" t="s">
        <v>42</v>
      </c>
      <c r="I4170" s="58"/>
      <c r="J4170" s="59"/>
      <c r="K4170" s="12"/>
      <c r="L4170" s="58"/>
      <c r="M4170" s="60"/>
      <c r="N4170" s="1"/>
      <c r="O4170" s="1"/>
      <c r="P4170" s="8"/>
      <c r="Q4170" s="3"/>
      <c r="R4170" s="4"/>
      <c r="S4170" s="3"/>
      <c r="T4170" s="3"/>
      <c r="U4170" s="1"/>
      <c r="V4170" s="1"/>
      <c r="W4170" s="4"/>
      <c r="X4170" s="3"/>
      <c r="Y4170" s="11"/>
      <c r="Z4170" s="10"/>
      <c r="AA4170" s="11"/>
      <c r="AB4170" s="14"/>
    </row>
    <row r="4171" spans="1:29" x14ac:dyDescent="0.35">
      <c r="A4171" s="58"/>
      <c r="B4171" s="58"/>
      <c r="C4171" s="58"/>
      <c r="D4171" s="61"/>
      <c r="E4171" s="61"/>
      <c r="F4171" s="61"/>
      <c r="G4171" s="58"/>
      <c r="H4171" s="58" t="s">
        <v>43</v>
      </c>
      <c r="I4171" s="58"/>
      <c r="J4171" s="59"/>
      <c r="K4171" s="12"/>
      <c r="L4171" s="58"/>
      <c r="M4171" s="60"/>
    </row>
    <row r="4172" spans="1:29" x14ac:dyDescent="0.35">
      <c r="A4172" s="1"/>
      <c r="B4172" s="1"/>
      <c r="C4172" s="1"/>
      <c r="D4172" s="2"/>
      <c r="E4172" s="2"/>
      <c r="F4172" s="2"/>
      <c r="G4172" s="1"/>
      <c r="H4172" s="1"/>
      <c r="I4172" s="1"/>
      <c r="J4172" s="3"/>
      <c r="K4172" s="4"/>
      <c r="M4172" s="6"/>
      <c r="N4172" s="1"/>
      <c r="O4172" s="1"/>
      <c r="P4172" s="1"/>
      <c r="Q4172" s="3"/>
      <c r="R4172" s="4"/>
      <c r="S4172" s="3"/>
      <c r="T4172" s="3"/>
      <c r="U4172" s="1"/>
      <c r="V4172" s="1"/>
      <c r="W4172" s="4"/>
      <c r="X4172" s="3"/>
      <c r="Y4172" s="4"/>
      <c r="Z4172" s="3"/>
      <c r="AA4172" s="314" t="s">
        <v>0</v>
      </c>
      <c r="AB4172" s="314"/>
    </row>
    <row r="4173" spans="1:29" x14ac:dyDescent="0.35">
      <c r="A4173" s="315" t="s">
        <v>1</v>
      </c>
      <c r="B4173" s="315"/>
      <c r="C4173" s="315"/>
      <c r="D4173" s="315"/>
      <c r="E4173" s="315"/>
      <c r="F4173" s="315"/>
      <c r="G4173" s="315"/>
      <c r="H4173" s="315"/>
      <c r="I4173" s="315"/>
      <c r="J4173" s="315"/>
      <c r="K4173" s="315"/>
      <c r="L4173" s="315"/>
      <c r="M4173" s="315"/>
      <c r="N4173" s="315"/>
      <c r="O4173" s="315"/>
      <c r="P4173" s="315"/>
      <c r="Q4173" s="315"/>
      <c r="R4173" s="315"/>
      <c r="S4173" s="315"/>
      <c r="T4173" s="315"/>
      <c r="U4173" s="315"/>
      <c r="V4173" s="315"/>
      <c r="W4173" s="315"/>
      <c r="X4173" s="315"/>
      <c r="Y4173" s="315"/>
      <c r="Z4173" s="315"/>
      <c r="AA4173" s="315"/>
      <c r="AB4173" s="315"/>
    </row>
    <row r="4174" spans="1:29" x14ac:dyDescent="0.35">
      <c r="A4174" s="315" t="str">
        <f>A4146</f>
        <v>เทศบาลตำบลนาบอน</v>
      </c>
      <c r="B4174" s="315"/>
      <c r="C4174" s="315"/>
      <c r="D4174" s="315"/>
      <c r="E4174" s="315"/>
      <c r="F4174" s="315"/>
      <c r="G4174" s="315"/>
      <c r="H4174" s="315"/>
      <c r="I4174" s="315"/>
      <c r="J4174" s="315"/>
      <c r="K4174" s="315"/>
      <c r="L4174" s="315"/>
      <c r="M4174" s="315"/>
      <c r="N4174" s="315"/>
      <c r="O4174" s="315"/>
      <c r="P4174" s="315"/>
      <c r="Q4174" s="315"/>
      <c r="R4174" s="315"/>
      <c r="S4174" s="315"/>
      <c r="T4174" s="315"/>
      <c r="U4174" s="315"/>
      <c r="V4174" s="315"/>
      <c r="W4174" s="315"/>
      <c r="X4174" s="315"/>
      <c r="Y4174" s="315"/>
      <c r="Z4174" s="315"/>
      <c r="AA4174" s="315"/>
      <c r="AB4174" s="315"/>
    </row>
    <row r="4175" spans="1:29" x14ac:dyDescent="0.35">
      <c r="A4175" s="8" t="s">
        <v>340</v>
      </c>
      <c r="B4175" s="8"/>
      <c r="C4175" s="8"/>
      <c r="D4175" s="9"/>
      <c r="E4175" s="9"/>
      <c r="F4175" s="9"/>
      <c r="G4175" s="8"/>
      <c r="H4175" s="8"/>
      <c r="I4175" s="8"/>
      <c r="J4175" s="10"/>
      <c r="K4175" s="11"/>
      <c r="L4175" s="12"/>
      <c r="M4175" s="13"/>
      <c r="N4175" s="8"/>
      <c r="O4175" s="8"/>
      <c r="P4175" s="8"/>
      <c r="Q4175" s="10"/>
      <c r="R4175" s="11"/>
      <c r="S4175" s="10"/>
      <c r="T4175" s="10"/>
      <c r="U4175" s="8"/>
      <c r="V4175" s="8"/>
      <c r="W4175" s="11"/>
      <c r="X4175" s="10"/>
      <c r="Y4175" s="11"/>
      <c r="Z4175" s="10"/>
      <c r="AA4175" s="11"/>
      <c r="AB4175" s="14"/>
    </row>
    <row r="4176" spans="1:29" x14ac:dyDescent="0.35">
      <c r="A4176" s="288" t="s">
        <v>4</v>
      </c>
      <c r="B4176" s="316"/>
      <c r="C4176" s="316"/>
      <c r="D4176" s="316"/>
      <c r="E4176" s="316"/>
      <c r="F4176" s="316"/>
      <c r="G4176" s="316"/>
      <c r="H4176" s="316"/>
      <c r="I4176" s="316"/>
      <c r="J4176" s="316"/>
      <c r="K4176" s="316"/>
      <c r="L4176" s="289"/>
      <c r="M4176" s="288" t="s">
        <v>5</v>
      </c>
      <c r="N4176" s="316"/>
      <c r="O4176" s="316"/>
      <c r="P4176" s="316"/>
      <c r="Q4176" s="316"/>
      <c r="R4176" s="316"/>
      <c r="S4176" s="316"/>
      <c r="T4176" s="316"/>
      <c r="U4176" s="316"/>
      <c r="V4176" s="316"/>
      <c r="W4176" s="289"/>
      <c r="X4176" s="290" t="s">
        <v>6</v>
      </c>
      <c r="Y4176" s="290" t="s">
        <v>7</v>
      </c>
      <c r="Z4176" s="290" t="s">
        <v>8</v>
      </c>
      <c r="AA4176" s="290" t="s">
        <v>9</v>
      </c>
      <c r="AB4176" s="317" t="s">
        <v>10</v>
      </c>
    </row>
    <row r="4177" spans="1:29" x14ac:dyDescent="0.35">
      <c r="A4177" s="299" t="s">
        <v>11</v>
      </c>
      <c r="B4177" s="293" t="s">
        <v>12</v>
      </c>
      <c r="C4177" s="293" t="s">
        <v>13</v>
      </c>
      <c r="D4177" s="311" t="s">
        <v>14</v>
      </c>
      <c r="E4177" s="311" t="s">
        <v>15</v>
      </c>
      <c r="F4177" s="312" t="s">
        <v>16</v>
      </c>
      <c r="G4177" s="302" t="s">
        <v>17</v>
      </c>
      <c r="H4177" s="303"/>
      <c r="I4177" s="304"/>
      <c r="J4177" s="290" t="s">
        <v>18</v>
      </c>
      <c r="K4177" s="290" t="s">
        <v>19</v>
      </c>
      <c r="L4177" s="308" t="s">
        <v>20</v>
      </c>
      <c r="M4177" s="299" t="s">
        <v>11</v>
      </c>
      <c r="N4177" s="293" t="s">
        <v>21</v>
      </c>
      <c r="O4177" s="293" t="s">
        <v>22</v>
      </c>
      <c r="P4177" s="293" t="s">
        <v>16</v>
      </c>
      <c r="Q4177" s="290" t="s">
        <v>23</v>
      </c>
      <c r="R4177" s="290" t="s">
        <v>24</v>
      </c>
      <c r="S4177" s="290" t="s">
        <v>25</v>
      </c>
      <c r="T4177" s="290" t="s">
        <v>26</v>
      </c>
      <c r="U4177" s="288" t="s">
        <v>27</v>
      </c>
      <c r="V4177" s="289"/>
      <c r="W4177" s="290" t="s">
        <v>28</v>
      </c>
      <c r="X4177" s="291"/>
      <c r="Y4177" s="291"/>
      <c r="Z4177" s="291"/>
      <c r="AA4177" s="291"/>
      <c r="AB4177" s="318"/>
    </row>
    <row r="4178" spans="1:29" x14ac:dyDescent="0.35">
      <c r="A4178" s="300"/>
      <c r="B4178" s="294"/>
      <c r="C4178" s="294"/>
      <c r="D4178" s="312"/>
      <c r="E4178" s="312"/>
      <c r="F4178" s="312"/>
      <c r="G4178" s="305"/>
      <c r="H4178" s="306"/>
      <c r="I4178" s="307"/>
      <c r="J4178" s="291"/>
      <c r="K4178" s="291"/>
      <c r="L4178" s="309"/>
      <c r="M4178" s="300"/>
      <c r="N4178" s="294"/>
      <c r="O4178" s="294"/>
      <c r="P4178" s="294"/>
      <c r="Q4178" s="291"/>
      <c r="R4178" s="291"/>
      <c r="S4178" s="291"/>
      <c r="T4178" s="291"/>
      <c r="U4178" s="293" t="s">
        <v>29</v>
      </c>
      <c r="V4178" s="296" t="s">
        <v>30</v>
      </c>
      <c r="W4178" s="291"/>
      <c r="X4178" s="291"/>
      <c r="Y4178" s="291"/>
      <c r="Z4178" s="291"/>
      <c r="AA4178" s="291"/>
      <c r="AB4178" s="318"/>
    </row>
    <row r="4179" spans="1:29" x14ac:dyDescent="0.35">
      <c r="A4179" s="300"/>
      <c r="B4179" s="294"/>
      <c r="C4179" s="294"/>
      <c r="D4179" s="312"/>
      <c r="E4179" s="312"/>
      <c r="F4179" s="312"/>
      <c r="G4179" s="299" t="s">
        <v>31</v>
      </c>
      <c r="H4179" s="299" t="s">
        <v>32</v>
      </c>
      <c r="I4179" s="299" t="s">
        <v>33</v>
      </c>
      <c r="J4179" s="291"/>
      <c r="K4179" s="291"/>
      <c r="L4179" s="309"/>
      <c r="M4179" s="300"/>
      <c r="N4179" s="294"/>
      <c r="O4179" s="294"/>
      <c r="P4179" s="294"/>
      <c r="Q4179" s="291"/>
      <c r="R4179" s="291"/>
      <c r="S4179" s="291"/>
      <c r="T4179" s="291"/>
      <c r="U4179" s="294"/>
      <c r="V4179" s="297"/>
      <c r="W4179" s="291"/>
      <c r="X4179" s="291"/>
      <c r="Y4179" s="291"/>
      <c r="Z4179" s="291"/>
      <c r="AA4179" s="291"/>
      <c r="AB4179" s="318"/>
    </row>
    <row r="4180" spans="1:29" x14ac:dyDescent="0.35">
      <c r="A4180" s="300"/>
      <c r="B4180" s="294"/>
      <c r="C4180" s="294"/>
      <c r="D4180" s="312"/>
      <c r="E4180" s="312"/>
      <c r="F4180" s="312"/>
      <c r="G4180" s="300"/>
      <c r="H4180" s="300"/>
      <c r="I4180" s="300"/>
      <c r="J4180" s="291"/>
      <c r="K4180" s="291"/>
      <c r="L4180" s="309"/>
      <c r="M4180" s="300"/>
      <c r="N4180" s="294"/>
      <c r="O4180" s="294"/>
      <c r="P4180" s="294"/>
      <c r="Q4180" s="291"/>
      <c r="R4180" s="291"/>
      <c r="S4180" s="291"/>
      <c r="T4180" s="291"/>
      <c r="U4180" s="294"/>
      <c r="V4180" s="297"/>
      <c r="W4180" s="291"/>
      <c r="X4180" s="291"/>
      <c r="Y4180" s="291"/>
      <c r="Z4180" s="291"/>
      <c r="AA4180" s="291"/>
      <c r="AB4180" s="318"/>
    </row>
    <row r="4181" spans="1:29" x14ac:dyDescent="0.35">
      <c r="A4181" s="301"/>
      <c r="B4181" s="295"/>
      <c r="C4181" s="295"/>
      <c r="D4181" s="313"/>
      <c r="E4181" s="313"/>
      <c r="F4181" s="313"/>
      <c r="G4181" s="301"/>
      <c r="H4181" s="301"/>
      <c r="I4181" s="301"/>
      <c r="J4181" s="292"/>
      <c r="K4181" s="292"/>
      <c r="L4181" s="310"/>
      <c r="M4181" s="301"/>
      <c r="N4181" s="295"/>
      <c r="O4181" s="295"/>
      <c r="P4181" s="295"/>
      <c r="Q4181" s="292"/>
      <c r="R4181" s="292"/>
      <c r="S4181" s="292"/>
      <c r="T4181" s="292"/>
      <c r="U4181" s="295"/>
      <c r="V4181" s="298"/>
      <c r="W4181" s="292"/>
      <c r="X4181" s="292"/>
      <c r="Y4181" s="292"/>
      <c r="Z4181" s="292"/>
      <c r="AA4181" s="292"/>
      <c r="AB4181" s="319"/>
    </row>
    <row r="4182" spans="1:29" x14ac:dyDescent="0.35">
      <c r="A4182" s="15">
        <v>1</v>
      </c>
      <c r="B4182" s="16" t="str">
        <f>[1]ภดส3!B8468</f>
        <v>โฉนด</v>
      </c>
      <c r="C4182" s="16">
        <f>[1]ภดส3!E8468</f>
        <v>3094</v>
      </c>
      <c r="D4182" s="17">
        <f>[1]ภดส3!C8468</f>
        <v>6538</v>
      </c>
      <c r="E4182" s="17" t="str">
        <f>[1]ภดส3!F8468</f>
        <v>ม.11 ต.นาบอน</v>
      </c>
      <c r="F4182" s="18" t="s">
        <v>34</v>
      </c>
      <c r="G4182" s="16">
        <f>[1]ภดส3!G8468</f>
        <v>0</v>
      </c>
      <c r="H4182" s="16">
        <f>[1]ภดส3!H8468</f>
        <v>0</v>
      </c>
      <c r="I4182" s="16">
        <f>[1]ภดส3!I8468</f>
        <v>30</v>
      </c>
      <c r="J4182" s="19">
        <f>[1]ภดส3!J8468</f>
        <v>30</v>
      </c>
      <c r="K4182" s="20">
        <v>3050</v>
      </c>
      <c r="L4182" s="19">
        <f>J4182*K4182</f>
        <v>91500</v>
      </c>
      <c r="M4182" s="21">
        <v>1</v>
      </c>
      <c r="N4182" s="21" t="s">
        <v>72</v>
      </c>
      <c r="O4182" s="21" t="s">
        <v>49</v>
      </c>
      <c r="P4182" s="21">
        <v>2</v>
      </c>
      <c r="Q4182" s="22">
        <v>360</v>
      </c>
      <c r="R4182" s="23">
        <v>100</v>
      </c>
      <c r="S4182" s="22">
        <v>7450</v>
      </c>
      <c r="T4182" s="22">
        <f>Q4182*S4182</f>
        <v>2682000</v>
      </c>
      <c r="U4182" s="21">
        <v>30</v>
      </c>
      <c r="V4182" s="21">
        <v>50</v>
      </c>
      <c r="W4182" s="23">
        <f>T4182-T4182*50/100</f>
        <v>1341000</v>
      </c>
      <c r="X4182" s="22">
        <f>L4182+W4182</f>
        <v>1432500</v>
      </c>
      <c r="Y4182" s="23">
        <f>X4182*R4182/100</f>
        <v>1432500</v>
      </c>
      <c r="Z4182" s="22">
        <v>0</v>
      </c>
      <c r="AA4182" s="24">
        <f>Y4182-Z4182</f>
        <v>1432500</v>
      </c>
      <c r="AB4182" s="25">
        <v>0.02</v>
      </c>
      <c r="AC4182" s="5">
        <f>AA4182*AB4182/100</f>
        <v>286.5</v>
      </c>
    </row>
    <row r="4183" spans="1:29" x14ac:dyDescent="0.35">
      <c r="A4183" s="201"/>
      <c r="B4183" s="202"/>
      <c r="C4183" s="202"/>
      <c r="D4183" s="77"/>
      <c r="E4183" s="77"/>
      <c r="F4183" s="130"/>
      <c r="G4183" s="202"/>
      <c r="H4183" s="202"/>
      <c r="I4183" s="202"/>
      <c r="J4183" s="196"/>
      <c r="K4183" s="197"/>
      <c r="L4183" s="203"/>
      <c r="M4183" s="132"/>
      <c r="N4183" s="132"/>
      <c r="O4183" s="132"/>
      <c r="P4183" s="132"/>
      <c r="Q4183" s="185"/>
      <c r="R4183" s="206"/>
      <c r="S4183" s="185"/>
      <c r="T4183" s="207"/>
      <c r="U4183" s="132"/>
      <c r="V4183" s="132"/>
      <c r="W4183" s="206"/>
      <c r="X4183" s="207"/>
      <c r="Y4183" s="206"/>
      <c r="Z4183" s="207"/>
      <c r="AA4183" s="208"/>
      <c r="AB4183" s="198"/>
      <c r="AC4183" s="188">
        <f>SUM(AC4182)</f>
        <v>286.5</v>
      </c>
    </row>
    <row r="4184" spans="1:29" x14ac:dyDescent="0.35">
      <c r="A4184" s="1"/>
      <c r="B4184" s="1"/>
      <c r="C4184" s="1"/>
      <c r="D4184" s="2"/>
      <c r="E4184" s="2"/>
      <c r="F4184" s="2"/>
      <c r="G4184" s="1"/>
      <c r="H4184" s="1"/>
      <c r="I4184" s="1"/>
      <c r="J4184" s="3"/>
      <c r="K4184" s="4"/>
      <c r="M4184" s="6"/>
      <c r="N4184" s="1"/>
      <c r="O4184" s="1"/>
      <c r="P4184" s="1"/>
      <c r="Q4184" s="3"/>
      <c r="R4184" s="4"/>
      <c r="S4184" s="3"/>
      <c r="T4184" s="3"/>
      <c r="U4184" s="1"/>
      <c r="V4184" s="1"/>
      <c r="W4184" s="4"/>
      <c r="X4184" s="3"/>
      <c r="Y4184" s="4"/>
      <c r="Z4184" s="3"/>
      <c r="AA4184" s="4"/>
      <c r="AB4184" s="55"/>
    </row>
    <row r="4185" spans="1:29" x14ac:dyDescent="0.35">
      <c r="A4185" s="8"/>
      <c r="B4185" s="8" t="s">
        <v>37</v>
      </c>
      <c r="C4185" s="8"/>
      <c r="D4185" s="9" t="s">
        <v>38</v>
      </c>
      <c r="E4185" s="9"/>
      <c r="F4185" s="9"/>
      <c r="G4185" s="56"/>
      <c r="H4185" s="8" t="s">
        <v>39</v>
      </c>
      <c r="I4185" s="8"/>
      <c r="J4185" s="57"/>
      <c r="K4185" s="10"/>
      <c r="L4185" s="8"/>
      <c r="M4185" s="13"/>
      <c r="N4185" s="1"/>
      <c r="O4185" s="1"/>
      <c r="P4185" s="1"/>
      <c r="Q4185" s="3"/>
      <c r="R4185" s="4"/>
      <c r="S4185" s="3"/>
      <c r="T4185" s="3"/>
      <c r="U4185" s="1"/>
      <c r="V4185" s="1"/>
      <c r="W4185" s="4"/>
      <c r="X4185" s="3"/>
      <c r="Y4185" s="4"/>
      <c r="Z4185" s="3"/>
      <c r="AA4185" s="4"/>
      <c r="AB4185" s="55"/>
    </row>
    <row r="4186" spans="1:29" x14ac:dyDescent="0.35">
      <c r="A4186" s="8"/>
      <c r="B4186" s="8"/>
      <c r="C4186" s="8"/>
      <c r="D4186" s="9"/>
      <c r="E4186" s="9"/>
      <c r="F4186" s="9"/>
      <c r="G4186" s="56"/>
      <c r="H4186" s="8" t="s">
        <v>40</v>
      </c>
      <c r="I4186" s="8"/>
      <c r="J4186" s="57"/>
      <c r="K4186" s="10"/>
      <c r="L4186" s="8"/>
      <c r="M4186" s="13"/>
      <c r="N4186" s="1"/>
      <c r="O4186" s="1"/>
      <c r="P4186" s="1"/>
      <c r="Q4186" s="3"/>
      <c r="R4186" s="4"/>
      <c r="S4186" s="3"/>
      <c r="T4186" s="3"/>
      <c r="U4186" s="1"/>
      <c r="V4186" s="1"/>
      <c r="W4186" s="4"/>
      <c r="X4186" s="3"/>
      <c r="Y4186" s="4"/>
      <c r="Z4186" s="3"/>
      <c r="AA4186" s="4"/>
      <c r="AB4186" s="55"/>
    </row>
    <row r="4187" spans="1:29" x14ac:dyDescent="0.35">
      <c r="A4187" s="8"/>
      <c r="B4187" s="8"/>
      <c r="C4187" s="8"/>
      <c r="D4187" s="9"/>
      <c r="E4187" s="9"/>
      <c r="F4187" s="9"/>
      <c r="G4187" s="56"/>
      <c r="H4187" s="8" t="s">
        <v>41</v>
      </c>
      <c r="I4187" s="8"/>
      <c r="J4187" s="57"/>
      <c r="K4187" s="10"/>
      <c r="L4187" s="8"/>
      <c r="M4187" s="13"/>
      <c r="N4187" s="1"/>
      <c r="O4187" s="1"/>
      <c r="P4187" s="8"/>
      <c r="Q4187" s="3"/>
      <c r="R4187" s="4"/>
      <c r="S4187" s="3"/>
      <c r="T4187" s="3"/>
      <c r="U4187" s="1"/>
      <c r="V4187" s="1"/>
      <c r="W4187" s="4"/>
      <c r="X4187" s="3"/>
      <c r="Y4187" s="11"/>
      <c r="Z4187" s="10"/>
      <c r="AA4187" s="11"/>
      <c r="AB4187" s="14"/>
    </row>
    <row r="4188" spans="1:29" x14ac:dyDescent="0.35">
      <c r="A4188" s="8"/>
      <c r="B4188" s="8"/>
      <c r="C4188" s="8"/>
      <c r="D4188" s="9"/>
      <c r="E4188" s="9"/>
      <c r="F4188" s="9"/>
      <c r="G4188" s="56"/>
      <c r="H4188" s="8" t="s">
        <v>42</v>
      </c>
      <c r="I4188" s="58"/>
      <c r="J4188" s="59"/>
      <c r="K4188" s="12"/>
      <c r="L4188" s="58"/>
      <c r="M4188" s="60"/>
      <c r="N4188" s="1"/>
      <c r="O4188" s="1"/>
      <c r="P4188" s="8"/>
      <c r="Q4188" s="3"/>
      <c r="R4188" s="4"/>
      <c r="S4188" s="3"/>
      <c r="T4188" s="3"/>
      <c r="U4188" s="1"/>
      <c r="V4188" s="1"/>
      <c r="W4188" s="4"/>
      <c r="X4188" s="3"/>
      <c r="Y4188" s="11"/>
      <c r="Z4188" s="10"/>
      <c r="AA4188" s="11"/>
      <c r="AB4188" s="14"/>
    </row>
    <row r="4189" spans="1:29" x14ac:dyDescent="0.35">
      <c r="A4189" s="58"/>
      <c r="B4189" s="58"/>
      <c r="C4189" s="58"/>
      <c r="D4189" s="61"/>
      <c r="E4189" s="61"/>
      <c r="F4189" s="61"/>
      <c r="G4189" s="58"/>
      <c r="H4189" s="58" t="s">
        <v>43</v>
      </c>
      <c r="I4189" s="58"/>
      <c r="J4189" s="59"/>
      <c r="K4189" s="12"/>
      <c r="L4189" s="58"/>
      <c r="M4189" s="60"/>
    </row>
    <row r="4190" spans="1:29" x14ac:dyDescent="0.35">
      <c r="A4190" s="1"/>
      <c r="B4190" s="1"/>
      <c r="C4190" s="1"/>
      <c r="D4190" s="2"/>
      <c r="E4190" s="2"/>
      <c r="F4190" s="2"/>
      <c r="G4190" s="1"/>
      <c r="H4190" s="1"/>
      <c r="I4190" s="1"/>
      <c r="J4190" s="3"/>
      <c r="K4190" s="4"/>
      <c r="M4190" s="6"/>
      <c r="N4190" s="1"/>
      <c r="O4190" s="1"/>
      <c r="P4190" s="1"/>
      <c r="Q4190" s="3"/>
      <c r="R4190" s="4"/>
      <c r="S4190" s="3"/>
      <c r="T4190" s="3"/>
      <c r="U4190" s="1"/>
      <c r="V4190" s="1"/>
      <c r="W4190" s="4"/>
      <c r="X4190" s="3"/>
      <c r="Y4190" s="4"/>
      <c r="Z4190" s="3"/>
      <c r="AA4190" s="314" t="s">
        <v>0</v>
      </c>
      <c r="AB4190" s="314"/>
    </row>
    <row r="4191" spans="1:29" x14ac:dyDescent="0.35">
      <c r="A4191" s="315" t="s">
        <v>1</v>
      </c>
      <c r="B4191" s="315"/>
      <c r="C4191" s="315"/>
      <c r="D4191" s="315"/>
      <c r="E4191" s="315"/>
      <c r="F4191" s="315"/>
      <c r="G4191" s="315"/>
      <c r="H4191" s="315"/>
      <c r="I4191" s="315"/>
      <c r="J4191" s="315"/>
      <c r="K4191" s="315"/>
      <c r="L4191" s="315"/>
      <c r="M4191" s="315"/>
      <c r="N4191" s="315"/>
      <c r="O4191" s="315"/>
      <c r="P4191" s="315"/>
      <c r="Q4191" s="315"/>
      <c r="R4191" s="315"/>
      <c r="S4191" s="315"/>
      <c r="T4191" s="315"/>
      <c r="U4191" s="315"/>
      <c r="V4191" s="315"/>
      <c r="W4191" s="315"/>
      <c r="X4191" s="315"/>
      <c r="Y4191" s="315"/>
      <c r="Z4191" s="315"/>
      <c r="AA4191" s="315"/>
      <c r="AB4191" s="315"/>
    </row>
    <row r="4192" spans="1:29" x14ac:dyDescent="0.35">
      <c r="A4192" s="315" t="str">
        <f>A4174</f>
        <v>เทศบาลตำบลนาบอน</v>
      </c>
      <c r="B4192" s="315"/>
      <c r="C4192" s="315"/>
      <c r="D4192" s="315"/>
      <c r="E4192" s="315"/>
      <c r="F4192" s="315"/>
      <c r="G4192" s="315"/>
      <c r="H4192" s="315"/>
      <c r="I4192" s="315"/>
      <c r="J4192" s="315"/>
      <c r="K4192" s="315"/>
      <c r="L4192" s="315"/>
      <c r="M4192" s="315"/>
      <c r="N4192" s="315"/>
      <c r="O4192" s="315"/>
      <c r="P4192" s="315"/>
      <c r="Q4192" s="315"/>
      <c r="R4192" s="315"/>
      <c r="S4192" s="315"/>
      <c r="T4192" s="315"/>
      <c r="U4192" s="315"/>
      <c r="V4192" s="315"/>
      <c r="W4192" s="315"/>
      <c r="X4192" s="315"/>
      <c r="Y4192" s="315"/>
      <c r="Z4192" s="315"/>
      <c r="AA4192" s="315"/>
      <c r="AB4192" s="315"/>
    </row>
    <row r="4193" spans="1:29" x14ac:dyDescent="0.35">
      <c r="A4193" s="8" t="s">
        <v>341</v>
      </c>
      <c r="B4193" s="8"/>
      <c r="C4193" s="8"/>
      <c r="D4193" s="9"/>
      <c r="E4193" s="9"/>
      <c r="F4193" s="9"/>
      <c r="G4193" s="8"/>
      <c r="H4193" s="8"/>
      <c r="I4193" s="8"/>
      <c r="J4193" s="10"/>
      <c r="K4193" s="11"/>
      <c r="L4193" s="12"/>
      <c r="M4193" s="13"/>
      <c r="N4193" s="8"/>
      <c r="O4193" s="8"/>
      <c r="P4193" s="8"/>
      <c r="Q4193" s="10"/>
      <c r="R4193" s="11"/>
      <c r="S4193" s="10"/>
      <c r="T4193" s="10"/>
      <c r="U4193" s="8"/>
      <c r="V4193" s="8"/>
      <c r="W4193" s="11"/>
      <c r="X4193" s="10"/>
      <c r="Y4193" s="11"/>
      <c r="Z4193" s="10"/>
      <c r="AA4193" s="11"/>
      <c r="AB4193" s="14"/>
    </row>
    <row r="4194" spans="1:29" x14ac:dyDescent="0.35">
      <c r="A4194" s="288" t="s">
        <v>4</v>
      </c>
      <c r="B4194" s="316"/>
      <c r="C4194" s="316"/>
      <c r="D4194" s="316"/>
      <c r="E4194" s="316"/>
      <c r="F4194" s="316"/>
      <c r="G4194" s="316"/>
      <c r="H4194" s="316"/>
      <c r="I4194" s="316"/>
      <c r="J4194" s="316"/>
      <c r="K4194" s="316"/>
      <c r="L4194" s="289"/>
      <c r="M4194" s="288" t="s">
        <v>5</v>
      </c>
      <c r="N4194" s="316"/>
      <c r="O4194" s="316"/>
      <c r="P4194" s="316"/>
      <c r="Q4194" s="316"/>
      <c r="R4194" s="316"/>
      <c r="S4194" s="316"/>
      <c r="T4194" s="316"/>
      <c r="U4194" s="316"/>
      <c r="V4194" s="316"/>
      <c r="W4194" s="289"/>
      <c r="X4194" s="290" t="s">
        <v>6</v>
      </c>
      <c r="Y4194" s="290" t="s">
        <v>7</v>
      </c>
      <c r="Z4194" s="290" t="s">
        <v>8</v>
      </c>
      <c r="AA4194" s="290" t="s">
        <v>9</v>
      </c>
      <c r="AB4194" s="317" t="s">
        <v>10</v>
      </c>
    </row>
    <row r="4195" spans="1:29" x14ac:dyDescent="0.35">
      <c r="A4195" s="299" t="s">
        <v>11</v>
      </c>
      <c r="B4195" s="293" t="s">
        <v>12</v>
      </c>
      <c r="C4195" s="293" t="s">
        <v>13</v>
      </c>
      <c r="D4195" s="311" t="s">
        <v>14</v>
      </c>
      <c r="E4195" s="311" t="s">
        <v>15</v>
      </c>
      <c r="F4195" s="312" t="s">
        <v>16</v>
      </c>
      <c r="G4195" s="302" t="s">
        <v>17</v>
      </c>
      <c r="H4195" s="303"/>
      <c r="I4195" s="304"/>
      <c r="J4195" s="290" t="s">
        <v>18</v>
      </c>
      <c r="K4195" s="290" t="s">
        <v>19</v>
      </c>
      <c r="L4195" s="308" t="s">
        <v>20</v>
      </c>
      <c r="M4195" s="299" t="s">
        <v>11</v>
      </c>
      <c r="N4195" s="293" t="s">
        <v>21</v>
      </c>
      <c r="O4195" s="293" t="s">
        <v>22</v>
      </c>
      <c r="P4195" s="293" t="s">
        <v>16</v>
      </c>
      <c r="Q4195" s="290" t="s">
        <v>23</v>
      </c>
      <c r="R4195" s="290" t="s">
        <v>24</v>
      </c>
      <c r="S4195" s="290" t="s">
        <v>25</v>
      </c>
      <c r="T4195" s="290" t="s">
        <v>26</v>
      </c>
      <c r="U4195" s="288" t="s">
        <v>27</v>
      </c>
      <c r="V4195" s="289"/>
      <c r="W4195" s="290" t="s">
        <v>28</v>
      </c>
      <c r="X4195" s="291"/>
      <c r="Y4195" s="291"/>
      <c r="Z4195" s="291"/>
      <c r="AA4195" s="291"/>
      <c r="AB4195" s="318"/>
    </row>
    <row r="4196" spans="1:29" x14ac:dyDescent="0.35">
      <c r="A4196" s="300"/>
      <c r="B4196" s="294"/>
      <c r="C4196" s="294"/>
      <c r="D4196" s="312"/>
      <c r="E4196" s="312"/>
      <c r="F4196" s="312"/>
      <c r="G4196" s="305"/>
      <c r="H4196" s="306"/>
      <c r="I4196" s="307"/>
      <c r="J4196" s="291"/>
      <c r="K4196" s="291"/>
      <c r="L4196" s="309"/>
      <c r="M4196" s="300"/>
      <c r="N4196" s="294"/>
      <c r="O4196" s="294"/>
      <c r="P4196" s="294"/>
      <c r="Q4196" s="291"/>
      <c r="R4196" s="291"/>
      <c r="S4196" s="291"/>
      <c r="T4196" s="291"/>
      <c r="U4196" s="293" t="s">
        <v>29</v>
      </c>
      <c r="V4196" s="296" t="s">
        <v>30</v>
      </c>
      <c r="W4196" s="291"/>
      <c r="X4196" s="291"/>
      <c r="Y4196" s="291"/>
      <c r="Z4196" s="291"/>
      <c r="AA4196" s="291"/>
      <c r="AB4196" s="318"/>
    </row>
    <row r="4197" spans="1:29" x14ac:dyDescent="0.35">
      <c r="A4197" s="300"/>
      <c r="B4197" s="294"/>
      <c r="C4197" s="294"/>
      <c r="D4197" s="312"/>
      <c r="E4197" s="312"/>
      <c r="F4197" s="312"/>
      <c r="G4197" s="299" t="s">
        <v>31</v>
      </c>
      <c r="H4197" s="299" t="s">
        <v>32</v>
      </c>
      <c r="I4197" s="299" t="s">
        <v>33</v>
      </c>
      <c r="J4197" s="291"/>
      <c r="K4197" s="291"/>
      <c r="L4197" s="309"/>
      <c r="M4197" s="300"/>
      <c r="N4197" s="294"/>
      <c r="O4197" s="294"/>
      <c r="P4197" s="294"/>
      <c r="Q4197" s="291"/>
      <c r="R4197" s="291"/>
      <c r="S4197" s="291"/>
      <c r="T4197" s="291"/>
      <c r="U4197" s="294"/>
      <c r="V4197" s="297"/>
      <c r="W4197" s="291"/>
      <c r="X4197" s="291"/>
      <c r="Y4197" s="291"/>
      <c r="Z4197" s="291"/>
      <c r="AA4197" s="291"/>
      <c r="AB4197" s="318"/>
    </row>
    <row r="4198" spans="1:29" x14ac:dyDescent="0.35">
      <c r="A4198" s="300"/>
      <c r="B4198" s="294"/>
      <c r="C4198" s="294"/>
      <c r="D4198" s="312"/>
      <c r="E4198" s="312"/>
      <c r="F4198" s="312"/>
      <c r="G4198" s="300"/>
      <c r="H4198" s="300"/>
      <c r="I4198" s="300"/>
      <c r="J4198" s="291"/>
      <c r="K4198" s="291"/>
      <c r="L4198" s="309"/>
      <c r="M4198" s="300"/>
      <c r="N4198" s="294"/>
      <c r="O4198" s="294"/>
      <c r="P4198" s="294"/>
      <c r="Q4198" s="291"/>
      <c r="R4198" s="291"/>
      <c r="S4198" s="291"/>
      <c r="T4198" s="291"/>
      <c r="U4198" s="294"/>
      <c r="V4198" s="297"/>
      <c r="W4198" s="291"/>
      <c r="X4198" s="291"/>
      <c r="Y4198" s="291"/>
      <c r="Z4198" s="291"/>
      <c r="AA4198" s="291"/>
      <c r="AB4198" s="318"/>
    </row>
    <row r="4199" spans="1:29" x14ac:dyDescent="0.35">
      <c r="A4199" s="301"/>
      <c r="B4199" s="295"/>
      <c r="C4199" s="295"/>
      <c r="D4199" s="313"/>
      <c r="E4199" s="313"/>
      <c r="F4199" s="313"/>
      <c r="G4199" s="301"/>
      <c r="H4199" s="301"/>
      <c r="I4199" s="301"/>
      <c r="J4199" s="292"/>
      <c r="K4199" s="292"/>
      <c r="L4199" s="310"/>
      <c r="M4199" s="301"/>
      <c r="N4199" s="295"/>
      <c r="O4199" s="295"/>
      <c r="P4199" s="295"/>
      <c r="Q4199" s="292"/>
      <c r="R4199" s="292"/>
      <c r="S4199" s="292"/>
      <c r="T4199" s="292"/>
      <c r="U4199" s="295"/>
      <c r="V4199" s="298"/>
      <c r="W4199" s="292"/>
      <c r="X4199" s="292"/>
      <c r="Y4199" s="292"/>
      <c r="Z4199" s="292"/>
      <c r="AA4199" s="292"/>
      <c r="AB4199" s="319"/>
    </row>
    <row r="4200" spans="1:29" x14ac:dyDescent="0.35">
      <c r="A4200" s="15">
        <v>1</v>
      </c>
      <c r="B4200" s="16" t="str">
        <f>[1]ภดส3!B8495</f>
        <v>โฉนด</v>
      </c>
      <c r="C4200" s="16">
        <f>[1]ภดส3!E8495</f>
        <v>2456</v>
      </c>
      <c r="D4200" s="17">
        <f>[1]ภดส3!C8495</f>
        <v>5335</v>
      </c>
      <c r="E4200" s="17" t="str">
        <f>[1]ภดส3!F8495</f>
        <v>ม.2 ต.นาบอน</v>
      </c>
      <c r="F4200" s="18" t="s">
        <v>45</v>
      </c>
      <c r="G4200" s="16">
        <f>[1]ภดส3!G8495</f>
        <v>0</v>
      </c>
      <c r="H4200" s="16">
        <f>[1]ภดส3!H8495</f>
        <v>0</v>
      </c>
      <c r="I4200" s="16">
        <f>[1]ภดส3!I8495</f>
        <v>25</v>
      </c>
      <c r="J4200" s="19">
        <f>[1]ภดส3!J8495</f>
        <v>25</v>
      </c>
      <c r="K4200" s="20">
        <v>3050</v>
      </c>
      <c r="L4200" s="19">
        <f>J4200*K4200</f>
        <v>76250</v>
      </c>
      <c r="M4200" s="21"/>
      <c r="N4200" s="21"/>
      <c r="O4200" s="21"/>
      <c r="P4200" s="21"/>
      <c r="Q4200" s="22"/>
      <c r="R4200" s="23"/>
      <c r="S4200" s="22"/>
      <c r="T4200" s="22"/>
      <c r="U4200" s="21"/>
      <c r="V4200" s="21"/>
      <c r="W4200" s="23"/>
      <c r="X4200" s="22">
        <f>L4200</f>
        <v>76250</v>
      </c>
      <c r="Y4200" s="23">
        <f>X4200*100/100</f>
        <v>76250</v>
      </c>
      <c r="Z4200" s="22">
        <v>0</v>
      </c>
      <c r="AA4200" s="24">
        <f>Y4200-Z4200</f>
        <v>76250</v>
      </c>
      <c r="AB4200" s="25">
        <v>0.3</v>
      </c>
      <c r="AC4200" s="5">
        <f>AA4200*AB4200/100</f>
        <v>228.75</v>
      </c>
    </row>
    <row r="4201" spans="1:29" x14ac:dyDescent="0.35">
      <c r="A4201" s="15">
        <v>2</v>
      </c>
      <c r="B4201" s="16" t="str">
        <f>[1]ภดส3!B8496</f>
        <v>โฉนด</v>
      </c>
      <c r="C4201" s="16">
        <f>[1]ภดส3!E8496</f>
        <v>2457</v>
      </c>
      <c r="D4201" s="17">
        <f>[1]ภดส3!C8496</f>
        <v>5336</v>
      </c>
      <c r="E4201" s="17" t="str">
        <f>[1]ภดส3!F8496</f>
        <v>ม.2 ต.นาบอน</v>
      </c>
      <c r="F4201" s="28" t="s">
        <v>45</v>
      </c>
      <c r="G4201" s="16">
        <f>[1]ภดส3!G8496</f>
        <v>0</v>
      </c>
      <c r="H4201" s="16">
        <f>[1]ภดส3!H8496</f>
        <v>0</v>
      </c>
      <c r="I4201" s="16">
        <f>[1]ภดส3!I8496</f>
        <v>25</v>
      </c>
      <c r="J4201" s="45">
        <f>[1]ภดส3!J8496</f>
        <v>25</v>
      </c>
      <c r="K4201" s="29">
        <v>3050</v>
      </c>
      <c r="L4201" s="19">
        <f>J4201*K4201</f>
        <v>76250</v>
      </c>
      <c r="M4201" s="30"/>
      <c r="N4201" s="30"/>
      <c r="O4201" s="30"/>
      <c r="P4201" s="30"/>
      <c r="Q4201" s="42"/>
      <c r="R4201" s="23"/>
      <c r="S4201" s="42"/>
      <c r="T4201" s="22"/>
      <c r="U4201" s="30"/>
      <c r="V4201" s="30"/>
      <c r="W4201" s="23"/>
      <c r="X4201" s="22">
        <f>L4201</f>
        <v>76250</v>
      </c>
      <c r="Y4201" s="23">
        <f>X4201*100/100</f>
        <v>76250</v>
      </c>
      <c r="Z4201" s="22">
        <v>0</v>
      </c>
      <c r="AA4201" s="24">
        <f>Y4201-Z4201</f>
        <v>76250</v>
      </c>
      <c r="AB4201" s="25">
        <v>0.3</v>
      </c>
      <c r="AC4201" s="5">
        <f>AA4201*AB4201/100</f>
        <v>228.75</v>
      </c>
    </row>
    <row r="4202" spans="1:29" x14ac:dyDescent="0.35">
      <c r="A4202" s="92">
        <v>3</v>
      </c>
      <c r="B4202" s="16" t="s">
        <v>95</v>
      </c>
      <c r="C4202" s="93">
        <v>5877</v>
      </c>
      <c r="D4202" s="17">
        <v>13820</v>
      </c>
      <c r="E4202" s="17" t="s">
        <v>59</v>
      </c>
      <c r="F4202" s="105" t="s">
        <v>34</v>
      </c>
      <c r="G4202" s="93">
        <v>0</v>
      </c>
      <c r="H4202" s="93">
        <v>0</v>
      </c>
      <c r="I4202" s="93">
        <v>50</v>
      </c>
      <c r="J4202" s="114">
        <f>G4202*400+H4202*100+I4202</f>
        <v>50</v>
      </c>
      <c r="K4202" s="142">
        <v>300</v>
      </c>
      <c r="L4202" s="95">
        <f>J4202*K4202</f>
        <v>15000</v>
      </c>
      <c r="M4202" s="91">
        <v>1</v>
      </c>
      <c r="N4202" s="72" t="s">
        <v>74</v>
      </c>
      <c r="O4202" s="71" t="s">
        <v>49</v>
      </c>
      <c r="P4202" s="71">
        <v>2</v>
      </c>
      <c r="Q4202" s="249">
        <v>200</v>
      </c>
      <c r="R4202" s="98">
        <v>100</v>
      </c>
      <c r="S4202" s="249">
        <v>7450</v>
      </c>
      <c r="T4202" s="97">
        <f>Q4202*S4202</f>
        <v>1490000</v>
      </c>
      <c r="U4202" s="71">
        <v>10</v>
      </c>
      <c r="V4202" s="71">
        <v>10</v>
      </c>
      <c r="W4202" s="98">
        <f>T4202-T4202*V4202/100</f>
        <v>1341000</v>
      </c>
      <c r="X4202" s="97">
        <f>L4202+W4202</f>
        <v>1356000</v>
      </c>
      <c r="Y4202" s="98">
        <f>X4202*R4202/100</f>
        <v>1356000</v>
      </c>
      <c r="Z4202" s="97">
        <v>0</v>
      </c>
      <c r="AA4202" s="99">
        <f>Y4202-Z4202</f>
        <v>1356000</v>
      </c>
      <c r="AB4202" s="100">
        <v>0.02</v>
      </c>
      <c r="AC4202" s="5">
        <f>AA4202*AB4202/100</f>
        <v>271.2</v>
      </c>
    </row>
    <row r="4203" spans="1:29" x14ac:dyDescent="0.35">
      <c r="A4203" s="92"/>
      <c r="B4203" s="93"/>
      <c r="C4203" s="93"/>
      <c r="D4203" s="17"/>
      <c r="E4203" s="17"/>
      <c r="F4203" s="105" t="s">
        <v>45</v>
      </c>
      <c r="G4203" s="93"/>
      <c r="H4203" s="93"/>
      <c r="I4203" s="93">
        <v>24</v>
      </c>
      <c r="J4203" s="114">
        <f>G4203*400+H4203*100+I4203</f>
        <v>24</v>
      </c>
      <c r="K4203" s="142">
        <v>300</v>
      </c>
      <c r="L4203" s="95">
        <f>J4203*K4203</f>
        <v>7200</v>
      </c>
      <c r="M4203" s="91"/>
      <c r="N4203" s="72"/>
      <c r="O4203" s="71"/>
      <c r="P4203" s="71"/>
      <c r="Q4203" s="249"/>
      <c r="R4203" s="98"/>
      <c r="S4203" s="249"/>
      <c r="T4203" s="97"/>
      <c r="U4203" s="71"/>
      <c r="V4203" s="71"/>
      <c r="W4203" s="98"/>
      <c r="X4203" s="97">
        <f>L4203</f>
        <v>7200</v>
      </c>
      <c r="Y4203" s="98">
        <f>X4203*100/100</f>
        <v>7200</v>
      </c>
      <c r="Z4203" s="97">
        <v>0</v>
      </c>
      <c r="AA4203" s="99">
        <f>Y4203-Z4203</f>
        <v>7200</v>
      </c>
      <c r="AB4203" s="100">
        <v>0.3</v>
      </c>
      <c r="AC4203" s="5">
        <f>AA4203*AB4203/100</f>
        <v>21.6</v>
      </c>
    </row>
    <row r="4204" spans="1:29" x14ac:dyDescent="0.35">
      <c r="A4204" s="201"/>
      <c r="B4204" s="202"/>
      <c r="C4204" s="202"/>
      <c r="D4204" s="77"/>
      <c r="E4204" s="77"/>
      <c r="F4204" s="130"/>
      <c r="G4204" s="202"/>
      <c r="H4204" s="202"/>
      <c r="I4204" s="202"/>
      <c r="J4204" s="196"/>
      <c r="K4204" s="197"/>
      <c r="L4204" s="203"/>
      <c r="M4204" s="132"/>
      <c r="N4204" s="204"/>
      <c r="O4204" s="204"/>
      <c r="P4204" s="204"/>
      <c r="Q4204" s="183"/>
      <c r="R4204" s="206"/>
      <c r="S4204" s="183"/>
      <c r="T4204" s="207"/>
      <c r="U4204" s="204"/>
      <c r="V4204" s="204"/>
      <c r="W4204" s="206"/>
      <c r="X4204" s="207"/>
      <c r="Y4204" s="206"/>
      <c r="Z4204" s="207"/>
      <c r="AA4204" s="208"/>
      <c r="AB4204" s="198"/>
      <c r="AC4204" s="188">
        <f>SUM(AC4200:AC4201)</f>
        <v>457.5</v>
      </c>
    </row>
    <row r="4205" spans="1:29" x14ac:dyDescent="0.35">
      <c r="A4205" s="1"/>
      <c r="B4205" s="1"/>
      <c r="C4205" s="1"/>
      <c r="D4205" s="2"/>
      <c r="E4205" s="2"/>
      <c r="F4205" s="2"/>
      <c r="G4205" s="1"/>
      <c r="H4205" s="1"/>
      <c r="I4205" s="1"/>
      <c r="J4205" s="3"/>
      <c r="K4205" s="4"/>
      <c r="M4205" s="6"/>
      <c r="N4205" s="1"/>
      <c r="O4205" s="1"/>
      <c r="P4205" s="1"/>
      <c r="Q4205" s="3"/>
      <c r="R4205" s="4"/>
      <c r="S4205" s="3"/>
      <c r="T4205" s="3"/>
      <c r="U4205" s="1"/>
      <c r="V4205" s="1"/>
      <c r="W4205" s="4"/>
      <c r="X4205" s="3"/>
      <c r="Y4205" s="4"/>
      <c r="Z4205" s="3"/>
      <c r="AA4205" s="4"/>
      <c r="AB4205" s="55"/>
    </row>
    <row r="4206" spans="1:29" x14ac:dyDescent="0.35">
      <c r="A4206" s="8"/>
      <c r="B4206" s="8" t="s">
        <v>37</v>
      </c>
      <c r="C4206" s="8"/>
      <c r="D4206" s="9" t="s">
        <v>38</v>
      </c>
      <c r="E4206" s="9"/>
      <c r="F4206" s="9"/>
      <c r="G4206" s="56"/>
      <c r="H4206" s="8" t="s">
        <v>39</v>
      </c>
      <c r="I4206" s="8"/>
      <c r="J4206" s="57"/>
      <c r="K4206" s="10"/>
      <c r="L4206" s="8"/>
      <c r="M4206" s="13"/>
      <c r="N4206" s="1"/>
      <c r="O4206" s="1"/>
      <c r="P4206" s="1"/>
      <c r="Q4206" s="3"/>
      <c r="R4206" s="4"/>
      <c r="S4206" s="3"/>
      <c r="T4206" s="3"/>
      <c r="U4206" s="1"/>
      <c r="V4206" s="1"/>
      <c r="W4206" s="4"/>
      <c r="X4206" s="3"/>
      <c r="Y4206" s="4"/>
      <c r="Z4206" s="3"/>
      <c r="AA4206" s="4"/>
      <c r="AB4206" s="55"/>
    </row>
    <row r="4207" spans="1:29" x14ac:dyDescent="0.35">
      <c r="A4207" s="8"/>
      <c r="B4207" s="8"/>
      <c r="C4207" s="8"/>
      <c r="D4207" s="9"/>
      <c r="E4207" s="9"/>
      <c r="F4207" s="9"/>
      <c r="G4207" s="56"/>
      <c r="H4207" s="8" t="s">
        <v>40</v>
      </c>
      <c r="I4207" s="8"/>
      <c r="J4207" s="57"/>
      <c r="K4207" s="10"/>
      <c r="L4207" s="8"/>
      <c r="M4207" s="13"/>
      <c r="N4207" s="1"/>
      <c r="O4207" s="1"/>
      <c r="P4207" s="1"/>
      <c r="Q4207" s="3"/>
      <c r="R4207" s="4"/>
      <c r="S4207" s="3"/>
      <c r="T4207" s="3"/>
      <c r="U4207" s="1"/>
      <c r="V4207" s="1"/>
      <c r="W4207" s="4"/>
      <c r="X4207" s="3"/>
      <c r="Y4207" s="4"/>
      <c r="Z4207" s="3"/>
      <c r="AA4207" s="4"/>
      <c r="AB4207" s="55"/>
    </row>
    <row r="4208" spans="1:29" x14ac:dyDescent="0.35">
      <c r="A4208" s="8"/>
      <c r="B4208" s="8"/>
      <c r="C4208" s="8"/>
      <c r="D4208" s="9"/>
      <c r="E4208" s="9"/>
      <c r="F4208" s="9"/>
      <c r="G4208" s="56"/>
      <c r="H4208" s="8" t="s">
        <v>41</v>
      </c>
      <c r="I4208" s="8"/>
      <c r="J4208" s="57"/>
      <c r="K4208" s="10"/>
      <c r="L4208" s="8"/>
      <c r="M4208" s="13"/>
      <c r="N4208" s="1"/>
      <c r="O4208" s="1"/>
      <c r="P4208" s="8"/>
      <c r="Q4208" s="3"/>
      <c r="R4208" s="4"/>
      <c r="S4208" s="3"/>
      <c r="T4208" s="3"/>
      <c r="U4208" s="1"/>
      <c r="V4208" s="1"/>
      <c r="W4208" s="4"/>
      <c r="X4208" s="3"/>
      <c r="Y4208" s="11"/>
      <c r="Z4208" s="10"/>
      <c r="AA4208" s="11"/>
      <c r="AB4208" s="14"/>
    </row>
    <row r="4209" spans="1:29" x14ac:dyDescent="0.35">
      <c r="A4209" s="8"/>
      <c r="B4209" s="8"/>
      <c r="C4209" s="8"/>
      <c r="D4209" s="9"/>
      <c r="E4209" s="9"/>
      <c r="F4209" s="9"/>
      <c r="G4209" s="56"/>
      <c r="H4209" s="8" t="s">
        <v>42</v>
      </c>
      <c r="I4209" s="58"/>
      <c r="J4209" s="59"/>
      <c r="K4209" s="12"/>
      <c r="L4209" s="58"/>
      <c r="M4209" s="60"/>
      <c r="N4209" s="1"/>
      <c r="O4209" s="1"/>
      <c r="P4209" s="8"/>
      <c r="Q4209" s="3"/>
      <c r="R4209" s="4"/>
      <c r="S4209" s="3"/>
      <c r="T4209" s="3"/>
      <c r="U4209" s="1"/>
      <c r="V4209" s="1"/>
      <c r="W4209" s="4"/>
      <c r="X4209" s="3"/>
      <c r="Y4209" s="11"/>
      <c r="Z4209" s="10"/>
      <c r="AA4209" s="11"/>
      <c r="AB4209" s="14"/>
    </row>
    <row r="4210" spans="1:29" x14ac:dyDescent="0.35">
      <c r="A4210" s="58"/>
      <c r="B4210" s="58"/>
      <c r="C4210" s="58"/>
      <c r="D4210" s="61"/>
      <c r="E4210" s="61"/>
      <c r="F4210" s="61"/>
      <c r="G4210" s="58"/>
      <c r="H4210" s="58" t="s">
        <v>43</v>
      </c>
      <c r="I4210" s="58"/>
      <c r="J4210" s="59"/>
      <c r="K4210" s="12"/>
      <c r="L4210" s="58"/>
      <c r="M4210" s="60"/>
    </row>
    <row r="4211" spans="1:29" x14ac:dyDescent="0.35">
      <c r="A4211" s="1"/>
      <c r="B4211" s="1"/>
      <c r="C4211" s="1"/>
      <c r="D4211" s="2"/>
      <c r="E4211" s="2"/>
      <c r="F4211" s="2"/>
      <c r="G4211" s="1"/>
      <c r="H4211" s="1"/>
      <c r="I4211" s="1"/>
      <c r="J4211" s="3"/>
      <c r="K4211" s="4"/>
      <c r="M4211" s="6"/>
      <c r="N4211" s="1"/>
      <c r="O4211" s="1"/>
      <c r="P4211" s="1"/>
      <c r="Q4211" s="3"/>
      <c r="R4211" s="4"/>
      <c r="S4211" s="3"/>
      <c r="T4211" s="3"/>
      <c r="U4211" s="1"/>
      <c r="V4211" s="1"/>
      <c r="W4211" s="4"/>
      <c r="X4211" s="3"/>
      <c r="Y4211" s="4"/>
      <c r="Z4211" s="3"/>
      <c r="AA4211" s="314" t="s">
        <v>0</v>
      </c>
      <c r="AB4211" s="314"/>
    </row>
    <row r="4212" spans="1:29" x14ac:dyDescent="0.35">
      <c r="A4212" s="315" t="s">
        <v>1</v>
      </c>
      <c r="B4212" s="315"/>
      <c r="C4212" s="315"/>
      <c r="D4212" s="315"/>
      <c r="E4212" s="315"/>
      <c r="F4212" s="315"/>
      <c r="G4212" s="315"/>
      <c r="H4212" s="315"/>
      <c r="I4212" s="315"/>
      <c r="J4212" s="315"/>
      <c r="K4212" s="315"/>
      <c r="L4212" s="315"/>
      <c r="M4212" s="315"/>
      <c r="N4212" s="315"/>
      <c r="O4212" s="315"/>
      <c r="P4212" s="315"/>
      <c r="Q4212" s="315"/>
      <c r="R4212" s="315"/>
      <c r="S4212" s="315"/>
      <c r="T4212" s="315"/>
      <c r="U4212" s="315"/>
      <c r="V4212" s="315"/>
      <c r="W4212" s="315"/>
      <c r="X4212" s="315"/>
      <c r="Y4212" s="315"/>
      <c r="Z4212" s="315"/>
      <c r="AA4212" s="315"/>
      <c r="AB4212" s="315"/>
    </row>
    <row r="4213" spans="1:29" x14ac:dyDescent="0.35">
      <c r="A4213" s="315" t="str">
        <f>A4192</f>
        <v>เทศบาลตำบลนาบอน</v>
      </c>
      <c r="B4213" s="315"/>
      <c r="C4213" s="315"/>
      <c r="D4213" s="315"/>
      <c r="E4213" s="315"/>
      <c r="F4213" s="315"/>
      <c r="G4213" s="315"/>
      <c r="H4213" s="315"/>
      <c r="I4213" s="315"/>
      <c r="J4213" s="315"/>
      <c r="K4213" s="315"/>
      <c r="L4213" s="315"/>
      <c r="M4213" s="315"/>
      <c r="N4213" s="315"/>
      <c r="O4213" s="315"/>
      <c r="P4213" s="315"/>
      <c r="Q4213" s="315"/>
      <c r="R4213" s="315"/>
      <c r="S4213" s="315"/>
      <c r="T4213" s="315"/>
      <c r="U4213" s="315"/>
      <c r="V4213" s="315"/>
      <c r="W4213" s="315"/>
      <c r="X4213" s="315"/>
      <c r="Y4213" s="315"/>
      <c r="Z4213" s="315"/>
      <c r="AA4213" s="315"/>
      <c r="AB4213" s="315"/>
    </row>
    <row r="4214" spans="1:29" x14ac:dyDescent="0.35">
      <c r="A4214" s="8" t="s">
        <v>342</v>
      </c>
      <c r="B4214" s="8"/>
      <c r="C4214" s="8"/>
      <c r="D4214" s="9"/>
      <c r="E4214" s="9"/>
      <c r="F4214" s="9"/>
      <c r="G4214" s="8"/>
      <c r="H4214" s="8"/>
      <c r="I4214" s="8"/>
      <c r="J4214" s="10"/>
      <c r="K4214" s="11"/>
      <c r="L4214" s="12"/>
      <c r="M4214" s="13"/>
      <c r="N4214" s="8"/>
      <c r="O4214" s="8"/>
      <c r="P4214" s="8"/>
      <c r="Q4214" s="10"/>
      <c r="R4214" s="11"/>
      <c r="S4214" s="10"/>
      <c r="T4214" s="10"/>
      <c r="U4214" s="8"/>
      <c r="V4214" s="8"/>
      <c r="W4214" s="11"/>
      <c r="X4214" s="10"/>
      <c r="Y4214" s="11"/>
      <c r="Z4214" s="10"/>
      <c r="AA4214" s="11"/>
      <c r="AB4214" s="14"/>
    </row>
    <row r="4215" spans="1:29" x14ac:dyDescent="0.35">
      <c r="A4215" s="288" t="s">
        <v>4</v>
      </c>
      <c r="B4215" s="316"/>
      <c r="C4215" s="316"/>
      <c r="D4215" s="316"/>
      <c r="E4215" s="316"/>
      <c r="F4215" s="316"/>
      <c r="G4215" s="316"/>
      <c r="H4215" s="316"/>
      <c r="I4215" s="316"/>
      <c r="J4215" s="316"/>
      <c r="K4215" s="316"/>
      <c r="L4215" s="289"/>
      <c r="M4215" s="288" t="s">
        <v>5</v>
      </c>
      <c r="N4215" s="316"/>
      <c r="O4215" s="316"/>
      <c r="P4215" s="316"/>
      <c r="Q4215" s="316"/>
      <c r="R4215" s="316"/>
      <c r="S4215" s="316"/>
      <c r="T4215" s="316"/>
      <c r="U4215" s="316"/>
      <c r="V4215" s="316"/>
      <c r="W4215" s="289"/>
      <c r="X4215" s="290" t="s">
        <v>6</v>
      </c>
      <c r="Y4215" s="290" t="s">
        <v>7</v>
      </c>
      <c r="Z4215" s="290" t="s">
        <v>8</v>
      </c>
      <c r="AA4215" s="290" t="s">
        <v>9</v>
      </c>
      <c r="AB4215" s="317" t="s">
        <v>10</v>
      </c>
    </row>
    <row r="4216" spans="1:29" x14ac:dyDescent="0.35">
      <c r="A4216" s="299" t="s">
        <v>11</v>
      </c>
      <c r="B4216" s="293" t="s">
        <v>12</v>
      </c>
      <c r="C4216" s="293" t="s">
        <v>13</v>
      </c>
      <c r="D4216" s="311" t="s">
        <v>14</v>
      </c>
      <c r="E4216" s="311" t="s">
        <v>15</v>
      </c>
      <c r="F4216" s="312" t="s">
        <v>16</v>
      </c>
      <c r="G4216" s="302" t="s">
        <v>17</v>
      </c>
      <c r="H4216" s="303"/>
      <c r="I4216" s="304"/>
      <c r="J4216" s="290" t="s">
        <v>18</v>
      </c>
      <c r="K4216" s="290" t="s">
        <v>19</v>
      </c>
      <c r="L4216" s="308" t="s">
        <v>20</v>
      </c>
      <c r="M4216" s="299" t="s">
        <v>11</v>
      </c>
      <c r="N4216" s="293" t="s">
        <v>21</v>
      </c>
      <c r="O4216" s="293" t="s">
        <v>22</v>
      </c>
      <c r="P4216" s="293" t="s">
        <v>16</v>
      </c>
      <c r="Q4216" s="290" t="s">
        <v>23</v>
      </c>
      <c r="R4216" s="290" t="s">
        <v>24</v>
      </c>
      <c r="S4216" s="290" t="s">
        <v>25</v>
      </c>
      <c r="T4216" s="290" t="s">
        <v>26</v>
      </c>
      <c r="U4216" s="288" t="s">
        <v>27</v>
      </c>
      <c r="V4216" s="289"/>
      <c r="W4216" s="290" t="s">
        <v>28</v>
      </c>
      <c r="X4216" s="291"/>
      <c r="Y4216" s="291"/>
      <c r="Z4216" s="291"/>
      <c r="AA4216" s="291"/>
      <c r="AB4216" s="318"/>
    </row>
    <row r="4217" spans="1:29" x14ac:dyDescent="0.35">
      <c r="A4217" s="300"/>
      <c r="B4217" s="294"/>
      <c r="C4217" s="294"/>
      <c r="D4217" s="312"/>
      <c r="E4217" s="312"/>
      <c r="F4217" s="312"/>
      <c r="G4217" s="305"/>
      <c r="H4217" s="306"/>
      <c r="I4217" s="307"/>
      <c r="J4217" s="291"/>
      <c r="K4217" s="291"/>
      <c r="L4217" s="309"/>
      <c r="M4217" s="300"/>
      <c r="N4217" s="294"/>
      <c r="O4217" s="294"/>
      <c r="P4217" s="294"/>
      <c r="Q4217" s="291"/>
      <c r="R4217" s="291"/>
      <c r="S4217" s="291"/>
      <c r="T4217" s="291"/>
      <c r="U4217" s="293" t="s">
        <v>29</v>
      </c>
      <c r="V4217" s="296" t="s">
        <v>30</v>
      </c>
      <c r="W4217" s="291"/>
      <c r="X4217" s="291"/>
      <c r="Y4217" s="291"/>
      <c r="Z4217" s="291"/>
      <c r="AA4217" s="291"/>
      <c r="AB4217" s="318"/>
    </row>
    <row r="4218" spans="1:29" x14ac:dyDescent="0.35">
      <c r="A4218" s="300"/>
      <c r="B4218" s="294"/>
      <c r="C4218" s="294"/>
      <c r="D4218" s="312"/>
      <c r="E4218" s="312"/>
      <c r="F4218" s="312"/>
      <c r="G4218" s="299" t="s">
        <v>31</v>
      </c>
      <c r="H4218" s="299" t="s">
        <v>32</v>
      </c>
      <c r="I4218" s="299" t="s">
        <v>33</v>
      </c>
      <c r="J4218" s="291"/>
      <c r="K4218" s="291"/>
      <c r="L4218" s="309"/>
      <c r="M4218" s="300"/>
      <c r="N4218" s="294"/>
      <c r="O4218" s="294"/>
      <c r="P4218" s="294"/>
      <c r="Q4218" s="291"/>
      <c r="R4218" s="291"/>
      <c r="S4218" s="291"/>
      <c r="T4218" s="291"/>
      <c r="U4218" s="294"/>
      <c r="V4218" s="297"/>
      <c r="W4218" s="291"/>
      <c r="X4218" s="291"/>
      <c r="Y4218" s="291"/>
      <c r="Z4218" s="291"/>
      <c r="AA4218" s="291"/>
      <c r="AB4218" s="318"/>
    </row>
    <row r="4219" spans="1:29" x14ac:dyDescent="0.35">
      <c r="A4219" s="300"/>
      <c r="B4219" s="294"/>
      <c r="C4219" s="294"/>
      <c r="D4219" s="312"/>
      <c r="E4219" s="312"/>
      <c r="F4219" s="312"/>
      <c r="G4219" s="300"/>
      <c r="H4219" s="300"/>
      <c r="I4219" s="300"/>
      <c r="J4219" s="291"/>
      <c r="K4219" s="291"/>
      <c r="L4219" s="309"/>
      <c r="M4219" s="300"/>
      <c r="N4219" s="294"/>
      <c r="O4219" s="294"/>
      <c r="P4219" s="294"/>
      <c r="Q4219" s="291"/>
      <c r="R4219" s="291"/>
      <c r="S4219" s="291"/>
      <c r="T4219" s="291"/>
      <c r="U4219" s="294"/>
      <c r="V4219" s="297"/>
      <c r="W4219" s="291"/>
      <c r="X4219" s="291"/>
      <c r="Y4219" s="291"/>
      <c r="Z4219" s="291"/>
      <c r="AA4219" s="291"/>
      <c r="AB4219" s="318"/>
    </row>
    <row r="4220" spans="1:29" x14ac:dyDescent="0.35">
      <c r="A4220" s="301"/>
      <c r="B4220" s="295"/>
      <c r="C4220" s="295"/>
      <c r="D4220" s="313"/>
      <c r="E4220" s="313"/>
      <c r="F4220" s="313"/>
      <c r="G4220" s="301"/>
      <c r="H4220" s="301"/>
      <c r="I4220" s="301"/>
      <c r="J4220" s="292"/>
      <c r="K4220" s="292"/>
      <c r="L4220" s="310"/>
      <c r="M4220" s="301"/>
      <c r="N4220" s="295"/>
      <c r="O4220" s="295"/>
      <c r="P4220" s="295"/>
      <c r="Q4220" s="292"/>
      <c r="R4220" s="292"/>
      <c r="S4220" s="292"/>
      <c r="T4220" s="292"/>
      <c r="U4220" s="295"/>
      <c r="V4220" s="298"/>
      <c r="W4220" s="292"/>
      <c r="X4220" s="292"/>
      <c r="Y4220" s="292"/>
      <c r="Z4220" s="292"/>
      <c r="AA4220" s="292"/>
      <c r="AB4220" s="319"/>
    </row>
    <row r="4221" spans="1:29" x14ac:dyDescent="0.35">
      <c r="A4221" s="15">
        <v>1</v>
      </c>
      <c r="B4221" s="16" t="str">
        <f>[1]ภดส3!B8549</f>
        <v>โฉนด</v>
      </c>
      <c r="C4221" s="16">
        <f>[1]ภดส3!E8549</f>
        <v>6427</v>
      </c>
      <c r="D4221" s="17">
        <f>[1]ภดส3!C8549</f>
        <v>16459</v>
      </c>
      <c r="E4221" s="17" t="str">
        <f>[1]ภดส3!F8549</f>
        <v>ม.11 ต.นาบอน</v>
      </c>
      <c r="F4221" s="18" t="s">
        <v>34</v>
      </c>
      <c r="G4221" s="16">
        <f>[1]ภดส3!G8549</f>
        <v>0</v>
      </c>
      <c r="H4221" s="16">
        <f>[1]ภดส3!H8549</f>
        <v>0</v>
      </c>
      <c r="I4221" s="16">
        <f>[1]ภดส3!I8549</f>
        <v>25</v>
      </c>
      <c r="J4221" s="19">
        <f>[1]ภดส3!J8549</f>
        <v>25</v>
      </c>
      <c r="K4221" s="20">
        <v>3050</v>
      </c>
      <c r="L4221" s="19">
        <f>J4221*K4221</f>
        <v>76250</v>
      </c>
      <c r="M4221" s="21">
        <v>1</v>
      </c>
      <c r="N4221" s="21" t="s">
        <v>48</v>
      </c>
      <c r="O4221" s="21" t="s">
        <v>49</v>
      </c>
      <c r="P4221" s="21">
        <v>2</v>
      </c>
      <c r="Q4221" s="22">
        <v>200</v>
      </c>
      <c r="R4221" s="23">
        <v>100</v>
      </c>
      <c r="S4221" s="22">
        <v>7450</v>
      </c>
      <c r="T4221" s="22">
        <f>Q4221*S4221</f>
        <v>1490000</v>
      </c>
      <c r="U4221" s="21">
        <v>13</v>
      </c>
      <c r="V4221" s="21">
        <v>16</v>
      </c>
      <c r="W4221" s="23">
        <f>T4221-T4221*16/100</f>
        <v>1251600</v>
      </c>
      <c r="X4221" s="22">
        <f>L4221+W4221</f>
        <v>1327850</v>
      </c>
      <c r="Y4221" s="23">
        <f>X4221*R4221/100</f>
        <v>1327850</v>
      </c>
      <c r="Z4221" s="22">
        <v>50000000</v>
      </c>
      <c r="AA4221" s="24">
        <v>0</v>
      </c>
      <c r="AB4221" s="25">
        <v>0.02</v>
      </c>
      <c r="AC4221" s="5">
        <f>AA4221*AB4221/100</f>
        <v>0</v>
      </c>
    </row>
    <row r="4222" spans="1:29" x14ac:dyDescent="0.35">
      <c r="A4222" s="15">
        <v>2</v>
      </c>
      <c r="B4222" s="16" t="str">
        <f>[1]ภดส3!B8550</f>
        <v>โฉนด</v>
      </c>
      <c r="C4222" s="16">
        <f>[1]ภดส3!E8550</f>
        <v>2621</v>
      </c>
      <c r="D4222" s="17">
        <f>[1]ภดส3!C8550</f>
        <v>5740</v>
      </c>
      <c r="E4222" s="17" t="str">
        <f>[1]ภดส3!F8550</f>
        <v>ม.11 ต.นาบอน</v>
      </c>
      <c r="F4222" s="28" t="s">
        <v>80</v>
      </c>
      <c r="G4222" s="16">
        <f>[1]ภดส3!G8550</f>
        <v>0</v>
      </c>
      <c r="H4222" s="16">
        <f>[1]ภดส3!H8550</f>
        <v>0</v>
      </c>
      <c r="I4222" s="16">
        <f>[1]ภดส3!I8550</f>
        <v>31</v>
      </c>
      <c r="J4222" s="45">
        <f>[1]ภดส3!J8550</f>
        <v>31</v>
      </c>
      <c r="K4222" s="29">
        <v>3050</v>
      </c>
      <c r="L4222" s="19">
        <f>J4222*K4222</f>
        <v>94550</v>
      </c>
      <c r="M4222" s="31">
        <v>2</v>
      </c>
      <c r="N4222" s="31" t="s">
        <v>343</v>
      </c>
      <c r="O4222" s="31"/>
      <c r="P4222" s="31">
        <v>3</v>
      </c>
      <c r="Q4222" s="32">
        <v>52</v>
      </c>
      <c r="R4222" s="23">
        <v>100</v>
      </c>
      <c r="S4222" s="32">
        <v>5500</v>
      </c>
      <c r="T4222" s="22">
        <f>Q4222*S4222</f>
        <v>286000</v>
      </c>
      <c r="U4222" s="31">
        <v>10</v>
      </c>
      <c r="V4222" s="31">
        <v>10</v>
      </c>
      <c r="W4222" s="23">
        <f>T4222-T4222*10/100</f>
        <v>257400</v>
      </c>
      <c r="X4222" s="22">
        <f>L4222-L4223+W4222</f>
        <v>297050</v>
      </c>
      <c r="Y4222" s="23">
        <f>X4222*R4222/100</f>
        <v>297050</v>
      </c>
      <c r="Z4222" s="22">
        <v>0</v>
      </c>
      <c r="AA4222" s="24">
        <f>Y4222-Z4222</f>
        <v>297050</v>
      </c>
      <c r="AB4222" s="25">
        <v>0.3</v>
      </c>
      <c r="AC4222" s="5">
        <f t="shared" ref="AC4222:AC4223" si="261">AA4222*AB4222/100</f>
        <v>891.15</v>
      </c>
    </row>
    <row r="4223" spans="1:29" x14ac:dyDescent="0.35">
      <c r="A4223" s="15"/>
      <c r="B4223" s="16"/>
      <c r="C4223" s="16"/>
      <c r="D4223" s="17"/>
      <c r="E4223" s="17"/>
      <c r="F4223" s="28"/>
      <c r="G4223" s="16"/>
      <c r="H4223" s="16"/>
      <c r="I4223" s="16"/>
      <c r="J4223" s="45">
        <v>18</v>
      </c>
      <c r="K4223" s="29">
        <v>3050</v>
      </c>
      <c r="L4223" s="19">
        <f>J4223*K4223</f>
        <v>54900</v>
      </c>
      <c r="M4223" s="31"/>
      <c r="N4223" s="67" t="s">
        <v>74</v>
      </c>
      <c r="O4223" s="67" t="s">
        <v>49</v>
      </c>
      <c r="P4223" s="67">
        <v>2</v>
      </c>
      <c r="Q4223" s="124">
        <v>72</v>
      </c>
      <c r="R4223" s="23">
        <v>100</v>
      </c>
      <c r="S4223" s="124">
        <v>7450</v>
      </c>
      <c r="T4223" s="22">
        <f>Q4223*S4223</f>
        <v>536400</v>
      </c>
      <c r="U4223" s="67">
        <v>10</v>
      </c>
      <c r="V4223" s="67">
        <v>10</v>
      </c>
      <c r="W4223" s="23">
        <f>T4223-T4223*10/100</f>
        <v>482760</v>
      </c>
      <c r="X4223" s="22">
        <f>L4223+W4223</f>
        <v>537660</v>
      </c>
      <c r="Y4223" s="23">
        <f>X4223*R4223/100</f>
        <v>537660</v>
      </c>
      <c r="Z4223" s="22">
        <v>0</v>
      </c>
      <c r="AA4223" s="24">
        <f>Y4223-Z4223</f>
        <v>537660</v>
      </c>
      <c r="AB4223" s="25">
        <v>0.02</v>
      </c>
      <c r="AC4223" s="5">
        <f t="shared" si="261"/>
        <v>107.53200000000001</v>
      </c>
    </row>
    <row r="4224" spans="1:29" x14ac:dyDescent="0.35">
      <c r="A4224" s="15">
        <v>3</v>
      </c>
      <c r="B4224" s="16" t="str">
        <f>[1]ภดส3!B8551</f>
        <v>โฉนด</v>
      </c>
      <c r="C4224" s="16">
        <f>[1]ภดส3!E8551</f>
        <v>2423</v>
      </c>
      <c r="D4224" s="17">
        <f>[1]ภดส3!C8551</f>
        <v>5302</v>
      </c>
      <c r="E4224" s="17" t="str">
        <f>[1]ภดส3!F8551</f>
        <v>ม.2 ต.นาบอน</v>
      </c>
      <c r="F4224" s="28" t="s">
        <v>34</v>
      </c>
      <c r="G4224" s="16">
        <f>[1]ภดส3!G8551</f>
        <v>0</v>
      </c>
      <c r="H4224" s="16">
        <f>[1]ภดส3!H8551</f>
        <v>0</v>
      </c>
      <c r="I4224" s="16">
        <f>[1]ภดส3!I8551</f>
        <v>25</v>
      </c>
      <c r="J4224" s="45">
        <f>[1]ภดส3!J8551</f>
        <v>25</v>
      </c>
      <c r="K4224" s="29">
        <v>3050</v>
      </c>
      <c r="L4224" s="19">
        <f>J4224*K4224</f>
        <v>76250</v>
      </c>
      <c r="M4224" s="31">
        <v>3</v>
      </c>
      <c r="N4224" s="33" t="s">
        <v>74</v>
      </c>
      <c r="O4224" s="67" t="s">
        <v>49</v>
      </c>
      <c r="P4224" s="67">
        <v>2</v>
      </c>
      <c r="Q4224" s="34">
        <v>100</v>
      </c>
      <c r="R4224" s="23">
        <v>100</v>
      </c>
      <c r="S4224" s="34">
        <v>7450</v>
      </c>
      <c r="T4224" s="22">
        <f>Q4224*S4224</f>
        <v>745000</v>
      </c>
      <c r="U4224" s="67">
        <v>20</v>
      </c>
      <c r="V4224" s="67">
        <v>30</v>
      </c>
      <c r="W4224" s="23">
        <f>T4224-T4224*30/100</f>
        <v>521500</v>
      </c>
      <c r="X4224" s="22">
        <f>L4224+W4224</f>
        <v>597750</v>
      </c>
      <c r="Y4224" s="23">
        <f>X4224*R4224/100</f>
        <v>597750</v>
      </c>
      <c r="Z4224" s="22">
        <v>0</v>
      </c>
      <c r="AA4224" s="24">
        <f>Y4224-Z4224</f>
        <v>597750</v>
      </c>
      <c r="AB4224" s="25">
        <v>0.02</v>
      </c>
      <c r="AC4224" s="5">
        <f>AA4224*AB4224/100</f>
        <v>119.55</v>
      </c>
    </row>
    <row r="4225" spans="1:29" x14ac:dyDescent="0.35">
      <c r="A4225" s="36"/>
      <c r="B4225" s="30"/>
      <c r="C4225" s="30"/>
      <c r="D4225" s="37"/>
      <c r="E4225" s="37"/>
      <c r="F4225" s="37"/>
      <c r="G4225" s="38"/>
      <c r="H4225" s="38"/>
      <c r="I4225" s="38"/>
      <c r="J4225" s="39"/>
      <c r="K4225" s="24"/>
      <c r="L4225" s="35"/>
      <c r="M4225" s="30"/>
      <c r="N4225" s="33"/>
      <c r="O4225" s="40"/>
      <c r="P4225" s="30"/>
      <c r="Q4225" s="42"/>
      <c r="R4225" s="118"/>
      <c r="S4225" s="39"/>
      <c r="T4225" s="42"/>
      <c r="U4225" s="43"/>
      <c r="V4225" s="43"/>
      <c r="W4225" s="44"/>
      <c r="X4225" s="39"/>
      <c r="Y4225" s="44"/>
      <c r="Z4225" s="39"/>
      <c r="AA4225" s="44"/>
      <c r="AB4225" s="46"/>
      <c r="AC4225" s="5">
        <f>SUM(AC4221:AC4224)</f>
        <v>1118.232</v>
      </c>
    </row>
    <row r="4226" spans="1:29" x14ac:dyDescent="0.35">
      <c r="A4226" s="47"/>
      <c r="B4226" s="47"/>
      <c r="C4226" s="47"/>
      <c r="D4226" s="48"/>
      <c r="E4226" s="48"/>
      <c r="F4226" s="48"/>
      <c r="G4226" s="47"/>
      <c r="H4226" s="47"/>
      <c r="I4226" s="47"/>
      <c r="J4226" s="49"/>
      <c r="K4226" s="50"/>
      <c r="L4226" s="51"/>
      <c r="M4226" s="52"/>
      <c r="N4226" s="52"/>
      <c r="O4226" s="52"/>
      <c r="P4226" s="52"/>
      <c r="Q4226" s="49"/>
      <c r="R4226" s="50"/>
      <c r="S4226" s="49"/>
      <c r="T4226" s="49"/>
      <c r="U4226" s="52"/>
      <c r="V4226" s="52"/>
      <c r="W4226" s="50"/>
      <c r="X4226" s="49"/>
      <c r="Y4226" s="50"/>
      <c r="Z4226" s="49"/>
      <c r="AA4226" s="50"/>
      <c r="AB4226" s="53"/>
    </row>
    <row r="4227" spans="1:29" x14ac:dyDescent="0.35">
      <c r="A4227" s="1"/>
      <c r="B4227" s="1"/>
      <c r="C4227" s="1"/>
      <c r="D4227" s="2"/>
      <c r="E4227" s="2"/>
      <c r="F4227" s="2"/>
      <c r="G4227" s="1"/>
      <c r="H4227" s="1"/>
      <c r="I4227" s="1"/>
      <c r="J4227" s="3"/>
      <c r="K4227" s="4"/>
      <c r="M4227" s="6"/>
      <c r="N4227" s="1"/>
      <c r="O4227" s="1"/>
      <c r="P4227" s="1"/>
      <c r="Q4227" s="3"/>
      <c r="R4227" s="4"/>
      <c r="S4227" s="3"/>
      <c r="T4227" s="3"/>
      <c r="U4227" s="1"/>
      <c r="V4227" s="1"/>
      <c r="W4227" s="4"/>
      <c r="X4227" s="3"/>
      <c r="Y4227" s="4"/>
      <c r="Z4227" s="3"/>
      <c r="AA4227" s="4"/>
      <c r="AB4227" s="55"/>
    </row>
    <row r="4228" spans="1:29" x14ac:dyDescent="0.35">
      <c r="A4228" s="8"/>
      <c r="B4228" s="8" t="s">
        <v>37</v>
      </c>
      <c r="C4228" s="8"/>
      <c r="D4228" s="9" t="s">
        <v>38</v>
      </c>
      <c r="E4228" s="9"/>
      <c r="F4228" s="9"/>
      <c r="G4228" s="56"/>
      <c r="H4228" s="8" t="s">
        <v>39</v>
      </c>
      <c r="I4228" s="8"/>
      <c r="J4228" s="57"/>
      <c r="K4228" s="10"/>
      <c r="L4228" s="8"/>
      <c r="M4228" s="13"/>
      <c r="N4228" s="1"/>
      <c r="O4228" s="1"/>
      <c r="P4228" s="1"/>
      <c r="Q4228" s="3"/>
      <c r="R4228" s="4"/>
      <c r="S4228" s="3"/>
      <c r="T4228" s="3"/>
      <c r="U4228" s="1"/>
      <c r="V4228" s="1"/>
      <c r="W4228" s="4"/>
      <c r="X4228" s="3"/>
      <c r="Y4228" s="4"/>
      <c r="Z4228" s="3"/>
      <c r="AA4228" s="4"/>
      <c r="AB4228" s="55"/>
    </row>
    <row r="4229" spans="1:29" x14ac:dyDescent="0.35">
      <c r="A4229" s="8"/>
      <c r="B4229" s="8"/>
      <c r="C4229" s="8"/>
      <c r="D4229" s="9"/>
      <c r="E4229" s="9"/>
      <c r="F4229" s="9"/>
      <c r="G4229" s="56"/>
      <c r="H4229" s="8" t="s">
        <v>40</v>
      </c>
      <c r="I4229" s="8"/>
      <c r="J4229" s="57"/>
      <c r="K4229" s="10"/>
      <c r="L4229" s="8"/>
      <c r="M4229" s="13"/>
      <c r="N4229" s="1"/>
      <c r="O4229" s="1"/>
      <c r="P4229" s="1"/>
      <c r="Q4229" s="3"/>
      <c r="R4229" s="4"/>
      <c r="S4229" s="3"/>
      <c r="T4229" s="3"/>
      <c r="U4229" s="1"/>
      <c r="V4229" s="1"/>
      <c r="W4229" s="4"/>
      <c r="X4229" s="3"/>
      <c r="Y4229" s="4"/>
      <c r="Z4229" s="3"/>
      <c r="AA4229" s="4"/>
      <c r="AB4229" s="55"/>
    </row>
    <row r="4230" spans="1:29" x14ac:dyDescent="0.35">
      <c r="A4230" s="8"/>
      <c r="B4230" s="8"/>
      <c r="C4230" s="8"/>
      <c r="D4230" s="9"/>
      <c r="E4230" s="9"/>
      <c r="F4230" s="9"/>
      <c r="G4230" s="56"/>
      <c r="H4230" s="8" t="s">
        <v>41</v>
      </c>
      <c r="I4230" s="8"/>
      <c r="J4230" s="57"/>
      <c r="K4230" s="10"/>
      <c r="L4230" s="8"/>
      <c r="M4230" s="13"/>
      <c r="N4230" s="1"/>
      <c r="O4230" s="1"/>
      <c r="P4230" s="8"/>
      <c r="Q4230" s="3"/>
      <c r="R4230" s="4"/>
      <c r="S4230" s="3"/>
      <c r="T4230" s="3"/>
      <c r="U4230" s="1"/>
      <c r="V4230" s="1"/>
      <c r="W4230" s="4"/>
      <c r="X4230" s="3"/>
      <c r="Y4230" s="11"/>
      <c r="Z4230" s="10"/>
      <c r="AA4230" s="11"/>
      <c r="AB4230" s="14"/>
    </row>
    <row r="4231" spans="1:29" x14ac:dyDescent="0.35">
      <c r="A4231" s="8"/>
      <c r="B4231" s="8"/>
      <c r="C4231" s="8"/>
      <c r="D4231" s="9"/>
      <c r="E4231" s="9"/>
      <c r="F4231" s="9"/>
      <c r="G4231" s="56"/>
      <c r="H4231" s="8" t="s">
        <v>42</v>
      </c>
      <c r="I4231" s="58"/>
      <c r="J4231" s="59"/>
      <c r="K4231" s="12"/>
      <c r="L4231" s="58"/>
      <c r="M4231" s="60"/>
      <c r="N4231" s="1"/>
      <c r="O4231" s="1"/>
      <c r="P4231" s="8"/>
      <c r="Q4231" s="3"/>
      <c r="R4231" s="4"/>
      <c r="S4231" s="3"/>
      <c r="T4231" s="3"/>
      <c r="U4231" s="1"/>
      <c r="V4231" s="1"/>
      <c r="W4231" s="4"/>
      <c r="X4231" s="3"/>
      <c r="Y4231" s="11"/>
      <c r="Z4231" s="10"/>
      <c r="AA4231" s="11"/>
      <c r="AB4231" s="14"/>
    </row>
    <row r="4232" spans="1:29" x14ac:dyDescent="0.35">
      <c r="A4232" s="58"/>
      <c r="B4232" s="58"/>
      <c r="C4232" s="58"/>
      <c r="D4232" s="61"/>
      <c r="E4232" s="61"/>
      <c r="F4232" s="61"/>
      <c r="G4232" s="58"/>
      <c r="H4232" s="58" t="s">
        <v>43</v>
      </c>
      <c r="I4232" s="58"/>
      <c r="J4232" s="59"/>
      <c r="K4232" s="12"/>
      <c r="L4232" s="58"/>
      <c r="M4232" s="60"/>
    </row>
    <row r="4233" spans="1:29" x14ac:dyDescent="0.35">
      <c r="A4233" s="1"/>
      <c r="B4233" s="1"/>
      <c r="C4233" s="1"/>
      <c r="D4233" s="2"/>
      <c r="E4233" s="2"/>
      <c r="F4233" s="2"/>
      <c r="G4233" s="1"/>
      <c r="H4233" s="1"/>
      <c r="I4233" s="1"/>
      <c r="J4233" s="3"/>
      <c r="K4233" s="4"/>
      <c r="M4233" s="6"/>
      <c r="N4233" s="1"/>
      <c r="O4233" s="1"/>
      <c r="P4233" s="1"/>
      <c r="Q4233" s="3"/>
      <c r="R4233" s="4"/>
      <c r="S4233" s="3"/>
      <c r="T4233" s="3"/>
      <c r="U4233" s="1"/>
      <c r="V4233" s="1"/>
      <c r="W4233" s="4"/>
      <c r="X4233" s="3"/>
      <c r="Y4233" s="4"/>
      <c r="Z4233" s="3"/>
      <c r="AA4233" s="314" t="s">
        <v>0</v>
      </c>
      <c r="AB4233" s="314"/>
    </row>
    <row r="4234" spans="1:29" x14ac:dyDescent="0.35">
      <c r="A4234" s="315" t="s">
        <v>1</v>
      </c>
      <c r="B4234" s="315"/>
      <c r="C4234" s="315"/>
      <c r="D4234" s="315"/>
      <c r="E4234" s="315"/>
      <c r="F4234" s="315"/>
      <c r="G4234" s="315"/>
      <c r="H4234" s="315"/>
      <c r="I4234" s="315"/>
      <c r="J4234" s="315"/>
      <c r="K4234" s="315"/>
      <c r="L4234" s="315"/>
      <c r="M4234" s="315"/>
      <c r="N4234" s="315"/>
      <c r="O4234" s="315"/>
      <c r="P4234" s="315"/>
      <c r="Q4234" s="315"/>
      <c r="R4234" s="315"/>
      <c r="S4234" s="315"/>
      <c r="T4234" s="315"/>
      <c r="U4234" s="315"/>
      <c r="V4234" s="315"/>
      <c r="W4234" s="315"/>
      <c r="X4234" s="315"/>
      <c r="Y4234" s="315"/>
      <c r="Z4234" s="315"/>
      <c r="AA4234" s="315"/>
      <c r="AB4234" s="315"/>
    </row>
    <row r="4235" spans="1:29" x14ac:dyDescent="0.35">
      <c r="A4235" s="315" t="str">
        <f>A4213</f>
        <v>เทศบาลตำบลนาบอน</v>
      </c>
      <c r="B4235" s="315"/>
      <c r="C4235" s="315"/>
      <c r="D4235" s="315"/>
      <c r="E4235" s="315"/>
      <c r="F4235" s="315"/>
      <c r="G4235" s="315"/>
      <c r="H4235" s="315"/>
      <c r="I4235" s="315"/>
      <c r="J4235" s="315"/>
      <c r="K4235" s="315"/>
      <c r="L4235" s="315"/>
      <c r="M4235" s="315"/>
      <c r="N4235" s="315"/>
      <c r="O4235" s="315"/>
      <c r="P4235" s="315"/>
      <c r="Q4235" s="315"/>
      <c r="R4235" s="315"/>
      <c r="S4235" s="315"/>
      <c r="T4235" s="315"/>
      <c r="U4235" s="315"/>
      <c r="V4235" s="315"/>
      <c r="W4235" s="315"/>
      <c r="X4235" s="315"/>
      <c r="Y4235" s="315"/>
      <c r="Z4235" s="315"/>
      <c r="AA4235" s="315"/>
      <c r="AB4235" s="315"/>
    </row>
    <row r="4236" spans="1:29" x14ac:dyDescent="0.35">
      <c r="A4236" s="8" t="s">
        <v>344</v>
      </c>
      <c r="B4236" s="8"/>
      <c r="C4236" s="8"/>
      <c r="D4236" s="9"/>
      <c r="E4236" s="9"/>
      <c r="F4236" s="9"/>
      <c r="G4236" s="8"/>
      <c r="H4236" s="8"/>
      <c r="I4236" s="8"/>
      <c r="J4236" s="10"/>
      <c r="K4236" s="11"/>
      <c r="L4236" s="12"/>
      <c r="M4236" s="13"/>
      <c r="N4236" s="8"/>
      <c r="O4236" s="8"/>
      <c r="P4236" s="8"/>
      <c r="Q4236" s="10"/>
      <c r="R4236" s="11"/>
      <c r="S4236" s="10"/>
      <c r="T4236" s="10"/>
      <c r="U4236" s="8"/>
      <c r="V4236" s="8"/>
      <c r="W4236" s="11"/>
      <c r="X4236" s="10"/>
      <c r="Y4236" s="11"/>
      <c r="Z4236" s="10"/>
      <c r="AA4236" s="11"/>
      <c r="AB4236" s="14"/>
    </row>
    <row r="4237" spans="1:29" x14ac:dyDescent="0.35">
      <c r="A4237" s="288" t="s">
        <v>4</v>
      </c>
      <c r="B4237" s="316"/>
      <c r="C4237" s="316"/>
      <c r="D4237" s="316"/>
      <c r="E4237" s="316"/>
      <c r="F4237" s="316"/>
      <c r="G4237" s="316"/>
      <c r="H4237" s="316"/>
      <c r="I4237" s="316"/>
      <c r="J4237" s="316"/>
      <c r="K4237" s="316"/>
      <c r="L4237" s="289"/>
      <c r="M4237" s="288" t="s">
        <v>5</v>
      </c>
      <c r="N4237" s="316"/>
      <c r="O4237" s="316"/>
      <c r="P4237" s="316"/>
      <c r="Q4237" s="316"/>
      <c r="R4237" s="316"/>
      <c r="S4237" s="316"/>
      <c r="T4237" s="316"/>
      <c r="U4237" s="316"/>
      <c r="V4237" s="316"/>
      <c r="W4237" s="289"/>
      <c r="X4237" s="290" t="s">
        <v>6</v>
      </c>
      <c r="Y4237" s="290" t="s">
        <v>7</v>
      </c>
      <c r="Z4237" s="290" t="s">
        <v>8</v>
      </c>
      <c r="AA4237" s="290" t="s">
        <v>9</v>
      </c>
      <c r="AB4237" s="317" t="s">
        <v>10</v>
      </c>
    </row>
    <row r="4238" spans="1:29" x14ac:dyDescent="0.35">
      <c r="A4238" s="299" t="s">
        <v>11</v>
      </c>
      <c r="B4238" s="293" t="s">
        <v>12</v>
      </c>
      <c r="C4238" s="293" t="s">
        <v>13</v>
      </c>
      <c r="D4238" s="311" t="s">
        <v>14</v>
      </c>
      <c r="E4238" s="311" t="s">
        <v>15</v>
      </c>
      <c r="F4238" s="312" t="s">
        <v>16</v>
      </c>
      <c r="G4238" s="302" t="s">
        <v>17</v>
      </c>
      <c r="H4238" s="303"/>
      <c r="I4238" s="304"/>
      <c r="J4238" s="290" t="s">
        <v>18</v>
      </c>
      <c r="K4238" s="290" t="s">
        <v>19</v>
      </c>
      <c r="L4238" s="308" t="s">
        <v>20</v>
      </c>
      <c r="M4238" s="299" t="s">
        <v>11</v>
      </c>
      <c r="N4238" s="293" t="s">
        <v>21</v>
      </c>
      <c r="O4238" s="293" t="s">
        <v>22</v>
      </c>
      <c r="P4238" s="293" t="s">
        <v>16</v>
      </c>
      <c r="Q4238" s="290" t="s">
        <v>23</v>
      </c>
      <c r="R4238" s="290" t="s">
        <v>24</v>
      </c>
      <c r="S4238" s="290" t="s">
        <v>25</v>
      </c>
      <c r="T4238" s="290" t="s">
        <v>26</v>
      </c>
      <c r="U4238" s="288" t="s">
        <v>27</v>
      </c>
      <c r="V4238" s="289"/>
      <c r="W4238" s="290" t="s">
        <v>28</v>
      </c>
      <c r="X4238" s="291"/>
      <c r="Y4238" s="291"/>
      <c r="Z4238" s="291"/>
      <c r="AA4238" s="291"/>
      <c r="AB4238" s="318"/>
    </row>
    <row r="4239" spans="1:29" x14ac:dyDescent="0.35">
      <c r="A4239" s="300"/>
      <c r="B4239" s="294"/>
      <c r="C4239" s="294"/>
      <c r="D4239" s="312"/>
      <c r="E4239" s="312"/>
      <c r="F4239" s="312"/>
      <c r="G4239" s="305"/>
      <c r="H4239" s="306"/>
      <c r="I4239" s="307"/>
      <c r="J4239" s="291"/>
      <c r="K4239" s="291"/>
      <c r="L4239" s="309"/>
      <c r="M4239" s="300"/>
      <c r="N4239" s="294"/>
      <c r="O4239" s="294"/>
      <c r="P4239" s="294"/>
      <c r="Q4239" s="291"/>
      <c r="R4239" s="291"/>
      <c r="S4239" s="291"/>
      <c r="T4239" s="291"/>
      <c r="U4239" s="293" t="s">
        <v>29</v>
      </c>
      <c r="V4239" s="296" t="s">
        <v>30</v>
      </c>
      <c r="W4239" s="291"/>
      <c r="X4239" s="291"/>
      <c r="Y4239" s="291"/>
      <c r="Z4239" s="291"/>
      <c r="AA4239" s="291"/>
      <c r="AB4239" s="318"/>
    </row>
    <row r="4240" spans="1:29" x14ac:dyDescent="0.35">
      <c r="A4240" s="300"/>
      <c r="B4240" s="294"/>
      <c r="C4240" s="294"/>
      <c r="D4240" s="312"/>
      <c r="E4240" s="312"/>
      <c r="F4240" s="312"/>
      <c r="G4240" s="299" t="s">
        <v>31</v>
      </c>
      <c r="H4240" s="299" t="s">
        <v>32</v>
      </c>
      <c r="I4240" s="299" t="s">
        <v>33</v>
      </c>
      <c r="J4240" s="291"/>
      <c r="K4240" s="291"/>
      <c r="L4240" s="309"/>
      <c r="M4240" s="300"/>
      <c r="N4240" s="294"/>
      <c r="O4240" s="294"/>
      <c r="P4240" s="294"/>
      <c r="Q4240" s="291"/>
      <c r="R4240" s="291"/>
      <c r="S4240" s="291"/>
      <c r="T4240" s="291"/>
      <c r="U4240" s="294"/>
      <c r="V4240" s="297"/>
      <c r="W4240" s="291"/>
      <c r="X4240" s="291"/>
      <c r="Y4240" s="291"/>
      <c r="Z4240" s="291"/>
      <c r="AA4240" s="291"/>
      <c r="AB4240" s="318"/>
    </row>
    <row r="4241" spans="1:29" x14ac:dyDescent="0.35">
      <c r="A4241" s="300"/>
      <c r="B4241" s="294"/>
      <c r="C4241" s="294"/>
      <c r="D4241" s="312"/>
      <c r="E4241" s="312"/>
      <c r="F4241" s="312"/>
      <c r="G4241" s="300"/>
      <c r="H4241" s="300"/>
      <c r="I4241" s="300"/>
      <c r="J4241" s="291"/>
      <c r="K4241" s="291"/>
      <c r="L4241" s="309"/>
      <c r="M4241" s="300"/>
      <c r="N4241" s="294"/>
      <c r="O4241" s="294"/>
      <c r="P4241" s="294"/>
      <c r="Q4241" s="291"/>
      <c r="R4241" s="291"/>
      <c r="S4241" s="291"/>
      <c r="T4241" s="291"/>
      <c r="U4241" s="294"/>
      <c r="V4241" s="297"/>
      <c r="W4241" s="291"/>
      <c r="X4241" s="291"/>
      <c r="Y4241" s="291"/>
      <c r="Z4241" s="291"/>
      <c r="AA4241" s="291"/>
      <c r="AB4241" s="318"/>
    </row>
    <row r="4242" spans="1:29" x14ac:dyDescent="0.35">
      <c r="A4242" s="301"/>
      <c r="B4242" s="295"/>
      <c r="C4242" s="295"/>
      <c r="D4242" s="313"/>
      <c r="E4242" s="313"/>
      <c r="F4242" s="313"/>
      <c r="G4242" s="301"/>
      <c r="H4242" s="301"/>
      <c r="I4242" s="301"/>
      <c r="J4242" s="292"/>
      <c r="K4242" s="292"/>
      <c r="L4242" s="310"/>
      <c r="M4242" s="301"/>
      <c r="N4242" s="295"/>
      <c r="O4242" s="295"/>
      <c r="P4242" s="295"/>
      <c r="Q4242" s="292"/>
      <c r="R4242" s="292"/>
      <c r="S4242" s="292"/>
      <c r="T4242" s="292"/>
      <c r="U4242" s="295"/>
      <c r="V4242" s="298"/>
      <c r="W4242" s="292"/>
      <c r="X4242" s="292"/>
      <c r="Y4242" s="292"/>
      <c r="Z4242" s="292"/>
      <c r="AA4242" s="292"/>
      <c r="AB4242" s="319"/>
    </row>
    <row r="4243" spans="1:29" x14ac:dyDescent="0.35">
      <c r="A4243" s="15">
        <v>1</v>
      </c>
      <c r="B4243" s="16" t="str">
        <f>[1]ภดส3!B8576</f>
        <v>โฉนด</v>
      </c>
      <c r="C4243" s="16">
        <f>[1]ภดส3!E8576</f>
        <v>74</v>
      </c>
      <c r="D4243" s="17">
        <f>[1]ภดส3!C8576</f>
        <v>58</v>
      </c>
      <c r="E4243" s="17" t="str">
        <f>[1]ภดส3!F8576</f>
        <v>ม.11 ต.นาบอน</v>
      </c>
      <c r="F4243" s="18" t="s">
        <v>34</v>
      </c>
      <c r="G4243" s="16">
        <f>[1]ภดส3!G8576</f>
        <v>0</v>
      </c>
      <c r="H4243" s="16">
        <f>[1]ภดส3!H8576</f>
        <v>0</v>
      </c>
      <c r="I4243" s="16">
        <f>[1]ภดส3!I8576</f>
        <v>25</v>
      </c>
      <c r="J4243" s="19">
        <f>[1]ภดส3!J8576</f>
        <v>25</v>
      </c>
      <c r="K4243" s="20">
        <v>3050</v>
      </c>
      <c r="L4243" s="19">
        <f>J4243*K4243</f>
        <v>76250</v>
      </c>
      <c r="M4243" s="21">
        <v>1</v>
      </c>
      <c r="N4243" s="21" t="s">
        <v>90</v>
      </c>
      <c r="O4243" s="21"/>
      <c r="P4243" s="21">
        <v>2</v>
      </c>
      <c r="Q4243" s="161">
        <v>100</v>
      </c>
      <c r="R4243" s="23">
        <v>100</v>
      </c>
      <c r="S4243" s="161">
        <v>5700</v>
      </c>
      <c r="T4243" s="22">
        <f>Q4243*S4243</f>
        <v>570000</v>
      </c>
      <c r="U4243" s="250">
        <v>20</v>
      </c>
      <c r="V4243" s="250">
        <v>30</v>
      </c>
      <c r="W4243" s="23">
        <f>T4243-T4243*30/100</f>
        <v>399000</v>
      </c>
      <c r="X4243" s="22">
        <f>L4243+W4243</f>
        <v>475250</v>
      </c>
      <c r="Y4243" s="23">
        <f>X4243*R4243/100</f>
        <v>475250</v>
      </c>
      <c r="Z4243" s="22">
        <v>0</v>
      </c>
      <c r="AA4243" s="24">
        <f>Y4243-Z4243</f>
        <v>475250</v>
      </c>
      <c r="AB4243" s="25">
        <v>0.3</v>
      </c>
      <c r="AC4243" s="5">
        <f>AA4243*AB4243/100</f>
        <v>1425.75</v>
      </c>
    </row>
    <row r="4244" spans="1:29" x14ac:dyDescent="0.35">
      <c r="A4244" s="15">
        <v>2</v>
      </c>
      <c r="B4244" s="16" t="str">
        <f>[1]ภดส3!B8577</f>
        <v>โฉนด</v>
      </c>
      <c r="C4244" s="16">
        <f>[1]ภดส3!E8577</f>
        <v>75</v>
      </c>
      <c r="D4244" s="17">
        <f>[1]ภดส3!C8577</f>
        <v>59</v>
      </c>
      <c r="E4244" s="17" t="str">
        <f>[1]ภดส3!F8577</f>
        <v>ม.11 ต.นาบอน</v>
      </c>
      <c r="F4244" s="28" t="s">
        <v>34</v>
      </c>
      <c r="G4244" s="16">
        <f>[1]ภดส3!G8577</f>
        <v>0</v>
      </c>
      <c r="H4244" s="16">
        <f>[1]ภดส3!H8577</f>
        <v>0</v>
      </c>
      <c r="I4244" s="16">
        <f>[1]ภดส3!I8577</f>
        <v>25</v>
      </c>
      <c r="J4244" s="45">
        <f>[1]ภดส3!J8577</f>
        <v>25</v>
      </c>
      <c r="K4244" s="29">
        <v>3050</v>
      </c>
      <c r="L4244" s="19">
        <f>J4244*K4244</f>
        <v>76250</v>
      </c>
      <c r="M4244" s="31">
        <v>2</v>
      </c>
      <c r="N4244" s="30" t="s">
        <v>90</v>
      </c>
      <c r="O4244" s="30"/>
      <c r="P4244" s="31">
        <v>2</v>
      </c>
      <c r="Q4244" s="189">
        <v>100</v>
      </c>
      <c r="R4244" s="23">
        <v>100</v>
      </c>
      <c r="S4244" s="189">
        <v>5700</v>
      </c>
      <c r="T4244" s="22">
        <f>Q4244*S4244</f>
        <v>570000</v>
      </c>
      <c r="U4244" s="251">
        <v>20</v>
      </c>
      <c r="V4244" s="251">
        <v>30</v>
      </c>
      <c r="W4244" s="23">
        <f>T4244-T4244*30/100</f>
        <v>399000</v>
      </c>
      <c r="X4244" s="22">
        <f>L4244+W4244</f>
        <v>475250</v>
      </c>
      <c r="Y4244" s="23">
        <f>X4244*R4244/100</f>
        <v>475250</v>
      </c>
      <c r="Z4244" s="22">
        <v>0</v>
      </c>
      <c r="AA4244" s="24">
        <f>Y4244-Z4244</f>
        <v>475250</v>
      </c>
      <c r="AB4244" s="25">
        <v>0.3</v>
      </c>
      <c r="AC4244" s="5">
        <f>AA4244*AB4244/100</f>
        <v>1425.75</v>
      </c>
    </row>
    <row r="4245" spans="1:29" x14ac:dyDescent="0.35">
      <c r="A4245" s="15">
        <v>3</v>
      </c>
      <c r="B4245" s="16" t="str">
        <f>[1]ภดส3!B8578</f>
        <v>โฉนด</v>
      </c>
      <c r="C4245" s="16">
        <f>[1]ภดส3!E8578</f>
        <v>3033</v>
      </c>
      <c r="D4245" s="17">
        <f>[1]ภดส3!C8578</f>
        <v>6477</v>
      </c>
      <c r="E4245" s="17" t="str">
        <f>[1]ภดส3!F8578</f>
        <v>ม.11 ต.นาบอน</v>
      </c>
      <c r="F4245" s="28" t="s">
        <v>34</v>
      </c>
      <c r="G4245" s="16">
        <f>[1]ภดส3!G8578</f>
        <v>0</v>
      </c>
      <c r="H4245" s="16">
        <f>[1]ภดส3!H8578</f>
        <v>0</v>
      </c>
      <c r="I4245" s="16">
        <f>[1]ภดส3!I8578</f>
        <v>27</v>
      </c>
      <c r="J4245" s="45">
        <f>[1]ภดส3!J8578</f>
        <v>27</v>
      </c>
      <c r="K4245" s="29">
        <v>3050</v>
      </c>
      <c r="L4245" s="19">
        <f>J4245*K4245</f>
        <v>82350</v>
      </c>
      <c r="M4245" s="31">
        <v>3</v>
      </c>
      <c r="N4245" s="33" t="s">
        <v>89</v>
      </c>
      <c r="O4245" s="67" t="s">
        <v>49</v>
      </c>
      <c r="P4245" s="67">
        <v>2</v>
      </c>
      <c r="Q4245" s="190">
        <v>200</v>
      </c>
      <c r="R4245" s="23">
        <v>100</v>
      </c>
      <c r="S4245" s="190">
        <v>7450</v>
      </c>
      <c r="T4245" s="22">
        <f>Q4245*S4245</f>
        <v>1490000</v>
      </c>
      <c r="U4245" s="252">
        <v>25</v>
      </c>
      <c r="V4245" s="252">
        <v>40</v>
      </c>
      <c r="W4245" s="23">
        <f>T4245-T4245*40/100</f>
        <v>894000</v>
      </c>
      <c r="X4245" s="22">
        <f>L4245+W4245</f>
        <v>976350</v>
      </c>
      <c r="Y4245" s="23">
        <f>X4245*R4245/100</f>
        <v>976350</v>
      </c>
      <c r="Z4245" s="22">
        <v>50000000</v>
      </c>
      <c r="AA4245" s="24">
        <v>0</v>
      </c>
      <c r="AB4245" s="25">
        <v>0.02</v>
      </c>
      <c r="AC4245" s="5">
        <f>AA4245*AB4245/100</f>
        <v>0</v>
      </c>
    </row>
    <row r="4246" spans="1:29" x14ac:dyDescent="0.35">
      <c r="A4246" s="179"/>
      <c r="B4246" s="132"/>
      <c r="C4246" s="132"/>
      <c r="D4246" s="180"/>
      <c r="E4246" s="180"/>
      <c r="F4246" s="180"/>
      <c r="G4246" s="181"/>
      <c r="H4246" s="181"/>
      <c r="I4246" s="181"/>
      <c r="J4246" s="51"/>
      <c r="K4246" s="208"/>
      <c r="L4246" s="183"/>
      <c r="M4246" s="132"/>
      <c r="N4246" s="204"/>
      <c r="O4246" s="132"/>
      <c r="P4246" s="132"/>
      <c r="Q4246" s="185"/>
      <c r="R4246" s="186"/>
      <c r="S4246" s="51"/>
      <c r="T4246" s="185"/>
      <c r="U4246" s="154"/>
      <c r="V4246" s="154"/>
      <c r="W4246" s="133"/>
      <c r="X4246" s="51"/>
      <c r="Y4246" s="133"/>
      <c r="Z4246" s="51"/>
      <c r="AA4246" s="133"/>
      <c r="AB4246" s="187"/>
      <c r="AC4246" s="188">
        <f>SUM(AC4243:AC4245)</f>
        <v>2851.5</v>
      </c>
    </row>
    <row r="4247" spans="1:29" x14ac:dyDescent="0.35">
      <c r="A4247" s="1"/>
      <c r="B4247" s="1"/>
      <c r="C4247" s="1"/>
      <c r="D4247" s="2"/>
      <c r="E4247" s="2"/>
      <c r="F4247" s="2"/>
      <c r="G4247" s="1"/>
      <c r="H4247" s="1"/>
      <c r="I4247" s="1"/>
      <c r="J4247" s="3"/>
      <c r="K4247" s="4"/>
      <c r="M4247" s="6"/>
      <c r="N4247" s="1"/>
      <c r="O4247" s="1"/>
      <c r="P4247" s="1"/>
      <c r="Q4247" s="3"/>
      <c r="R4247" s="4"/>
      <c r="S4247" s="3"/>
      <c r="T4247" s="3"/>
      <c r="U4247" s="1"/>
      <c r="V4247" s="1"/>
      <c r="W4247" s="4"/>
      <c r="X4247" s="3"/>
      <c r="Y4247" s="4"/>
      <c r="Z4247" s="3"/>
      <c r="AA4247" s="4"/>
      <c r="AB4247" s="55"/>
    </row>
    <row r="4248" spans="1:29" x14ac:dyDescent="0.35">
      <c r="A4248" s="8"/>
      <c r="B4248" s="8" t="s">
        <v>37</v>
      </c>
      <c r="C4248" s="8"/>
      <c r="D4248" s="9" t="s">
        <v>38</v>
      </c>
      <c r="E4248" s="9"/>
      <c r="F4248" s="9"/>
      <c r="G4248" s="56"/>
      <c r="H4248" s="8" t="s">
        <v>39</v>
      </c>
      <c r="I4248" s="8"/>
      <c r="J4248" s="57"/>
      <c r="K4248" s="10"/>
      <c r="L4248" s="8"/>
      <c r="M4248" s="13"/>
      <c r="N4248" s="1"/>
      <c r="O4248" s="1"/>
      <c r="P4248" s="1"/>
      <c r="Q4248" s="3"/>
      <c r="R4248" s="4"/>
      <c r="S4248" s="3"/>
      <c r="T4248" s="3"/>
      <c r="U4248" s="1"/>
      <c r="V4248" s="1"/>
      <c r="W4248" s="4"/>
      <c r="X4248" s="3"/>
      <c r="Y4248" s="4"/>
      <c r="Z4248" s="3"/>
      <c r="AA4248" s="4"/>
      <c r="AB4248" s="55"/>
    </row>
    <row r="4249" spans="1:29" x14ac:dyDescent="0.35">
      <c r="A4249" s="8"/>
      <c r="B4249" s="8"/>
      <c r="C4249" s="8"/>
      <c r="D4249" s="9"/>
      <c r="E4249" s="9"/>
      <c r="F4249" s="9"/>
      <c r="G4249" s="56"/>
      <c r="H4249" s="8" t="s">
        <v>40</v>
      </c>
      <c r="I4249" s="8"/>
      <c r="J4249" s="57"/>
      <c r="K4249" s="10"/>
      <c r="L4249" s="8"/>
      <c r="M4249" s="13"/>
      <c r="N4249" s="1"/>
      <c r="O4249" s="1"/>
      <c r="P4249" s="1"/>
      <c r="Q4249" s="3"/>
      <c r="R4249" s="4"/>
      <c r="S4249" s="3"/>
      <c r="T4249" s="3"/>
      <c r="U4249" s="1"/>
      <c r="V4249" s="1"/>
      <c r="W4249" s="4"/>
      <c r="X4249" s="3"/>
      <c r="Y4249" s="4"/>
      <c r="Z4249" s="3"/>
      <c r="AA4249" s="4"/>
      <c r="AB4249" s="55"/>
    </row>
    <row r="4250" spans="1:29" x14ac:dyDescent="0.35">
      <c r="A4250" s="8"/>
      <c r="B4250" s="8"/>
      <c r="C4250" s="8"/>
      <c r="D4250" s="9"/>
      <c r="E4250" s="9"/>
      <c r="F4250" s="9"/>
      <c r="G4250" s="56"/>
      <c r="H4250" s="8" t="s">
        <v>41</v>
      </c>
      <c r="I4250" s="8"/>
      <c r="J4250" s="57"/>
      <c r="K4250" s="10"/>
      <c r="L4250" s="8"/>
      <c r="M4250" s="13"/>
      <c r="N4250" s="1"/>
      <c r="O4250" s="1"/>
      <c r="P4250" s="8"/>
      <c r="Q4250" s="3"/>
      <c r="R4250" s="4"/>
      <c r="S4250" s="3"/>
      <c r="T4250" s="3"/>
      <c r="U4250" s="1"/>
      <c r="V4250" s="1"/>
      <c r="W4250" s="4"/>
      <c r="X4250" s="3"/>
      <c r="Y4250" s="11"/>
      <c r="Z4250" s="10"/>
      <c r="AA4250" s="11"/>
      <c r="AB4250" s="14"/>
    </row>
    <row r="4251" spans="1:29" x14ac:dyDescent="0.35">
      <c r="A4251" s="8"/>
      <c r="B4251" s="8"/>
      <c r="C4251" s="8"/>
      <c r="D4251" s="9"/>
      <c r="E4251" s="9"/>
      <c r="F4251" s="9"/>
      <c r="G4251" s="56"/>
      <c r="H4251" s="8" t="s">
        <v>42</v>
      </c>
      <c r="I4251" s="58"/>
      <c r="J4251" s="59"/>
      <c r="K4251" s="12"/>
      <c r="L4251" s="58"/>
      <c r="M4251" s="60"/>
      <c r="N4251" s="1"/>
      <c r="O4251" s="1"/>
      <c r="P4251" s="8"/>
      <c r="Q4251" s="3"/>
      <c r="R4251" s="4"/>
      <c r="S4251" s="3"/>
      <c r="T4251" s="3"/>
      <c r="U4251" s="1"/>
      <c r="V4251" s="1"/>
      <c r="W4251" s="4"/>
      <c r="X4251" s="3"/>
      <c r="Y4251" s="11"/>
      <c r="Z4251" s="10"/>
      <c r="AA4251" s="11"/>
      <c r="AB4251" s="14"/>
    </row>
    <row r="4252" spans="1:29" x14ac:dyDescent="0.35">
      <c r="A4252" s="58"/>
      <c r="B4252" s="58"/>
      <c r="C4252" s="58"/>
      <c r="D4252" s="61"/>
      <c r="E4252" s="61"/>
      <c r="F4252" s="61"/>
      <c r="G4252" s="58"/>
      <c r="H4252" s="58" t="s">
        <v>43</v>
      </c>
      <c r="I4252" s="58"/>
      <c r="J4252" s="59"/>
      <c r="K4252" s="12"/>
      <c r="L4252" s="58"/>
      <c r="M4252" s="60"/>
    </row>
    <row r="4253" spans="1:29" x14ac:dyDescent="0.35">
      <c r="A4253" s="1"/>
      <c r="B4253" s="1"/>
      <c r="C4253" s="1"/>
      <c r="D4253" s="2"/>
      <c r="E4253" s="2"/>
      <c r="F4253" s="2"/>
      <c r="G4253" s="1"/>
      <c r="H4253" s="1"/>
      <c r="I4253" s="1"/>
      <c r="J4253" s="3"/>
      <c r="K4253" s="4"/>
      <c r="M4253" s="6"/>
      <c r="N4253" s="1"/>
      <c r="O4253" s="1"/>
      <c r="P4253" s="1"/>
      <c r="Q4253" s="3"/>
      <c r="R4253" s="4"/>
      <c r="S4253" s="3"/>
      <c r="T4253" s="3"/>
      <c r="U4253" s="1"/>
      <c r="V4253" s="1"/>
      <c r="W4253" s="4"/>
      <c r="X4253" s="3"/>
      <c r="Y4253" s="4"/>
      <c r="Z4253" s="3"/>
      <c r="AA4253" s="314" t="s">
        <v>0</v>
      </c>
      <c r="AB4253" s="314"/>
    </row>
    <row r="4254" spans="1:29" x14ac:dyDescent="0.35">
      <c r="A4254" s="315" t="s">
        <v>1</v>
      </c>
      <c r="B4254" s="315"/>
      <c r="C4254" s="315"/>
      <c r="D4254" s="315"/>
      <c r="E4254" s="315"/>
      <c r="F4254" s="315"/>
      <c r="G4254" s="315"/>
      <c r="H4254" s="315"/>
      <c r="I4254" s="315"/>
      <c r="J4254" s="315"/>
      <c r="K4254" s="315"/>
      <c r="L4254" s="315"/>
      <c r="M4254" s="315"/>
      <c r="N4254" s="315"/>
      <c r="O4254" s="315"/>
      <c r="P4254" s="315"/>
      <c r="Q4254" s="315"/>
      <c r="R4254" s="315"/>
      <c r="S4254" s="315"/>
      <c r="T4254" s="315"/>
      <c r="U4254" s="315"/>
      <c r="V4254" s="315"/>
      <c r="W4254" s="315"/>
      <c r="X4254" s="315"/>
      <c r="Y4254" s="315"/>
      <c r="Z4254" s="315"/>
      <c r="AA4254" s="315"/>
      <c r="AB4254" s="315"/>
    </row>
    <row r="4255" spans="1:29" x14ac:dyDescent="0.35">
      <c r="A4255" s="315" t="str">
        <f>A4235</f>
        <v>เทศบาลตำบลนาบอน</v>
      </c>
      <c r="B4255" s="315"/>
      <c r="C4255" s="315"/>
      <c r="D4255" s="315"/>
      <c r="E4255" s="315"/>
      <c r="F4255" s="315"/>
      <c r="G4255" s="315"/>
      <c r="H4255" s="315"/>
      <c r="I4255" s="315"/>
      <c r="J4255" s="315"/>
      <c r="K4255" s="315"/>
      <c r="L4255" s="315"/>
      <c r="M4255" s="315"/>
      <c r="N4255" s="315"/>
      <c r="O4255" s="315"/>
      <c r="P4255" s="315"/>
      <c r="Q4255" s="315"/>
      <c r="R4255" s="315"/>
      <c r="S4255" s="315"/>
      <c r="T4255" s="315"/>
      <c r="U4255" s="315"/>
      <c r="V4255" s="315"/>
      <c r="W4255" s="315"/>
      <c r="X4255" s="315"/>
      <c r="Y4255" s="315"/>
      <c r="Z4255" s="315"/>
      <c r="AA4255" s="315"/>
      <c r="AB4255" s="315"/>
    </row>
    <row r="4256" spans="1:29" x14ac:dyDescent="0.35">
      <c r="A4256" s="8" t="s">
        <v>345</v>
      </c>
      <c r="B4256" s="8"/>
      <c r="C4256" s="8"/>
      <c r="D4256" s="9"/>
      <c r="E4256" s="9"/>
      <c r="F4256" s="9"/>
      <c r="G4256" s="8"/>
      <c r="H4256" s="8"/>
      <c r="I4256" s="8"/>
      <c r="J4256" s="10"/>
      <c r="K4256" s="11"/>
      <c r="L4256" s="12"/>
      <c r="M4256" s="13"/>
      <c r="N4256" s="8"/>
      <c r="O4256" s="8"/>
      <c r="P4256" s="8"/>
      <c r="Q4256" s="10"/>
      <c r="R4256" s="11"/>
      <c r="S4256" s="10"/>
      <c r="T4256" s="10"/>
      <c r="U4256" s="8"/>
      <c r="V4256" s="8"/>
      <c r="W4256" s="11"/>
      <c r="X4256" s="10"/>
      <c r="Y4256" s="11"/>
      <c r="Z4256" s="10"/>
      <c r="AA4256" s="11"/>
      <c r="AB4256" s="14"/>
    </row>
    <row r="4257" spans="1:29" x14ac:dyDescent="0.35">
      <c r="A4257" s="288" t="s">
        <v>4</v>
      </c>
      <c r="B4257" s="316"/>
      <c r="C4257" s="316"/>
      <c r="D4257" s="316"/>
      <c r="E4257" s="316"/>
      <c r="F4257" s="316"/>
      <c r="G4257" s="316"/>
      <c r="H4257" s="316"/>
      <c r="I4257" s="316"/>
      <c r="J4257" s="316"/>
      <c r="K4257" s="316"/>
      <c r="L4257" s="289"/>
      <c r="M4257" s="288" t="s">
        <v>5</v>
      </c>
      <c r="N4257" s="316"/>
      <c r="O4257" s="316"/>
      <c r="P4257" s="316"/>
      <c r="Q4257" s="316"/>
      <c r="R4257" s="316"/>
      <c r="S4257" s="316"/>
      <c r="T4257" s="316"/>
      <c r="U4257" s="316"/>
      <c r="V4257" s="316"/>
      <c r="W4257" s="289"/>
      <c r="X4257" s="290" t="s">
        <v>6</v>
      </c>
      <c r="Y4257" s="290" t="s">
        <v>7</v>
      </c>
      <c r="Z4257" s="290" t="s">
        <v>8</v>
      </c>
      <c r="AA4257" s="290" t="s">
        <v>9</v>
      </c>
      <c r="AB4257" s="317" t="s">
        <v>10</v>
      </c>
    </row>
    <row r="4258" spans="1:29" x14ac:dyDescent="0.35">
      <c r="A4258" s="299" t="s">
        <v>11</v>
      </c>
      <c r="B4258" s="293" t="s">
        <v>12</v>
      </c>
      <c r="C4258" s="293" t="s">
        <v>13</v>
      </c>
      <c r="D4258" s="311" t="s">
        <v>14</v>
      </c>
      <c r="E4258" s="311" t="s">
        <v>15</v>
      </c>
      <c r="F4258" s="312" t="s">
        <v>16</v>
      </c>
      <c r="G4258" s="302" t="s">
        <v>17</v>
      </c>
      <c r="H4258" s="303"/>
      <c r="I4258" s="304"/>
      <c r="J4258" s="290" t="s">
        <v>18</v>
      </c>
      <c r="K4258" s="290" t="s">
        <v>19</v>
      </c>
      <c r="L4258" s="308" t="s">
        <v>20</v>
      </c>
      <c r="M4258" s="299" t="s">
        <v>11</v>
      </c>
      <c r="N4258" s="293" t="s">
        <v>21</v>
      </c>
      <c r="O4258" s="293" t="s">
        <v>22</v>
      </c>
      <c r="P4258" s="293" t="s">
        <v>16</v>
      </c>
      <c r="Q4258" s="290" t="s">
        <v>23</v>
      </c>
      <c r="R4258" s="290" t="s">
        <v>24</v>
      </c>
      <c r="S4258" s="290" t="s">
        <v>25</v>
      </c>
      <c r="T4258" s="290" t="s">
        <v>26</v>
      </c>
      <c r="U4258" s="288" t="s">
        <v>27</v>
      </c>
      <c r="V4258" s="289"/>
      <c r="W4258" s="290" t="s">
        <v>28</v>
      </c>
      <c r="X4258" s="291"/>
      <c r="Y4258" s="291"/>
      <c r="Z4258" s="291"/>
      <c r="AA4258" s="291"/>
      <c r="AB4258" s="318"/>
    </row>
    <row r="4259" spans="1:29" x14ac:dyDescent="0.35">
      <c r="A4259" s="300"/>
      <c r="B4259" s="294"/>
      <c r="C4259" s="294"/>
      <c r="D4259" s="312"/>
      <c r="E4259" s="312"/>
      <c r="F4259" s="312"/>
      <c r="G4259" s="305"/>
      <c r="H4259" s="306"/>
      <c r="I4259" s="307"/>
      <c r="J4259" s="291"/>
      <c r="K4259" s="291"/>
      <c r="L4259" s="309"/>
      <c r="M4259" s="300"/>
      <c r="N4259" s="294"/>
      <c r="O4259" s="294"/>
      <c r="P4259" s="294"/>
      <c r="Q4259" s="291"/>
      <c r="R4259" s="291"/>
      <c r="S4259" s="291"/>
      <c r="T4259" s="291"/>
      <c r="U4259" s="293" t="s">
        <v>29</v>
      </c>
      <c r="V4259" s="296" t="s">
        <v>30</v>
      </c>
      <c r="W4259" s="291"/>
      <c r="X4259" s="291"/>
      <c r="Y4259" s="291"/>
      <c r="Z4259" s="291"/>
      <c r="AA4259" s="291"/>
      <c r="AB4259" s="318"/>
    </row>
    <row r="4260" spans="1:29" x14ac:dyDescent="0.35">
      <c r="A4260" s="300"/>
      <c r="B4260" s="294"/>
      <c r="C4260" s="294"/>
      <c r="D4260" s="312"/>
      <c r="E4260" s="312"/>
      <c r="F4260" s="312"/>
      <c r="G4260" s="299" t="s">
        <v>31</v>
      </c>
      <c r="H4260" s="299" t="s">
        <v>32</v>
      </c>
      <c r="I4260" s="299" t="s">
        <v>33</v>
      </c>
      <c r="J4260" s="291"/>
      <c r="K4260" s="291"/>
      <c r="L4260" s="309"/>
      <c r="M4260" s="300"/>
      <c r="N4260" s="294"/>
      <c r="O4260" s="294"/>
      <c r="P4260" s="294"/>
      <c r="Q4260" s="291"/>
      <c r="R4260" s="291"/>
      <c r="S4260" s="291"/>
      <c r="T4260" s="291"/>
      <c r="U4260" s="294"/>
      <c r="V4260" s="297"/>
      <c r="W4260" s="291"/>
      <c r="X4260" s="291"/>
      <c r="Y4260" s="291"/>
      <c r="Z4260" s="291"/>
      <c r="AA4260" s="291"/>
      <c r="AB4260" s="318"/>
    </row>
    <row r="4261" spans="1:29" x14ac:dyDescent="0.35">
      <c r="A4261" s="300"/>
      <c r="B4261" s="294"/>
      <c r="C4261" s="294"/>
      <c r="D4261" s="312"/>
      <c r="E4261" s="312"/>
      <c r="F4261" s="312"/>
      <c r="G4261" s="300"/>
      <c r="H4261" s="300"/>
      <c r="I4261" s="300"/>
      <c r="J4261" s="291"/>
      <c r="K4261" s="291"/>
      <c r="L4261" s="309"/>
      <c r="M4261" s="300"/>
      <c r="N4261" s="294"/>
      <c r="O4261" s="294"/>
      <c r="P4261" s="294"/>
      <c r="Q4261" s="291"/>
      <c r="R4261" s="291"/>
      <c r="S4261" s="291"/>
      <c r="T4261" s="291"/>
      <c r="U4261" s="294"/>
      <c r="V4261" s="297"/>
      <c r="W4261" s="291"/>
      <c r="X4261" s="291"/>
      <c r="Y4261" s="291"/>
      <c r="Z4261" s="291"/>
      <c r="AA4261" s="291"/>
      <c r="AB4261" s="318"/>
    </row>
    <row r="4262" spans="1:29" x14ac:dyDescent="0.35">
      <c r="A4262" s="301"/>
      <c r="B4262" s="295"/>
      <c r="C4262" s="295"/>
      <c r="D4262" s="313"/>
      <c r="E4262" s="313"/>
      <c r="F4262" s="313"/>
      <c r="G4262" s="301"/>
      <c r="H4262" s="301"/>
      <c r="I4262" s="301"/>
      <c r="J4262" s="292"/>
      <c r="K4262" s="292"/>
      <c r="L4262" s="310"/>
      <c r="M4262" s="301"/>
      <c r="N4262" s="295"/>
      <c r="O4262" s="295"/>
      <c r="P4262" s="295"/>
      <c r="Q4262" s="292"/>
      <c r="R4262" s="292"/>
      <c r="S4262" s="292"/>
      <c r="T4262" s="292"/>
      <c r="U4262" s="295"/>
      <c r="V4262" s="298"/>
      <c r="W4262" s="292"/>
      <c r="X4262" s="292"/>
      <c r="Y4262" s="292"/>
      <c r="Z4262" s="292"/>
      <c r="AA4262" s="292"/>
      <c r="AB4262" s="319"/>
    </row>
    <row r="4263" spans="1:29" x14ac:dyDescent="0.35">
      <c r="A4263" s="15">
        <v>1</v>
      </c>
      <c r="B4263" s="16" t="str">
        <f>[1]ภดส3!B8765</f>
        <v>โฉนด</v>
      </c>
      <c r="C4263" s="16">
        <f>[1]ภดส3!E8765</f>
        <v>6377</v>
      </c>
      <c r="D4263" s="17">
        <f>[1]ภดส3!C8765</f>
        <v>16418</v>
      </c>
      <c r="E4263" s="17" t="str">
        <f>[1]ภดส3!F8765</f>
        <v>ม.11 ต.นาบอน</v>
      </c>
      <c r="F4263" s="18" t="s">
        <v>34</v>
      </c>
      <c r="G4263" s="16">
        <f>[1]ภดส3!G8765</f>
        <v>0</v>
      </c>
      <c r="H4263" s="16">
        <f>[1]ภดส3!H8765</f>
        <v>0</v>
      </c>
      <c r="I4263" s="16">
        <f>[1]ภดส3!I8765</f>
        <v>19</v>
      </c>
      <c r="J4263" s="19">
        <f>[1]ภดส3!J8765</f>
        <v>19</v>
      </c>
      <c r="K4263" s="20">
        <v>3050</v>
      </c>
      <c r="L4263" s="19">
        <f>J4263*K4263</f>
        <v>57950</v>
      </c>
      <c r="M4263" s="21">
        <v>1</v>
      </c>
      <c r="N4263" s="21" t="s">
        <v>69</v>
      </c>
      <c r="O4263" s="21" t="s">
        <v>49</v>
      </c>
      <c r="P4263" s="21">
        <v>2</v>
      </c>
      <c r="Q4263" s="22">
        <v>76</v>
      </c>
      <c r="R4263" s="23">
        <v>100</v>
      </c>
      <c r="S4263" s="22">
        <v>6750</v>
      </c>
      <c r="T4263" s="22">
        <f>Q4263*S4263</f>
        <v>513000</v>
      </c>
      <c r="U4263" s="21">
        <v>20</v>
      </c>
      <c r="V4263" s="21">
        <v>30</v>
      </c>
      <c r="W4263" s="23">
        <f>T4263-T4263*30/100</f>
        <v>359100</v>
      </c>
      <c r="X4263" s="22">
        <f>L4263+W4263</f>
        <v>417050</v>
      </c>
      <c r="Y4263" s="23">
        <f>X4263*R4263/100</f>
        <v>417050</v>
      </c>
      <c r="Z4263" s="22">
        <v>0</v>
      </c>
      <c r="AA4263" s="24">
        <f>Y4263-Z4263</f>
        <v>417050</v>
      </c>
      <c r="AB4263" s="25">
        <v>0.02</v>
      </c>
      <c r="AC4263" s="5">
        <f>AA4263*AB4263/100</f>
        <v>83.41</v>
      </c>
    </row>
    <row r="4264" spans="1:29" x14ac:dyDescent="0.35">
      <c r="A4264" s="15">
        <v>2</v>
      </c>
      <c r="B4264" s="16" t="str">
        <f>[1]ภดส3!B8766</f>
        <v>โฉนด</v>
      </c>
      <c r="C4264" s="16">
        <f>[1]ภดส3!E8766</f>
        <v>2614</v>
      </c>
      <c r="D4264" s="17">
        <f>[1]ภดส3!C8766</f>
        <v>5733</v>
      </c>
      <c r="E4264" s="17" t="str">
        <f>[1]ภดส3!F8766</f>
        <v>ม.11 ต.นาบอน</v>
      </c>
      <c r="F4264" s="28" t="s">
        <v>34</v>
      </c>
      <c r="G4264" s="16">
        <f>[1]ภดส3!G8766</f>
        <v>0</v>
      </c>
      <c r="H4264" s="16">
        <f>[1]ภดส3!H8766</f>
        <v>0</v>
      </c>
      <c r="I4264" s="16">
        <f>[1]ภดส3!I8766</f>
        <v>35</v>
      </c>
      <c r="J4264" s="45">
        <f>[1]ภดส3!J8766</f>
        <v>35</v>
      </c>
      <c r="K4264" s="29">
        <v>3050</v>
      </c>
      <c r="L4264" s="19">
        <f>J4264*K4264</f>
        <v>106750</v>
      </c>
      <c r="M4264" s="31">
        <v>2</v>
      </c>
      <c r="N4264" s="30" t="s">
        <v>48</v>
      </c>
      <c r="O4264" s="31" t="s">
        <v>178</v>
      </c>
      <c r="P4264" s="31">
        <v>2</v>
      </c>
      <c r="Q4264" s="32">
        <v>280</v>
      </c>
      <c r="R4264" s="23">
        <v>100</v>
      </c>
      <c r="S4264" s="32">
        <v>7450</v>
      </c>
      <c r="T4264" s="22">
        <f>Q4264*S4264</f>
        <v>2086000</v>
      </c>
      <c r="U4264" s="31">
        <v>50</v>
      </c>
      <c r="V4264" s="31">
        <v>76</v>
      </c>
      <c r="W4264" s="23">
        <f>T4264-T4264*76/100</f>
        <v>500640</v>
      </c>
      <c r="X4264" s="22">
        <f>L4264+T4264</f>
        <v>2192750</v>
      </c>
      <c r="Y4264" s="23">
        <f>L4264+X4264</f>
        <v>2299500</v>
      </c>
      <c r="Z4264" s="22">
        <v>50000000</v>
      </c>
      <c r="AA4264" s="24">
        <v>0</v>
      </c>
      <c r="AB4264" s="25">
        <v>0.02</v>
      </c>
      <c r="AC4264" s="5">
        <f>AA4264*AB4264/100</f>
        <v>0</v>
      </c>
    </row>
    <row r="4265" spans="1:29" x14ac:dyDescent="0.35">
      <c r="A4265" s="201"/>
      <c r="B4265" s="202"/>
      <c r="C4265" s="202"/>
      <c r="D4265" s="77"/>
      <c r="E4265" s="77"/>
      <c r="F4265" s="130"/>
      <c r="G4265" s="202"/>
      <c r="H4265" s="202"/>
      <c r="I4265" s="202"/>
      <c r="J4265" s="196"/>
      <c r="K4265" s="197"/>
      <c r="L4265" s="203"/>
      <c r="M4265" s="132"/>
      <c r="N4265" s="204"/>
      <c r="O4265" s="204"/>
      <c r="P4265" s="204"/>
      <c r="Q4265" s="183"/>
      <c r="R4265" s="206"/>
      <c r="S4265" s="183"/>
      <c r="T4265" s="207"/>
      <c r="U4265" s="204"/>
      <c r="V4265" s="204"/>
      <c r="W4265" s="206"/>
      <c r="X4265" s="207"/>
      <c r="Y4265" s="206"/>
      <c r="Z4265" s="207"/>
      <c r="AA4265" s="208"/>
      <c r="AB4265" s="198"/>
      <c r="AC4265" s="188">
        <f>SUM(AC4263:AC4264)</f>
        <v>83.41</v>
      </c>
    </row>
    <row r="4266" spans="1:29" x14ac:dyDescent="0.35">
      <c r="A4266" s="1"/>
      <c r="B4266" s="1"/>
      <c r="C4266" s="1"/>
      <c r="D4266" s="2"/>
      <c r="E4266" s="2"/>
      <c r="F4266" s="2"/>
      <c r="G4266" s="1"/>
      <c r="H4266" s="1"/>
      <c r="I4266" s="1"/>
      <c r="J4266" s="3"/>
      <c r="K4266" s="4"/>
      <c r="M4266" s="6"/>
      <c r="N4266" s="1"/>
      <c r="O4266" s="1"/>
      <c r="P4266" s="1"/>
      <c r="Q4266" s="3"/>
      <c r="R4266" s="4"/>
      <c r="S4266" s="3"/>
      <c r="T4266" s="3"/>
      <c r="U4266" s="1"/>
      <c r="V4266" s="1"/>
      <c r="W4266" s="4"/>
      <c r="X4266" s="3"/>
      <c r="Y4266" s="4"/>
      <c r="Z4266" s="3"/>
      <c r="AA4266" s="4"/>
      <c r="AB4266" s="55"/>
    </row>
    <row r="4267" spans="1:29" x14ac:dyDescent="0.35">
      <c r="A4267" s="8"/>
      <c r="B4267" s="8" t="s">
        <v>37</v>
      </c>
      <c r="C4267" s="8"/>
      <c r="D4267" s="9" t="s">
        <v>38</v>
      </c>
      <c r="E4267" s="9"/>
      <c r="F4267" s="9"/>
      <c r="G4267" s="56"/>
      <c r="H4267" s="8" t="s">
        <v>39</v>
      </c>
      <c r="I4267" s="8"/>
      <c r="J4267" s="57"/>
      <c r="K4267" s="10"/>
      <c r="L4267" s="8"/>
      <c r="M4267" s="13"/>
      <c r="N4267" s="1"/>
      <c r="O4267" s="1"/>
      <c r="P4267" s="1"/>
      <c r="Q4267" s="3"/>
      <c r="R4267" s="4"/>
      <c r="S4267" s="3"/>
      <c r="T4267" s="3"/>
      <c r="U4267" s="1"/>
      <c r="V4267" s="1"/>
      <c r="W4267" s="4"/>
      <c r="X4267" s="3"/>
      <c r="Y4267" s="4"/>
      <c r="Z4267" s="3"/>
      <c r="AA4267" s="4"/>
      <c r="AB4267" s="55"/>
    </row>
    <row r="4268" spans="1:29" x14ac:dyDescent="0.35">
      <c r="A4268" s="8"/>
      <c r="B4268" s="8"/>
      <c r="C4268" s="8"/>
      <c r="D4268" s="9"/>
      <c r="E4268" s="9"/>
      <c r="F4268" s="9"/>
      <c r="G4268" s="56"/>
      <c r="H4268" s="8" t="s">
        <v>40</v>
      </c>
      <c r="I4268" s="8"/>
      <c r="J4268" s="57"/>
      <c r="K4268" s="10"/>
      <c r="L4268" s="8"/>
      <c r="M4268" s="13"/>
      <c r="N4268" s="1"/>
      <c r="O4268" s="1"/>
      <c r="P4268" s="1"/>
      <c r="Q4268" s="3"/>
      <c r="R4268" s="4"/>
      <c r="S4268" s="3"/>
      <c r="T4268" s="3"/>
      <c r="U4268" s="1"/>
      <c r="V4268" s="1"/>
      <c r="W4268" s="4"/>
      <c r="X4268" s="3"/>
      <c r="Y4268" s="4"/>
      <c r="Z4268" s="3"/>
      <c r="AA4268" s="4"/>
      <c r="AB4268" s="55"/>
    </row>
    <row r="4269" spans="1:29" x14ac:dyDescent="0.35">
      <c r="A4269" s="8"/>
      <c r="B4269" s="8"/>
      <c r="C4269" s="8"/>
      <c r="D4269" s="9"/>
      <c r="E4269" s="9"/>
      <c r="F4269" s="9"/>
      <c r="G4269" s="56"/>
      <c r="H4269" s="8" t="s">
        <v>41</v>
      </c>
      <c r="I4269" s="8"/>
      <c r="J4269" s="57"/>
      <c r="K4269" s="10"/>
      <c r="L4269" s="8"/>
      <c r="M4269" s="13"/>
      <c r="N4269" s="1"/>
      <c r="O4269" s="1"/>
      <c r="P4269" s="8"/>
      <c r="Q4269" s="3"/>
      <c r="R4269" s="4"/>
      <c r="S4269" s="3"/>
      <c r="T4269" s="3"/>
      <c r="U4269" s="1"/>
      <c r="V4269" s="1"/>
      <c r="W4269" s="4"/>
      <c r="X4269" s="3"/>
      <c r="Y4269" s="11"/>
      <c r="Z4269" s="10"/>
      <c r="AA4269" s="11"/>
      <c r="AB4269" s="14"/>
    </row>
    <row r="4270" spans="1:29" x14ac:dyDescent="0.35">
      <c r="A4270" s="8"/>
      <c r="B4270" s="8"/>
      <c r="C4270" s="8"/>
      <c r="D4270" s="9"/>
      <c r="E4270" s="9"/>
      <c r="F4270" s="9"/>
      <c r="G4270" s="56"/>
      <c r="H4270" s="8" t="s">
        <v>42</v>
      </c>
      <c r="I4270" s="58"/>
      <c r="J4270" s="59"/>
      <c r="K4270" s="12"/>
      <c r="L4270" s="58"/>
      <c r="M4270" s="60"/>
      <c r="N4270" s="1"/>
      <c r="O4270" s="1"/>
      <c r="P4270" s="8"/>
      <c r="Q4270" s="3"/>
      <c r="R4270" s="4"/>
      <c r="S4270" s="3"/>
      <c r="T4270" s="3"/>
      <c r="U4270" s="1"/>
      <c r="V4270" s="1"/>
      <c r="W4270" s="4"/>
      <c r="X4270" s="3"/>
      <c r="Y4270" s="11"/>
      <c r="Z4270" s="10"/>
      <c r="AA4270" s="11"/>
      <c r="AB4270" s="14"/>
    </row>
    <row r="4271" spans="1:29" x14ac:dyDescent="0.35">
      <c r="A4271" s="58"/>
      <c r="B4271" s="58"/>
      <c r="C4271" s="58"/>
      <c r="D4271" s="61"/>
      <c r="E4271" s="61"/>
      <c r="F4271" s="61"/>
      <c r="G4271" s="58"/>
      <c r="H4271" s="58" t="s">
        <v>43</v>
      </c>
      <c r="I4271" s="58"/>
      <c r="J4271" s="59"/>
      <c r="K4271" s="12"/>
      <c r="L4271" s="58"/>
      <c r="M4271" s="60"/>
    </row>
    <row r="4272" spans="1:29" x14ac:dyDescent="0.35">
      <c r="A4272" s="1"/>
      <c r="B4272" s="1"/>
      <c r="C4272" s="1"/>
      <c r="D4272" s="2"/>
      <c r="E4272" s="2"/>
      <c r="F4272" s="2"/>
      <c r="G4272" s="1"/>
      <c r="H4272" s="1"/>
      <c r="I4272" s="1"/>
      <c r="J4272" s="3"/>
      <c r="K4272" s="4"/>
      <c r="M4272" s="6"/>
      <c r="N4272" s="1"/>
      <c r="O4272" s="1"/>
      <c r="P4272" s="1"/>
      <c r="Q4272" s="3"/>
      <c r="R4272" s="4"/>
      <c r="S4272" s="3"/>
      <c r="T4272" s="3"/>
      <c r="U4272" s="1"/>
      <c r="V4272" s="1"/>
      <c r="W4272" s="4"/>
      <c r="X4272" s="3"/>
      <c r="Y4272" s="4"/>
      <c r="Z4272" s="3"/>
      <c r="AA4272" s="314" t="s">
        <v>0</v>
      </c>
      <c r="AB4272" s="314"/>
    </row>
    <row r="4273" spans="1:29" x14ac:dyDescent="0.35">
      <c r="A4273" s="315" t="s">
        <v>1</v>
      </c>
      <c r="B4273" s="315"/>
      <c r="C4273" s="315"/>
      <c r="D4273" s="315"/>
      <c r="E4273" s="315"/>
      <c r="F4273" s="315"/>
      <c r="G4273" s="315"/>
      <c r="H4273" s="315"/>
      <c r="I4273" s="315"/>
      <c r="J4273" s="315"/>
      <c r="K4273" s="315"/>
      <c r="L4273" s="315"/>
      <c r="M4273" s="315"/>
      <c r="N4273" s="315"/>
      <c r="O4273" s="315"/>
      <c r="P4273" s="315"/>
      <c r="Q4273" s="315"/>
      <c r="R4273" s="315"/>
      <c r="S4273" s="315"/>
      <c r="T4273" s="315"/>
      <c r="U4273" s="315"/>
      <c r="V4273" s="315"/>
      <c r="W4273" s="315"/>
      <c r="X4273" s="315"/>
      <c r="Y4273" s="315"/>
      <c r="Z4273" s="315"/>
      <c r="AA4273" s="315"/>
      <c r="AB4273" s="315"/>
    </row>
    <row r="4274" spans="1:29" x14ac:dyDescent="0.35">
      <c r="A4274" s="315" t="str">
        <f>A4255</f>
        <v>เทศบาลตำบลนาบอน</v>
      </c>
      <c r="B4274" s="315"/>
      <c r="C4274" s="315"/>
      <c r="D4274" s="315"/>
      <c r="E4274" s="315"/>
      <c r="F4274" s="315"/>
      <c r="G4274" s="315"/>
      <c r="H4274" s="315"/>
      <c r="I4274" s="315"/>
      <c r="J4274" s="315"/>
      <c r="K4274" s="315"/>
      <c r="L4274" s="315"/>
      <c r="M4274" s="315"/>
      <c r="N4274" s="315"/>
      <c r="O4274" s="315"/>
      <c r="P4274" s="315"/>
      <c r="Q4274" s="315"/>
      <c r="R4274" s="315"/>
      <c r="S4274" s="315"/>
      <c r="T4274" s="315"/>
      <c r="U4274" s="315"/>
      <c r="V4274" s="315"/>
      <c r="W4274" s="315"/>
      <c r="X4274" s="315"/>
      <c r="Y4274" s="315"/>
      <c r="Z4274" s="315"/>
      <c r="AA4274" s="315"/>
      <c r="AB4274" s="315"/>
    </row>
    <row r="4275" spans="1:29" x14ac:dyDescent="0.35">
      <c r="A4275" s="8" t="s">
        <v>346</v>
      </c>
      <c r="B4275" s="8"/>
      <c r="C4275" s="8"/>
      <c r="D4275" s="9"/>
      <c r="E4275" s="9"/>
      <c r="F4275" s="9"/>
      <c r="G4275" s="8"/>
      <c r="H4275" s="8"/>
      <c r="I4275" s="8"/>
      <c r="J4275" s="10"/>
      <c r="K4275" s="11"/>
      <c r="L4275" s="12"/>
      <c r="M4275" s="13"/>
      <c r="N4275" s="8"/>
      <c r="O4275" s="8"/>
      <c r="P4275" s="8"/>
      <c r="Q4275" s="10"/>
      <c r="R4275" s="11"/>
      <c r="S4275" s="10"/>
      <c r="T4275" s="10"/>
      <c r="U4275" s="8"/>
      <c r="V4275" s="8"/>
      <c r="W4275" s="11"/>
      <c r="X4275" s="10"/>
      <c r="Y4275" s="11"/>
      <c r="Z4275" s="10"/>
      <c r="AA4275" s="11"/>
      <c r="AB4275" s="14"/>
    </row>
    <row r="4276" spans="1:29" x14ac:dyDescent="0.35">
      <c r="A4276" s="288" t="s">
        <v>4</v>
      </c>
      <c r="B4276" s="316"/>
      <c r="C4276" s="316"/>
      <c r="D4276" s="316"/>
      <c r="E4276" s="316"/>
      <c r="F4276" s="316"/>
      <c r="G4276" s="316"/>
      <c r="H4276" s="316"/>
      <c r="I4276" s="316"/>
      <c r="J4276" s="316"/>
      <c r="K4276" s="316"/>
      <c r="L4276" s="289"/>
      <c r="M4276" s="288" t="s">
        <v>5</v>
      </c>
      <c r="N4276" s="316"/>
      <c r="O4276" s="316"/>
      <c r="P4276" s="316"/>
      <c r="Q4276" s="316"/>
      <c r="R4276" s="316"/>
      <c r="S4276" s="316"/>
      <c r="T4276" s="316"/>
      <c r="U4276" s="316"/>
      <c r="V4276" s="316"/>
      <c r="W4276" s="289"/>
      <c r="X4276" s="290" t="s">
        <v>6</v>
      </c>
      <c r="Y4276" s="290" t="s">
        <v>7</v>
      </c>
      <c r="Z4276" s="290" t="s">
        <v>8</v>
      </c>
      <c r="AA4276" s="290" t="s">
        <v>9</v>
      </c>
      <c r="AB4276" s="317" t="s">
        <v>10</v>
      </c>
    </row>
    <row r="4277" spans="1:29" x14ac:dyDescent="0.35">
      <c r="A4277" s="299" t="s">
        <v>11</v>
      </c>
      <c r="B4277" s="293" t="s">
        <v>12</v>
      </c>
      <c r="C4277" s="293" t="s">
        <v>13</v>
      </c>
      <c r="D4277" s="311" t="s">
        <v>14</v>
      </c>
      <c r="E4277" s="311" t="s">
        <v>15</v>
      </c>
      <c r="F4277" s="312" t="s">
        <v>16</v>
      </c>
      <c r="G4277" s="302" t="s">
        <v>17</v>
      </c>
      <c r="H4277" s="303"/>
      <c r="I4277" s="304"/>
      <c r="J4277" s="290" t="s">
        <v>18</v>
      </c>
      <c r="K4277" s="290" t="s">
        <v>19</v>
      </c>
      <c r="L4277" s="308" t="s">
        <v>20</v>
      </c>
      <c r="M4277" s="299" t="s">
        <v>11</v>
      </c>
      <c r="N4277" s="293" t="s">
        <v>21</v>
      </c>
      <c r="O4277" s="293" t="s">
        <v>22</v>
      </c>
      <c r="P4277" s="293" t="s">
        <v>16</v>
      </c>
      <c r="Q4277" s="290" t="s">
        <v>23</v>
      </c>
      <c r="R4277" s="290" t="s">
        <v>24</v>
      </c>
      <c r="S4277" s="290" t="s">
        <v>25</v>
      </c>
      <c r="T4277" s="290" t="s">
        <v>26</v>
      </c>
      <c r="U4277" s="288" t="s">
        <v>27</v>
      </c>
      <c r="V4277" s="289"/>
      <c r="W4277" s="290" t="s">
        <v>28</v>
      </c>
      <c r="X4277" s="291"/>
      <c r="Y4277" s="291"/>
      <c r="Z4277" s="291"/>
      <c r="AA4277" s="291"/>
      <c r="AB4277" s="318"/>
    </row>
    <row r="4278" spans="1:29" x14ac:dyDescent="0.35">
      <c r="A4278" s="300"/>
      <c r="B4278" s="294"/>
      <c r="C4278" s="294"/>
      <c r="D4278" s="312"/>
      <c r="E4278" s="312"/>
      <c r="F4278" s="312"/>
      <c r="G4278" s="305"/>
      <c r="H4278" s="306"/>
      <c r="I4278" s="307"/>
      <c r="J4278" s="291"/>
      <c r="K4278" s="291"/>
      <c r="L4278" s="309"/>
      <c r="M4278" s="300"/>
      <c r="N4278" s="294"/>
      <c r="O4278" s="294"/>
      <c r="P4278" s="294"/>
      <c r="Q4278" s="291"/>
      <c r="R4278" s="291"/>
      <c r="S4278" s="291"/>
      <c r="T4278" s="291"/>
      <c r="U4278" s="293" t="s">
        <v>29</v>
      </c>
      <c r="V4278" s="296" t="s">
        <v>30</v>
      </c>
      <c r="W4278" s="291"/>
      <c r="X4278" s="291"/>
      <c r="Y4278" s="291"/>
      <c r="Z4278" s="291"/>
      <c r="AA4278" s="291"/>
      <c r="AB4278" s="318"/>
    </row>
    <row r="4279" spans="1:29" x14ac:dyDescent="0.35">
      <c r="A4279" s="300"/>
      <c r="B4279" s="294"/>
      <c r="C4279" s="294"/>
      <c r="D4279" s="312"/>
      <c r="E4279" s="312"/>
      <c r="F4279" s="312"/>
      <c r="G4279" s="299" t="s">
        <v>31</v>
      </c>
      <c r="H4279" s="299" t="s">
        <v>32</v>
      </c>
      <c r="I4279" s="299" t="s">
        <v>33</v>
      </c>
      <c r="J4279" s="291"/>
      <c r="K4279" s="291"/>
      <c r="L4279" s="309"/>
      <c r="M4279" s="300"/>
      <c r="N4279" s="294"/>
      <c r="O4279" s="294"/>
      <c r="P4279" s="294"/>
      <c r="Q4279" s="291"/>
      <c r="R4279" s="291"/>
      <c r="S4279" s="291"/>
      <c r="T4279" s="291"/>
      <c r="U4279" s="294"/>
      <c r="V4279" s="297"/>
      <c r="W4279" s="291"/>
      <c r="X4279" s="291"/>
      <c r="Y4279" s="291"/>
      <c r="Z4279" s="291"/>
      <c r="AA4279" s="291"/>
      <c r="AB4279" s="318"/>
    </row>
    <row r="4280" spans="1:29" x14ac:dyDescent="0.35">
      <c r="A4280" s="300"/>
      <c r="B4280" s="294"/>
      <c r="C4280" s="294"/>
      <c r="D4280" s="312"/>
      <c r="E4280" s="312"/>
      <c r="F4280" s="312"/>
      <c r="G4280" s="300"/>
      <c r="H4280" s="300"/>
      <c r="I4280" s="300"/>
      <c r="J4280" s="291"/>
      <c r="K4280" s="291"/>
      <c r="L4280" s="309"/>
      <c r="M4280" s="300"/>
      <c r="N4280" s="294"/>
      <c r="O4280" s="294"/>
      <c r="P4280" s="294"/>
      <c r="Q4280" s="291"/>
      <c r="R4280" s="291"/>
      <c r="S4280" s="291"/>
      <c r="T4280" s="291"/>
      <c r="U4280" s="294"/>
      <c r="V4280" s="297"/>
      <c r="W4280" s="291"/>
      <c r="X4280" s="291"/>
      <c r="Y4280" s="291"/>
      <c r="Z4280" s="291"/>
      <c r="AA4280" s="291"/>
      <c r="AB4280" s="318"/>
    </row>
    <row r="4281" spans="1:29" x14ac:dyDescent="0.35">
      <c r="A4281" s="301"/>
      <c r="B4281" s="295"/>
      <c r="C4281" s="295"/>
      <c r="D4281" s="313"/>
      <c r="E4281" s="313"/>
      <c r="F4281" s="313"/>
      <c r="G4281" s="301"/>
      <c r="H4281" s="301"/>
      <c r="I4281" s="301"/>
      <c r="J4281" s="292"/>
      <c r="K4281" s="292"/>
      <c r="L4281" s="310"/>
      <c r="M4281" s="301"/>
      <c r="N4281" s="295"/>
      <c r="O4281" s="295"/>
      <c r="P4281" s="295"/>
      <c r="Q4281" s="292"/>
      <c r="R4281" s="292"/>
      <c r="S4281" s="292"/>
      <c r="T4281" s="292"/>
      <c r="U4281" s="295"/>
      <c r="V4281" s="298"/>
      <c r="W4281" s="292"/>
      <c r="X4281" s="292"/>
      <c r="Y4281" s="292"/>
      <c r="Z4281" s="292"/>
      <c r="AA4281" s="292"/>
      <c r="AB4281" s="319"/>
    </row>
    <row r="4282" spans="1:29" x14ac:dyDescent="0.35">
      <c r="A4282" s="15">
        <v>1</v>
      </c>
      <c r="B4282" s="16" t="str">
        <f>[1]ภดส3!B8900</f>
        <v>โฉนด</v>
      </c>
      <c r="C4282" s="16">
        <f>[1]ภดส3!E8900</f>
        <v>3066</v>
      </c>
      <c r="D4282" s="17">
        <f>[1]ภดส3!C8900</f>
        <v>6510</v>
      </c>
      <c r="E4282" s="17" t="str">
        <f>[1]ภดส3!F8900</f>
        <v>ม.11 ต.นาบอน</v>
      </c>
      <c r="F4282" s="18" t="s">
        <v>34</v>
      </c>
      <c r="G4282" s="16">
        <f>[1]ภดส3!G8900</f>
        <v>0</v>
      </c>
      <c r="H4282" s="16">
        <f>[1]ภดส3!H8900</f>
        <v>0</v>
      </c>
      <c r="I4282" s="16">
        <f>[1]ภดส3!I8900</f>
        <v>27</v>
      </c>
      <c r="J4282" s="19">
        <f>[1]ภดส3!J8900</f>
        <v>27</v>
      </c>
      <c r="K4282" s="20">
        <v>3050</v>
      </c>
      <c r="L4282" s="19">
        <f>J4282*K4282</f>
        <v>82350</v>
      </c>
      <c r="M4282" s="21">
        <v>1</v>
      </c>
      <c r="N4282" s="21" t="s">
        <v>72</v>
      </c>
      <c r="O4282" s="21" t="s">
        <v>49</v>
      </c>
      <c r="P4282" s="21">
        <v>2</v>
      </c>
      <c r="Q4282" s="22">
        <v>300</v>
      </c>
      <c r="R4282" s="23">
        <v>100</v>
      </c>
      <c r="S4282" s="22">
        <v>7450</v>
      </c>
      <c r="T4282" s="22">
        <f>Q4282*S4282</f>
        <v>2235000</v>
      </c>
      <c r="U4282" s="21">
        <v>20</v>
      </c>
      <c r="V4282" s="21">
        <v>30</v>
      </c>
      <c r="W4282" s="23">
        <f>T4282-T4282*30/100</f>
        <v>1564500</v>
      </c>
      <c r="X4282" s="22">
        <f>L4282+W4282</f>
        <v>1646850</v>
      </c>
      <c r="Y4282" s="23">
        <f>X4282*R4282/100</f>
        <v>1646850</v>
      </c>
      <c r="Z4282" s="22">
        <v>0</v>
      </c>
      <c r="AA4282" s="24">
        <f>Y4282-Z4282</f>
        <v>1646850</v>
      </c>
      <c r="AB4282" s="25">
        <v>0.02</v>
      </c>
      <c r="AC4282" s="5">
        <f>AA4282*AB4282/100</f>
        <v>329.37</v>
      </c>
    </row>
    <row r="4283" spans="1:29" x14ac:dyDescent="0.35">
      <c r="A4283" s="195"/>
      <c r="B4283" s="80"/>
      <c r="C4283" s="80"/>
      <c r="D4283" s="77"/>
      <c r="E4283" s="77"/>
      <c r="F4283" s="130"/>
      <c r="G4283" s="80"/>
      <c r="H4283" s="80"/>
      <c r="I4283" s="80"/>
      <c r="J4283" s="196"/>
      <c r="K4283" s="197"/>
      <c r="L4283" s="81"/>
      <c r="M4283" s="132"/>
      <c r="N4283" s="132"/>
      <c r="O4283" s="132"/>
      <c r="P4283" s="132"/>
      <c r="Q4283" s="185"/>
      <c r="R4283" s="87"/>
      <c r="S4283" s="185"/>
      <c r="T4283" s="86"/>
      <c r="U4283" s="132"/>
      <c r="V4283" s="132"/>
      <c r="W4283" s="87"/>
      <c r="X4283" s="86"/>
      <c r="Y4283" s="87"/>
      <c r="Z4283" s="86"/>
      <c r="AA4283" s="133"/>
      <c r="AB4283" s="157"/>
      <c r="AC4283" s="5">
        <f>SUM(AC4282)</f>
        <v>329.37</v>
      </c>
    </row>
    <row r="4284" spans="1:29" x14ac:dyDescent="0.35">
      <c r="A4284" s="1"/>
      <c r="B4284" s="1"/>
      <c r="C4284" s="1"/>
      <c r="D4284" s="2"/>
      <c r="E4284" s="2"/>
      <c r="F4284" s="2"/>
      <c r="G4284" s="1"/>
      <c r="H4284" s="1"/>
      <c r="I4284" s="1"/>
      <c r="J4284" s="3"/>
      <c r="K4284" s="4"/>
      <c r="M4284" s="6"/>
      <c r="N4284" s="1"/>
      <c r="O4284" s="1"/>
      <c r="P4284" s="1"/>
      <c r="Q4284" s="3"/>
      <c r="R4284" s="4"/>
      <c r="S4284" s="3"/>
      <c r="T4284" s="3"/>
      <c r="U4284" s="1"/>
      <c r="V4284" s="1"/>
      <c r="W4284" s="4"/>
      <c r="X4284" s="3"/>
      <c r="Y4284" s="4"/>
      <c r="Z4284" s="3"/>
      <c r="AA4284" s="4"/>
      <c r="AB4284" s="55"/>
    </row>
    <row r="4285" spans="1:29" x14ac:dyDescent="0.35">
      <c r="A4285" s="8"/>
      <c r="B4285" s="8" t="s">
        <v>37</v>
      </c>
      <c r="C4285" s="8"/>
      <c r="D4285" s="9" t="s">
        <v>38</v>
      </c>
      <c r="E4285" s="9"/>
      <c r="F4285" s="9"/>
      <c r="G4285" s="56"/>
      <c r="H4285" s="8" t="s">
        <v>39</v>
      </c>
      <c r="I4285" s="8"/>
      <c r="J4285" s="57"/>
      <c r="K4285" s="10"/>
      <c r="L4285" s="8"/>
      <c r="M4285" s="13"/>
      <c r="N4285" s="1"/>
      <c r="O4285" s="1"/>
      <c r="P4285" s="1"/>
      <c r="Q4285" s="3"/>
      <c r="R4285" s="4"/>
      <c r="S4285" s="3"/>
      <c r="T4285" s="3"/>
      <c r="U4285" s="1"/>
      <c r="V4285" s="1"/>
      <c r="W4285" s="4"/>
      <c r="X4285" s="3"/>
      <c r="Y4285" s="4"/>
      <c r="Z4285" s="3"/>
      <c r="AA4285" s="4"/>
      <c r="AB4285" s="55"/>
    </row>
    <row r="4286" spans="1:29" x14ac:dyDescent="0.35">
      <c r="A4286" s="8"/>
      <c r="B4286" s="8"/>
      <c r="C4286" s="8"/>
      <c r="D4286" s="9"/>
      <c r="E4286" s="9"/>
      <c r="F4286" s="9"/>
      <c r="G4286" s="56"/>
      <c r="H4286" s="8" t="s">
        <v>40</v>
      </c>
      <c r="I4286" s="8"/>
      <c r="J4286" s="57"/>
      <c r="K4286" s="10"/>
      <c r="L4286" s="8"/>
      <c r="M4286" s="13"/>
      <c r="N4286" s="1"/>
      <c r="O4286" s="1"/>
      <c r="P4286" s="1"/>
      <c r="Q4286" s="3"/>
      <c r="R4286" s="4"/>
      <c r="S4286" s="3"/>
      <c r="T4286" s="3"/>
      <c r="U4286" s="1"/>
      <c r="V4286" s="1"/>
      <c r="W4286" s="4"/>
      <c r="X4286" s="3"/>
      <c r="Y4286" s="4"/>
      <c r="Z4286" s="3"/>
      <c r="AA4286" s="4"/>
      <c r="AB4286" s="55"/>
    </row>
    <row r="4287" spans="1:29" x14ac:dyDescent="0.35">
      <c r="A4287" s="8"/>
      <c r="B4287" s="8"/>
      <c r="C4287" s="8"/>
      <c r="D4287" s="9"/>
      <c r="E4287" s="9"/>
      <c r="F4287" s="9"/>
      <c r="G4287" s="56"/>
      <c r="H4287" s="8" t="s">
        <v>41</v>
      </c>
      <c r="I4287" s="8"/>
      <c r="J4287" s="57"/>
      <c r="K4287" s="10"/>
      <c r="L4287" s="8"/>
      <c r="M4287" s="13"/>
      <c r="N4287" s="1"/>
      <c r="O4287" s="1"/>
      <c r="P4287" s="8"/>
      <c r="Q4287" s="3"/>
      <c r="R4287" s="4"/>
      <c r="S4287" s="3"/>
      <c r="T4287" s="3"/>
      <c r="U4287" s="1"/>
      <c r="V4287" s="1"/>
      <c r="W4287" s="4"/>
      <c r="X4287" s="3"/>
      <c r="Y4287" s="11"/>
      <c r="Z4287" s="10"/>
      <c r="AA4287" s="11"/>
      <c r="AB4287" s="14"/>
    </row>
    <row r="4288" spans="1:29" x14ac:dyDescent="0.35">
      <c r="A4288" s="8"/>
      <c r="B4288" s="8"/>
      <c r="C4288" s="8"/>
      <c r="D4288" s="9"/>
      <c r="E4288" s="9"/>
      <c r="F4288" s="9"/>
      <c r="G4288" s="56"/>
      <c r="H4288" s="8" t="s">
        <v>42</v>
      </c>
      <c r="I4288" s="58"/>
      <c r="J4288" s="59"/>
      <c r="K4288" s="12"/>
      <c r="L4288" s="58"/>
      <c r="M4288" s="60"/>
      <c r="N4288" s="1"/>
      <c r="O4288" s="1"/>
      <c r="P4288" s="8"/>
      <c r="Q4288" s="3"/>
      <c r="R4288" s="4"/>
      <c r="S4288" s="3"/>
      <c r="T4288" s="3"/>
      <c r="U4288" s="1"/>
      <c r="V4288" s="1"/>
      <c r="W4288" s="4"/>
      <c r="X4288" s="3"/>
      <c r="Y4288" s="11"/>
      <c r="Z4288" s="10"/>
      <c r="AA4288" s="11"/>
      <c r="AB4288" s="14"/>
    </row>
    <row r="4289" spans="1:29" x14ac:dyDescent="0.35">
      <c r="A4289" s="58"/>
      <c r="B4289" s="58"/>
      <c r="C4289" s="58"/>
      <c r="D4289" s="61"/>
      <c r="E4289" s="61"/>
      <c r="F4289" s="61"/>
      <c r="G4289" s="58"/>
      <c r="H4289" s="58" t="s">
        <v>43</v>
      </c>
      <c r="I4289" s="58"/>
      <c r="J4289" s="59"/>
      <c r="K4289" s="12"/>
      <c r="L4289" s="58"/>
      <c r="M4289" s="60"/>
    </row>
    <row r="4290" spans="1:29" x14ac:dyDescent="0.35">
      <c r="A4290" s="1"/>
      <c r="B4290" s="1"/>
      <c r="C4290" s="1"/>
      <c r="D4290" s="2"/>
      <c r="E4290" s="2"/>
      <c r="F4290" s="2"/>
      <c r="G4290" s="1"/>
      <c r="H4290" s="1"/>
      <c r="I4290" s="1"/>
      <c r="J4290" s="3"/>
      <c r="K4290" s="4"/>
      <c r="M4290" s="6"/>
      <c r="N4290" s="1"/>
      <c r="O4290" s="1"/>
      <c r="P4290" s="1"/>
      <c r="Q4290" s="3"/>
      <c r="R4290" s="4"/>
      <c r="S4290" s="3"/>
      <c r="T4290" s="3"/>
      <c r="U4290" s="1"/>
      <c r="V4290" s="1"/>
      <c r="W4290" s="4"/>
      <c r="X4290" s="3"/>
      <c r="Y4290" s="4"/>
      <c r="Z4290" s="3"/>
      <c r="AA4290" s="314" t="s">
        <v>0</v>
      </c>
      <c r="AB4290" s="314"/>
    </row>
    <row r="4291" spans="1:29" x14ac:dyDescent="0.35">
      <c r="A4291" s="315" t="s">
        <v>1</v>
      </c>
      <c r="B4291" s="315"/>
      <c r="C4291" s="315"/>
      <c r="D4291" s="315"/>
      <c r="E4291" s="315"/>
      <c r="F4291" s="315"/>
      <c r="G4291" s="315"/>
      <c r="H4291" s="315"/>
      <c r="I4291" s="315"/>
      <c r="J4291" s="315"/>
      <c r="K4291" s="315"/>
      <c r="L4291" s="315"/>
      <c r="M4291" s="315"/>
      <c r="N4291" s="315"/>
      <c r="O4291" s="315"/>
      <c r="P4291" s="315"/>
      <c r="Q4291" s="315"/>
      <c r="R4291" s="315"/>
      <c r="S4291" s="315"/>
      <c r="T4291" s="315"/>
      <c r="U4291" s="315"/>
      <c r="V4291" s="315"/>
      <c r="W4291" s="315"/>
      <c r="X4291" s="315"/>
      <c r="Y4291" s="315"/>
      <c r="Z4291" s="315"/>
      <c r="AA4291" s="315"/>
      <c r="AB4291" s="315"/>
    </row>
    <row r="4292" spans="1:29" x14ac:dyDescent="0.35">
      <c r="A4292" s="315" t="str">
        <f>A4274</f>
        <v>เทศบาลตำบลนาบอน</v>
      </c>
      <c r="B4292" s="315"/>
      <c r="C4292" s="315"/>
      <c r="D4292" s="315"/>
      <c r="E4292" s="315"/>
      <c r="F4292" s="315"/>
      <c r="G4292" s="315"/>
      <c r="H4292" s="315"/>
      <c r="I4292" s="315"/>
      <c r="J4292" s="315"/>
      <c r="K4292" s="315"/>
      <c r="L4292" s="315"/>
      <c r="M4292" s="315"/>
      <c r="N4292" s="315"/>
      <c r="O4292" s="315"/>
      <c r="P4292" s="315"/>
      <c r="Q4292" s="315"/>
      <c r="R4292" s="315"/>
      <c r="S4292" s="315"/>
      <c r="T4292" s="315"/>
      <c r="U4292" s="315"/>
      <c r="V4292" s="315"/>
      <c r="W4292" s="315"/>
      <c r="X4292" s="315"/>
      <c r="Y4292" s="315"/>
      <c r="Z4292" s="315"/>
      <c r="AA4292" s="315"/>
      <c r="AB4292" s="315"/>
    </row>
    <row r="4293" spans="1:29" x14ac:dyDescent="0.35">
      <c r="A4293" s="8" t="s">
        <v>347</v>
      </c>
      <c r="B4293" s="8"/>
      <c r="C4293" s="8"/>
      <c r="D4293" s="9"/>
      <c r="E4293" s="9"/>
      <c r="F4293" s="9"/>
      <c r="G4293" s="8"/>
      <c r="H4293" s="8"/>
      <c r="I4293" s="8"/>
      <c r="J4293" s="10"/>
      <c r="K4293" s="11"/>
      <c r="L4293" s="12"/>
      <c r="M4293" s="13"/>
      <c r="N4293" s="8"/>
      <c r="O4293" s="8"/>
      <c r="P4293" s="8"/>
      <c r="Q4293" s="10"/>
      <c r="R4293" s="11"/>
      <c r="S4293" s="10"/>
      <c r="T4293" s="10"/>
      <c r="U4293" s="8"/>
      <c r="V4293" s="8"/>
      <c r="W4293" s="11"/>
      <c r="X4293" s="10"/>
      <c r="Y4293" s="11"/>
      <c r="Z4293" s="10"/>
      <c r="AA4293" s="11"/>
      <c r="AB4293" s="14"/>
    </row>
    <row r="4294" spans="1:29" x14ac:dyDescent="0.35">
      <c r="A4294" s="288" t="s">
        <v>4</v>
      </c>
      <c r="B4294" s="316"/>
      <c r="C4294" s="316"/>
      <c r="D4294" s="316"/>
      <c r="E4294" s="316"/>
      <c r="F4294" s="316"/>
      <c r="G4294" s="316"/>
      <c r="H4294" s="316"/>
      <c r="I4294" s="316"/>
      <c r="J4294" s="316"/>
      <c r="K4294" s="316"/>
      <c r="L4294" s="289"/>
      <c r="M4294" s="288" t="s">
        <v>5</v>
      </c>
      <c r="N4294" s="316"/>
      <c r="O4294" s="316"/>
      <c r="P4294" s="316"/>
      <c r="Q4294" s="316"/>
      <c r="R4294" s="316"/>
      <c r="S4294" s="316"/>
      <c r="T4294" s="316"/>
      <c r="U4294" s="316"/>
      <c r="V4294" s="316"/>
      <c r="W4294" s="289"/>
      <c r="X4294" s="290" t="s">
        <v>6</v>
      </c>
      <c r="Y4294" s="290" t="s">
        <v>7</v>
      </c>
      <c r="Z4294" s="290" t="s">
        <v>8</v>
      </c>
      <c r="AA4294" s="290" t="s">
        <v>9</v>
      </c>
      <c r="AB4294" s="317" t="s">
        <v>10</v>
      </c>
    </row>
    <row r="4295" spans="1:29" x14ac:dyDescent="0.35">
      <c r="A4295" s="299" t="s">
        <v>11</v>
      </c>
      <c r="B4295" s="293" t="s">
        <v>12</v>
      </c>
      <c r="C4295" s="293" t="s">
        <v>13</v>
      </c>
      <c r="D4295" s="311" t="s">
        <v>14</v>
      </c>
      <c r="E4295" s="311" t="s">
        <v>15</v>
      </c>
      <c r="F4295" s="312" t="s">
        <v>16</v>
      </c>
      <c r="G4295" s="302" t="s">
        <v>17</v>
      </c>
      <c r="H4295" s="303"/>
      <c r="I4295" s="304"/>
      <c r="J4295" s="290" t="s">
        <v>18</v>
      </c>
      <c r="K4295" s="290" t="s">
        <v>19</v>
      </c>
      <c r="L4295" s="308" t="s">
        <v>20</v>
      </c>
      <c r="M4295" s="299" t="s">
        <v>11</v>
      </c>
      <c r="N4295" s="293" t="s">
        <v>21</v>
      </c>
      <c r="O4295" s="293" t="s">
        <v>22</v>
      </c>
      <c r="P4295" s="293" t="s">
        <v>16</v>
      </c>
      <c r="Q4295" s="290" t="s">
        <v>23</v>
      </c>
      <c r="R4295" s="290" t="s">
        <v>24</v>
      </c>
      <c r="S4295" s="290" t="s">
        <v>25</v>
      </c>
      <c r="T4295" s="290" t="s">
        <v>26</v>
      </c>
      <c r="U4295" s="288" t="s">
        <v>27</v>
      </c>
      <c r="V4295" s="289"/>
      <c r="W4295" s="290" t="s">
        <v>28</v>
      </c>
      <c r="X4295" s="291"/>
      <c r="Y4295" s="291"/>
      <c r="Z4295" s="291"/>
      <c r="AA4295" s="291"/>
      <c r="AB4295" s="318"/>
    </row>
    <row r="4296" spans="1:29" x14ac:dyDescent="0.35">
      <c r="A4296" s="300"/>
      <c r="B4296" s="294"/>
      <c r="C4296" s="294"/>
      <c r="D4296" s="312"/>
      <c r="E4296" s="312"/>
      <c r="F4296" s="312"/>
      <c r="G4296" s="305"/>
      <c r="H4296" s="306"/>
      <c r="I4296" s="307"/>
      <c r="J4296" s="291"/>
      <c r="K4296" s="291"/>
      <c r="L4296" s="309"/>
      <c r="M4296" s="300"/>
      <c r="N4296" s="294"/>
      <c r="O4296" s="294"/>
      <c r="P4296" s="294"/>
      <c r="Q4296" s="291"/>
      <c r="R4296" s="291"/>
      <c r="S4296" s="291"/>
      <c r="T4296" s="291"/>
      <c r="U4296" s="293" t="s">
        <v>29</v>
      </c>
      <c r="V4296" s="296" t="s">
        <v>30</v>
      </c>
      <c r="W4296" s="291"/>
      <c r="X4296" s="291"/>
      <c r="Y4296" s="291"/>
      <c r="Z4296" s="291"/>
      <c r="AA4296" s="291"/>
      <c r="AB4296" s="318"/>
    </row>
    <row r="4297" spans="1:29" x14ac:dyDescent="0.35">
      <c r="A4297" s="300"/>
      <c r="B4297" s="294"/>
      <c r="C4297" s="294"/>
      <c r="D4297" s="312"/>
      <c r="E4297" s="312"/>
      <c r="F4297" s="312"/>
      <c r="G4297" s="299" t="s">
        <v>31</v>
      </c>
      <c r="H4297" s="299" t="s">
        <v>32</v>
      </c>
      <c r="I4297" s="299" t="s">
        <v>33</v>
      </c>
      <c r="J4297" s="291"/>
      <c r="K4297" s="291"/>
      <c r="L4297" s="309"/>
      <c r="M4297" s="300"/>
      <c r="N4297" s="294"/>
      <c r="O4297" s="294"/>
      <c r="P4297" s="294"/>
      <c r="Q4297" s="291"/>
      <c r="R4297" s="291"/>
      <c r="S4297" s="291"/>
      <c r="T4297" s="291"/>
      <c r="U4297" s="294"/>
      <c r="V4297" s="297"/>
      <c r="W4297" s="291"/>
      <c r="X4297" s="291"/>
      <c r="Y4297" s="291"/>
      <c r="Z4297" s="291"/>
      <c r="AA4297" s="291"/>
      <c r="AB4297" s="318"/>
    </row>
    <row r="4298" spans="1:29" x14ac:dyDescent="0.35">
      <c r="A4298" s="300"/>
      <c r="B4298" s="294"/>
      <c r="C4298" s="294"/>
      <c r="D4298" s="312"/>
      <c r="E4298" s="312"/>
      <c r="F4298" s="312"/>
      <c r="G4298" s="300"/>
      <c r="H4298" s="300"/>
      <c r="I4298" s="300"/>
      <c r="J4298" s="291"/>
      <c r="K4298" s="291"/>
      <c r="L4298" s="309"/>
      <c r="M4298" s="300"/>
      <c r="N4298" s="294"/>
      <c r="O4298" s="294"/>
      <c r="P4298" s="294"/>
      <c r="Q4298" s="291"/>
      <c r="R4298" s="291"/>
      <c r="S4298" s="291"/>
      <c r="T4298" s="291"/>
      <c r="U4298" s="294"/>
      <c r="V4298" s="297"/>
      <c r="W4298" s="291"/>
      <c r="X4298" s="291"/>
      <c r="Y4298" s="291"/>
      <c r="Z4298" s="291"/>
      <c r="AA4298" s="291"/>
      <c r="AB4298" s="318"/>
    </row>
    <row r="4299" spans="1:29" x14ac:dyDescent="0.35">
      <c r="A4299" s="301"/>
      <c r="B4299" s="295"/>
      <c r="C4299" s="295"/>
      <c r="D4299" s="313"/>
      <c r="E4299" s="313"/>
      <c r="F4299" s="313"/>
      <c r="G4299" s="301"/>
      <c r="H4299" s="301"/>
      <c r="I4299" s="301"/>
      <c r="J4299" s="292"/>
      <c r="K4299" s="292"/>
      <c r="L4299" s="310"/>
      <c r="M4299" s="301"/>
      <c r="N4299" s="295"/>
      <c r="O4299" s="295"/>
      <c r="P4299" s="295"/>
      <c r="Q4299" s="292"/>
      <c r="R4299" s="292"/>
      <c r="S4299" s="292"/>
      <c r="T4299" s="292"/>
      <c r="U4299" s="295"/>
      <c r="V4299" s="298"/>
      <c r="W4299" s="292"/>
      <c r="X4299" s="292"/>
      <c r="Y4299" s="292"/>
      <c r="Z4299" s="292"/>
      <c r="AA4299" s="292"/>
      <c r="AB4299" s="319"/>
    </row>
    <row r="4300" spans="1:29" x14ac:dyDescent="0.35">
      <c r="A4300" s="15">
        <v>1</v>
      </c>
      <c r="B4300" s="16" t="str">
        <f>[1]ภดส3!B8819</f>
        <v>โฉนด</v>
      </c>
      <c r="C4300" s="16">
        <f>[1]ภดส3!E8819</f>
        <v>4799</v>
      </c>
      <c r="D4300" s="17">
        <f>[1]ภดส3!C8819</f>
        <v>10478</v>
      </c>
      <c r="E4300" s="17" t="str">
        <f>[1]ภดส3!F8819</f>
        <v>ม.11 ต.นาบอน</v>
      </c>
      <c r="F4300" s="18" t="s">
        <v>45</v>
      </c>
      <c r="G4300" s="16">
        <f>[1]ภดส3!G8819</f>
        <v>0</v>
      </c>
      <c r="H4300" s="16">
        <f>[1]ภดส3!H8819</f>
        <v>0</v>
      </c>
      <c r="I4300" s="16">
        <f>[1]ภดส3!I8819</f>
        <v>36</v>
      </c>
      <c r="J4300" s="19">
        <f>[1]ภดส3!J8819</f>
        <v>36</v>
      </c>
      <c r="K4300" s="20">
        <v>3050</v>
      </c>
      <c r="L4300" s="19">
        <f t="shared" ref="L4300:L4307" si="262">J4300*K4300</f>
        <v>109800</v>
      </c>
      <c r="M4300" s="21"/>
      <c r="N4300" s="21"/>
      <c r="O4300" s="21"/>
      <c r="P4300" s="21"/>
      <c r="Q4300" s="22"/>
      <c r="R4300" s="23"/>
      <c r="S4300" s="22"/>
      <c r="T4300" s="22"/>
      <c r="U4300" s="21"/>
      <c r="V4300" s="21"/>
      <c r="W4300" s="23"/>
      <c r="X4300" s="22">
        <f>L4300</f>
        <v>109800</v>
      </c>
      <c r="Y4300" s="23">
        <f>X4300*100/100</f>
        <v>109800</v>
      </c>
      <c r="Z4300" s="22">
        <v>0</v>
      </c>
      <c r="AA4300" s="24">
        <f>Y4300-Z4300</f>
        <v>109800</v>
      </c>
      <c r="AB4300" s="25">
        <v>0.3</v>
      </c>
      <c r="AC4300" s="5">
        <f>AA4300*AB4300/100</f>
        <v>329.4</v>
      </c>
    </row>
    <row r="4301" spans="1:29" x14ac:dyDescent="0.35">
      <c r="A4301" s="92">
        <v>2</v>
      </c>
      <c r="B4301" s="93" t="s">
        <v>95</v>
      </c>
      <c r="C4301" s="93">
        <v>4796</v>
      </c>
      <c r="D4301" s="17">
        <v>10466</v>
      </c>
      <c r="E4301" s="17" t="s">
        <v>67</v>
      </c>
      <c r="F4301" s="94" t="s">
        <v>45</v>
      </c>
      <c r="G4301" s="93">
        <v>0</v>
      </c>
      <c r="H4301" s="93">
        <v>0</v>
      </c>
      <c r="I4301" s="93">
        <v>70</v>
      </c>
      <c r="J4301" s="95">
        <f t="shared" ref="J4301:J4307" si="263">G4301*400+H4301*100+I4301</f>
        <v>70</v>
      </c>
      <c r="K4301" s="117">
        <v>3050</v>
      </c>
      <c r="L4301" s="95">
        <f t="shared" si="262"/>
        <v>213500</v>
      </c>
      <c r="M4301" s="96"/>
      <c r="N4301" s="96"/>
      <c r="O4301" s="96"/>
      <c r="P4301" s="96"/>
      <c r="Q4301" s="97"/>
      <c r="R4301" s="98"/>
      <c r="S4301" s="97"/>
      <c r="T4301" s="97"/>
      <c r="U4301" s="96"/>
      <c r="V4301" s="96"/>
      <c r="W4301" s="98"/>
      <c r="X4301" s="97">
        <f>L4301</f>
        <v>213500</v>
      </c>
      <c r="Y4301" s="98">
        <f>X4301*100/100</f>
        <v>213500</v>
      </c>
      <c r="Z4301" s="97">
        <v>0</v>
      </c>
      <c r="AA4301" s="99">
        <f>Y4301-Z4301</f>
        <v>213500</v>
      </c>
      <c r="AB4301" s="100">
        <v>0.3</v>
      </c>
      <c r="AC4301" s="5">
        <f>AA4301*AB4301/100</f>
        <v>640.5</v>
      </c>
    </row>
    <row r="4302" spans="1:29" x14ac:dyDescent="0.35">
      <c r="A4302" s="92">
        <v>3</v>
      </c>
      <c r="B4302" s="93" t="s">
        <v>95</v>
      </c>
      <c r="C4302" s="93">
        <v>4701</v>
      </c>
      <c r="D4302" s="17">
        <v>10219</v>
      </c>
      <c r="E4302" s="17" t="s">
        <v>67</v>
      </c>
      <c r="F4302" s="94" t="s">
        <v>45</v>
      </c>
      <c r="G4302" s="93">
        <v>0</v>
      </c>
      <c r="H4302" s="93">
        <v>0</v>
      </c>
      <c r="I4302" s="93">
        <v>17</v>
      </c>
      <c r="J4302" s="95">
        <f t="shared" si="263"/>
        <v>17</v>
      </c>
      <c r="K4302" s="117">
        <v>3050</v>
      </c>
      <c r="L4302" s="95">
        <f t="shared" si="262"/>
        <v>51850</v>
      </c>
      <c r="M4302" s="96"/>
      <c r="N4302" s="96"/>
      <c r="O4302" s="96"/>
      <c r="P4302" s="96"/>
      <c r="Q4302" s="97"/>
      <c r="R4302" s="98"/>
      <c r="S4302" s="97"/>
      <c r="T4302" s="97"/>
      <c r="U4302" s="96"/>
      <c r="V4302" s="96"/>
      <c r="W4302" s="98"/>
      <c r="X4302" s="97">
        <f t="shared" ref="X4302:X4307" si="264">L4302</f>
        <v>51850</v>
      </c>
      <c r="Y4302" s="98">
        <f t="shared" ref="Y4302:Y4307" si="265">X4302*100/100</f>
        <v>51850</v>
      </c>
      <c r="Z4302" s="97">
        <v>0</v>
      </c>
      <c r="AA4302" s="99">
        <f>Y4302-Z4302</f>
        <v>51850</v>
      </c>
      <c r="AB4302" s="100">
        <v>0.3</v>
      </c>
      <c r="AC4302" s="5">
        <f t="shared" ref="AC4302:AC4307" si="266">AA4302*AB4302/100</f>
        <v>155.55000000000001</v>
      </c>
    </row>
    <row r="4303" spans="1:29" x14ac:dyDescent="0.35">
      <c r="A4303" s="92">
        <v>4</v>
      </c>
      <c r="B4303" s="93" t="s">
        <v>95</v>
      </c>
      <c r="C4303" s="93">
        <v>4691</v>
      </c>
      <c r="D4303" s="17">
        <v>10236</v>
      </c>
      <c r="E4303" s="17" t="s">
        <v>67</v>
      </c>
      <c r="F4303" s="94" t="s">
        <v>61</v>
      </c>
      <c r="G4303" s="93">
        <v>2</v>
      </c>
      <c r="H4303" s="93">
        <v>1</v>
      </c>
      <c r="I4303" s="93">
        <v>19</v>
      </c>
      <c r="J4303" s="95">
        <f t="shared" si="263"/>
        <v>919</v>
      </c>
      <c r="K4303" s="117">
        <v>150</v>
      </c>
      <c r="L4303" s="95">
        <f t="shared" si="262"/>
        <v>137850</v>
      </c>
      <c r="M4303" s="96"/>
      <c r="N4303" s="96"/>
      <c r="O4303" s="96"/>
      <c r="P4303" s="96"/>
      <c r="Q4303" s="97"/>
      <c r="R4303" s="98"/>
      <c r="S4303" s="97"/>
      <c r="T4303" s="97"/>
      <c r="U4303" s="96"/>
      <c r="V4303" s="96"/>
      <c r="W4303" s="98"/>
      <c r="X4303" s="97">
        <f t="shared" si="264"/>
        <v>137850</v>
      </c>
      <c r="Y4303" s="98">
        <f t="shared" si="265"/>
        <v>137850</v>
      </c>
      <c r="Z4303" s="97">
        <v>50000000</v>
      </c>
      <c r="AA4303" s="99">
        <v>0</v>
      </c>
      <c r="AB4303" s="100">
        <v>0.01</v>
      </c>
      <c r="AC4303" s="5">
        <f t="shared" si="266"/>
        <v>0</v>
      </c>
    </row>
    <row r="4304" spans="1:29" x14ac:dyDescent="0.35">
      <c r="A4304" s="92">
        <v>5</v>
      </c>
      <c r="B4304" s="93" t="s">
        <v>95</v>
      </c>
      <c r="C4304" s="93">
        <v>4787</v>
      </c>
      <c r="D4304" s="17">
        <v>10479</v>
      </c>
      <c r="E4304" s="17" t="s">
        <v>67</v>
      </c>
      <c r="F4304" s="94" t="s">
        <v>61</v>
      </c>
      <c r="G4304" s="93">
        <v>1</v>
      </c>
      <c r="H4304" s="93">
        <v>3</v>
      </c>
      <c r="I4304" s="93">
        <v>70</v>
      </c>
      <c r="J4304" s="95">
        <f t="shared" si="263"/>
        <v>770</v>
      </c>
      <c r="K4304" s="117">
        <v>380</v>
      </c>
      <c r="L4304" s="95">
        <f t="shared" si="262"/>
        <v>292600</v>
      </c>
      <c r="M4304" s="96"/>
      <c r="N4304" s="96"/>
      <c r="O4304" s="96"/>
      <c r="P4304" s="96"/>
      <c r="Q4304" s="97"/>
      <c r="R4304" s="98"/>
      <c r="S4304" s="97"/>
      <c r="T4304" s="97"/>
      <c r="U4304" s="96"/>
      <c r="V4304" s="96"/>
      <c r="W4304" s="98"/>
      <c r="X4304" s="97">
        <f t="shared" si="264"/>
        <v>292600</v>
      </c>
      <c r="Y4304" s="98">
        <f t="shared" si="265"/>
        <v>292600</v>
      </c>
      <c r="Z4304" s="97">
        <v>0</v>
      </c>
      <c r="AA4304" s="99">
        <v>0</v>
      </c>
      <c r="AB4304" s="100">
        <v>0.01</v>
      </c>
      <c r="AC4304" s="5">
        <f t="shared" si="266"/>
        <v>0</v>
      </c>
    </row>
    <row r="4305" spans="1:29" x14ac:dyDescent="0.35">
      <c r="A4305" s="92">
        <v>6</v>
      </c>
      <c r="B4305" s="93" t="s">
        <v>95</v>
      </c>
      <c r="C4305" s="93">
        <v>4711</v>
      </c>
      <c r="D4305" s="17">
        <v>10229</v>
      </c>
      <c r="E4305" s="17" t="s">
        <v>67</v>
      </c>
      <c r="F4305" s="94" t="s">
        <v>45</v>
      </c>
      <c r="G4305" s="93">
        <v>1</v>
      </c>
      <c r="H4305" s="93">
        <v>1</v>
      </c>
      <c r="I4305" s="93">
        <v>64</v>
      </c>
      <c r="J4305" s="95">
        <f t="shared" si="263"/>
        <v>564</v>
      </c>
      <c r="K4305" s="117">
        <v>1900</v>
      </c>
      <c r="L4305" s="95">
        <f t="shared" si="262"/>
        <v>1071600</v>
      </c>
      <c r="M4305" s="96"/>
      <c r="N4305" s="96"/>
      <c r="O4305" s="96"/>
      <c r="P4305" s="96"/>
      <c r="Q4305" s="97"/>
      <c r="R4305" s="98"/>
      <c r="S4305" s="97"/>
      <c r="T4305" s="97"/>
      <c r="U4305" s="96"/>
      <c r="V4305" s="96"/>
      <c r="W4305" s="98"/>
      <c r="X4305" s="97">
        <f t="shared" si="264"/>
        <v>1071600</v>
      </c>
      <c r="Y4305" s="98">
        <f t="shared" si="265"/>
        <v>1071600</v>
      </c>
      <c r="Z4305" s="97">
        <v>0</v>
      </c>
      <c r="AA4305" s="99">
        <f>Y4305-Z4305</f>
        <v>1071600</v>
      </c>
      <c r="AB4305" s="100">
        <v>0.3</v>
      </c>
      <c r="AC4305" s="5">
        <f t="shared" si="266"/>
        <v>3214.8</v>
      </c>
    </row>
    <row r="4306" spans="1:29" x14ac:dyDescent="0.35">
      <c r="A4306" s="92">
        <v>7</v>
      </c>
      <c r="B4306" s="93" t="s">
        <v>95</v>
      </c>
      <c r="C4306" s="93">
        <v>4805</v>
      </c>
      <c r="D4306" s="17">
        <v>10502</v>
      </c>
      <c r="E4306" s="17" t="s">
        <v>67</v>
      </c>
      <c r="F4306" s="94" t="s">
        <v>45</v>
      </c>
      <c r="G4306" s="93">
        <v>0</v>
      </c>
      <c r="H4306" s="93">
        <v>1</v>
      </c>
      <c r="I4306" s="93">
        <v>27</v>
      </c>
      <c r="J4306" s="95">
        <f t="shared" si="263"/>
        <v>127</v>
      </c>
      <c r="K4306" s="117">
        <v>1900</v>
      </c>
      <c r="L4306" s="95">
        <f t="shared" si="262"/>
        <v>241300</v>
      </c>
      <c r="M4306" s="96"/>
      <c r="N4306" s="96"/>
      <c r="O4306" s="96"/>
      <c r="P4306" s="96"/>
      <c r="Q4306" s="97"/>
      <c r="R4306" s="98"/>
      <c r="S4306" s="97"/>
      <c r="T4306" s="97"/>
      <c r="U4306" s="96"/>
      <c r="V4306" s="96"/>
      <c r="W4306" s="98"/>
      <c r="X4306" s="97">
        <f t="shared" si="264"/>
        <v>241300</v>
      </c>
      <c r="Y4306" s="98">
        <f t="shared" si="265"/>
        <v>241300</v>
      </c>
      <c r="Z4306" s="97">
        <v>0</v>
      </c>
      <c r="AA4306" s="99">
        <f t="shared" ref="AA4306:AA4307" si="267">Y4306-Z4306</f>
        <v>241300</v>
      </c>
      <c r="AB4306" s="100">
        <v>0.3</v>
      </c>
      <c r="AC4306" s="5">
        <f t="shared" si="266"/>
        <v>723.9</v>
      </c>
    </row>
    <row r="4307" spans="1:29" x14ac:dyDescent="0.35">
      <c r="A4307" s="92">
        <v>8</v>
      </c>
      <c r="B4307" s="93" t="s">
        <v>95</v>
      </c>
      <c r="C4307" s="93">
        <v>4800</v>
      </c>
      <c r="D4307" s="17">
        <v>10470</v>
      </c>
      <c r="E4307" s="17" t="s">
        <v>67</v>
      </c>
      <c r="F4307" s="94" t="s">
        <v>45</v>
      </c>
      <c r="G4307" s="93">
        <v>0</v>
      </c>
      <c r="H4307" s="93">
        <v>0</v>
      </c>
      <c r="I4307" s="93">
        <v>39</v>
      </c>
      <c r="J4307" s="95">
        <f t="shared" si="263"/>
        <v>39</v>
      </c>
      <c r="K4307" s="117">
        <v>3050</v>
      </c>
      <c r="L4307" s="95">
        <f t="shared" si="262"/>
        <v>118950</v>
      </c>
      <c r="M4307" s="96"/>
      <c r="N4307" s="96"/>
      <c r="O4307" s="96"/>
      <c r="P4307" s="96"/>
      <c r="Q4307" s="97"/>
      <c r="R4307" s="98"/>
      <c r="S4307" s="97"/>
      <c r="T4307" s="97"/>
      <c r="U4307" s="96"/>
      <c r="V4307" s="96"/>
      <c r="W4307" s="98"/>
      <c r="X4307" s="97">
        <f t="shared" si="264"/>
        <v>118950</v>
      </c>
      <c r="Y4307" s="98">
        <f t="shared" si="265"/>
        <v>118950</v>
      </c>
      <c r="Z4307" s="97">
        <v>0</v>
      </c>
      <c r="AA4307" s="99">
        <f t="shared" si="267"/>
        <v>118950</v>
      </c>
      <c r="AB4307" s="100">
        <v>0.3</v>
      </c>
      <c r="AC4307" s="5">
        <f t="shared" si="266"/>
        <v>356.85</v>
      </c>
    </row>
    <row r="4308" spans="1:29" x14ac:dyDescent="0.35">
      <c r="A4308" s="201"/>
      <c r="B4308" s="202"/>
      <c r="C4308" s="202"/>
      <c r="D4308" s="77"/>
      <c r="E4308" s="77"/>
      <c r="F4308" s="130"/>
      <c r="G4308" s="202"/>
      <c r="H4308" s="202"/>
      <c r="I4308" s="202"/>
      <c r="J4308" s="196"/>
      <c r="K4308" s="197"/>
      <c r="L4308" s="203"/>
      <c r="M4308" s="132"/>
      <c r="N4308" s="132"/>
      <c r="O4308" s="132"/>
      <c r="P4308" s="132"/>
      <c r="Q4308" s="185"/>
      <c r="R4308" s="206"/>
      <c r="S4308" s="185"/>
      <c r="T4308" s="207"/>
      <c r="U4308" s="132"/>
      <c r="V4308" s="132"/>
      <c r="W4308" s="206"/>
      <c r="X4308" s="207"/>
      <c r="Y4308" s="206"/>
      <c r="Z4308" s="207"/>
      <c r="AA4308" s="208"/>
      <c r="AB4308" s="198"/>
      <c r="AC4308" s="188">
        <f>SUM(AC4300:AC4307)</f>
        <v>5421</v>
      </c>
    </row>
    <row r="4309" spans="1:29" x14ac:dyDescent="0.35">
      <c r="A4309" s="1"/>
      <c r="B4309" s="1"/>
      <c r="C4309" s="1"/>
      <c r="D4309" s="2"/>
      <c r="E4309" s="2"/>
      <c r="F4309" s="2"/>
      <c r="G4309" s="1"/>
      <c r="H4309" s="1"/>
      <c r="I4309" s="1"/>
      <c r="J4309" s="3"/>
      <c r="K4309" s="4"/>
      <c r="M4309" s="6"/>
      <c r="N4309" s="1"/>
      <c r="O4309" s="1"/>
      <c r="P4309" s="1"/>
      <c r="Q4309" s="3"/>
      <c r="R4309" s="4"/>
      <c r="S4309" s="3"/>
      <c r="T4309" s="3"/>
      <c r="U4309" s="1"/>
      <c r="V4309" s="1"/>
      <c r="W4309" s="4"/>
      <c r="X4309" s="3"/>
      <c r="Y4309" s="4"/>
      <c r="Z4309" s="3"/>
      <c r="AA4309" s="4"/>
      <c r="AB4309" s="55"/>
    </row>
    <row r="4310" spans="1:29" x14ac:dyDescent="0.35">
      <c r="A4310" s="8"/>
      <c r="B4310" s="8" t="s">
        <v>37</v>
      </c>
      <c r="C4310" s="8"/>
      <c r="D4310" s="9" t="s">
        <v>38</v>
      </c>
      <c r="E4310" s="9"/>
      <c r="F4310" s="9"/>
      <c r="G4310" s="56"/>
      <c r="H4310" s="8" t="s">
        <v>39</v>
      </c>
      <c r="I4310" s="8"/>
      <c r="J4310" s="57"/>
      <c r="K4310" s="10"/>
      <c r="L4310" s="8"/>
      <c r="M4310" s="13"/>
      <c r="N4310" s="1"/>
      <c r="O4310" s="1"/>
      <c r="P4310" s="1"/>
      <c r="Q4310" s="3"/>
      <c r="R4310" s="4"/>
      <c r="S4310" s="3"/>
      <c r="T4310" s="3"/>
      <c r="U4310" s="1"/>
      <c r="V4310" s="1"/>
      <c r="W4310" s="4"/>
      <c r="X4310" s="3"/>
      <c r="Y4310" s="4"/>
      <c r="Z4310" s="3"/>
      <c r="AA4310" s="4"/>
      <c r="AB4310" s="55"/>
    </row>
    <row r="4311" spans="1:29" x14ac:dyDescent="0.35">
      <c r="A4311" s="8"/>
      <c r="B4311" s="8"/>
      <c r="C4311" s="8"/>
      <c r="D4311" s="9"/>
      <c r="E4311" s="9"/>
      <c r="F4311" s="9"/>
      <c r="G4311" s="56"/>
      <c r="H4311" s="8" t="s">
        <v>40</v>
      </c>
      <c r="I4311" s="8"/>
      <c r="J4311" s="57"/>
      <c r="K4311" s="10"/>
      <c r="L4311" s="8"/>
      <c r="M4311" s="13"/>
      <c r="N4311" s="1"/>
      <c r="O4311" s="1"/>
      <c r="P4311" s="1"/>
      <c r="Q4311" s="3"/>
      <c r="R4311" s="4"/>
      <c r="S4311" s="3"/>
      <c r="T4311" s="3"/>
      <c r="U4311" s="1"/>
      <c r="V4311" s="1"/>
      <c r="W4311" s="4"/>
      <c r="X4311" s="3"/>
      <c r="Y4311" s="4"/>
      <c r="Z4311" s="3"/>
      <c r="AA4311" s="4"/>
      <c r="AB4311" s="55"/>
    </row>
    <row r="4312" spans="1:29" x14ac:dyDescent="0.35">
      <c r="A4312" s="8"/>
      <c r="B4312" s="8"/>
      <c r="C4312" s="8"/>
      <c r="D4312" s="9"/>
      <c r="E4312" s="9"/>
      <c r="F4312" s="9"/>
      <c r="G4312" s="56"/>
      <c r="H4312" s="8" t="s">
        <v>41</v>
      </c>
      <c r="I4312" s="8"/>
      <c r="J4312" s="57"/>
      <c r="K4312" s="10"/>
      <c r="L4312" s="8"/>
      <c r="M4312" s="13"/>
      <c r="N4312" s="1"/>
      <c r="O4312" s="1"/>
      <c r="P4312" s="8"/>
      <c r="Q4312" s="3"/>
      <c r="R4312" s="4"/>
      <c r="S4312" s="3"/>
      <c r="T4312" s="3"/>
      <c r="U4312" s="1"/>
      <c r="V4312" s="1"/>
      <c r="W4312" s="4"/>
      <c r="X4312" s="3"/>
      <c r="Y4312" s="11"/>
      <c r="Z4312" s="10"/>
      <c r="AA4312" s="11"/>
      <c r="AB4312" s="14"/>
    </row>
    <row r="4313" spans="1:29" x14ac:dyDescent="0.35">
      <c r="A4313" s="8"/>
      <c r="B4313" s="8"/>
      <c r="C4313" s="8"/>
      <c r="D4313" s="9"/>
      <c r="E4313" s="9"/>
      <c r="F4313" s="9"/>
      <c r="G4313" s="56"/>
      <c r="H4313" s="8" t="s">
        <v>42</v>
      </c>
      <c r="I4313" s="58"/>
      <c r="J4313" s="59"/>
      <c r="K4313" s="12"/>
      <c r="L4313" s="58"/>
      <c r="M4313" s="60"/>
      <c r="N4313" s="1"/>
      <c r="O4313" s="1"/>
      <c r="P4313" s="8"/>
      <c r="Q4313" s="3"/>
      <c r="R4313" s="4"/>
      <c r="S4313" s="3"/>
      <c r="T4313" s="3"/>
      <c r="U4313" s="1"/>
      <c r="V4313" s="1"/>
      <c r="W4313" s="4"/>
      <c r="X4313" s="3"/>
      <c r="Y4313" s="11"/>
      <c r="Z4313" s="10"/>
      <c r="AA4313" s="11"/>
      <c r="AB4313" s="14"/>
    </row>
    <row r="4314" spans="1:29" x14ac:dyDescent="0.35">
      <c r="A4314" s="58"/>
      <c r="B4314" s="58"/>
      <c r="C4314" s="58"/>
      <c r="D4314" s="61"/>
      <c r="E4314" s="61"/>
      <c r="F4314" s="61"/>
      <c r="G4314" s="58"/>
      <c r="H4314" s="58" t="s">
        <v>43</v>
      </c>
      <c r="I4314" s="58"/>
      <c r="J4314" s="59"/>
      <c r="K4314" s="12"/>
      <c r="L4314" s="58"/>
      <c r="M4314" s="60"/>
    </row>
    <row r="4315" spans="1:29" x14ac:dyDescent="0.35">
      <c r="A4315" s="1"/>
      <c r="B4315" s="1"/>
      <c r="C4315" s="1"/>
      <c r="D4315" s="2"/>
      <c r="E4315" s="2"/>
      <c r="F4315" s="2"/>
      <c r="G4315" s="1"/>
      <c r="H4315" s="1"/>
      <c r="I4315" s="1"/>
      <c r="J4315" s="3"/>
      <c r="K4315" s="4"/>
      <c r="M4315" s="6"/>
      <c r="N4315" s="1"/>
      <c r="O4315" s="1"/>
      <c r="P4315" s="1"/>
      <c r="Q4315" s="3"/>
      <c r="R4315" s="4"/>
      <c r="S4315" s="3"/>
      <c r="T4315" s="3"/>
      <c r="U4315" s="1"/>
      <c r="V4315" s="1"/>
      <c r="W4315" s="4"/>
      <c r="X4315" s="3"/>
      <c r="Y4315" s="4"/>
      <c r="Z4315" s="3"/>
      <c r="AA4315" s="314" t="s">
        <v>0</v>
      </c>
      <c r="AB4315" s="314"/>
    </row>
    <row r="4316" spans="1:29" x14ac:dyDescent="0.35">
      <c r="A4316" s="315" t="s">
        <v>1</v>
      </c>
      <c r="B4316" s="315"/>
      <c r="C4316" s="315"/>
      <c r="D4316" s="315"/>
      <c r="E4316" s="315"/>
      <c r="F4316" s="315"/>
      <c r="G4316" s="315"/>
      <c r="H4316" s="315"/>
      <c r="I4316" s="315"/>
      <c r="J4316" s="315"/>
      <c r="K4316" s="315"/>
      <c r="L4316" s="315"/>
      <c r="M4316" s="315"/>
      <c r="N4316" s="315"/>
      <c r="O4316" s="315"/>
      <c r="P4316" s="315"/>
      <c r="Q4316" s="315"/>
      <c r="R4316" s="315"/>
      <c r="S4316" s="315"/>
      <c r="T4316" s="315"/>
      <c r="U4316" s="315"/>
      <c r="V4316" s="315"/>
      <c r="W4316" s="315"/>
      <c r="X4316" s="315"/>
      <c r="Y4316" s="315"/>
      <c r="Z4316" s="315"/>
      <c r="AA4316" s="315"/>
      <c r="AB4316" s="315"/>
    </row>
    <row r="4317" spans="1:29" x14ac:dyDescent="0.35">
      <c r="A4317" s="315" t="str">
        <f>A4292</f>
        <v>เทศบาลตำบลนาบอน</v>
      </c>
      <c r="B4317" s="315"/>
      <c r="C4317" s="315"/>
      <c r="D4317" s="315"/>
      <c r="E4317" s="315"/>
      <c r="F4317" s="315"/>
      <c r="G4317" s="315"/>
      <c r="H4317" s="315"/>
      <c r="I4317" s="315"/>
      <c r="J4317" s="315"/>
      <c r="K4317" s="315"/>
      <c r="L4317" s="315"/>
      <c r="M4317" s="315"/>
      <c r="N4317" s="315"/>
      <c r="O4317" s="315"/>
      <c r="P4317" s="315"/>
      <c r="Q4317" s="315"/>
      <c r="R4317" s="315"/>
      <c r="S4317" s="315"/>
      <c r="T4317" s="315"/>
      <c r="U4317" s="315"/>
      <c r="V4317" s="315"/>
      <c r="W4317" s="315"/>
      <c r="X4317" s="315"/>
      <c r="Y4317" s="315"/>
      <c r="Z4317" s="315"/>
      <c r="AA4317" s="315"/>
      <c r="AB4317" s="315"/>
    </row>
    <row r="4318" spans="1:29" x14ac:dyDescent="0.35">
      <c r="A4318" s="8" t="s">
        <v>348</v>
      </c>
      <c r="B4318" s="8"/>
      <c r="C4318" s="8"/>
      <c r="D4318" s="9"/>
      <c r="E4318" s="9"/>
      <c r="F4318" s="9"/>
      <c r="G4318" s="8"/>
      <c r="H4318" s="8"/>
      <c r="I4318" s="8"/>
      <c r="J4318" s="10"/>
      <c r="K4318" s="11"/>
      <c r="L4318" s="12"/>
      <c r="M4318" s="13"/>
      <c r="N4318" s="8"/>
      <c r="O4318" s="8"/>
      <c r="P4318" s="8"/>
      <c r="Q4318" s="10"/>
      <c r="R4318" s="11"/>
      <c r="S4318" s="10"/>
      <c r="T4318" s="10"/>
      <c r="U4318" s="8"/>
      <c r="V4318" s="8"/>
      <c r="W4318" s="11"/>
      <c r="X4318" s="10"/>
      <c r="Y4318" s="11"/>
      <c r="Z4318" s="10"/>
      <c r="AA4318" s="11"/>
      <c r="AB4318" s="14"/>
    </row>
    <row r="4319" spans="1:29" x14ac:dyDescent="0.35">
      <c r="A4319" s="288" t="s">
        <v>4</v>
      </c>
      <c r="B4319" s="316"/>
      <c r="C4319" s="316"/>
      <c r="D4319" s="316"/>
      <c r="E4319" s="316"/>
      <c r="F4319" s="316"/>
      <c r="G4319" s="316"/>
      <c r="H4319" s="316"/>
      <c r="I4319" s="316"/>
      <c r="J4319" s="316"/>
      <c r="K4319" s="316"/>
      <c r="L4319" s="289"/>
      <c r="M4319" s="288" t="s">
        <v>5</v>
      </c>
      <c r="N4319" s="316"/>
      <c r="O4319" s="316"/>
      <c r="P4319" s="316"/>
      <c r="Q4319" s="316"/>
      <c r="R4319" s="316"/>
      <c r="S4319" s="316"/>
      <c r="T4319" s="316"/>
      <c r="U4319" s="316"/>
      <c r="V4319" s="316"/>
      <c r="W4319" s="289"/>
      <c r="X4319" s="290" t="s">
        <v>6</v>
      </c>
      <c r="Y4319" s="290" t="s">
        <v>7</v>
      </c>
      <c r="Z4319" s="290" t="s">
        <v>8</v>
      </c>
      <c r="AA4319" s="290" t="s">
        <v>9</v>
      </c>
      <c r="AB4319" s="317" t="s">
        <v>10</v>
      </c>
    </row>
    <row r="4320" spans="1:29" x14ac:dyDescent="0.35">
      <c r="A4320" s="299" t="s">
        <v>11</v>
      </c>
      <c r="B4320" s="293" t="s">
        <v>12</v>
      </c>
      <c r="C4320" s="293" t="s">
        <v>13</v>
      </c>
      <c r="D4320" s="311" t="s">
        <v>14</v>
      </c>
      <c r="E4320" s="311" t="s">
        <v>15</v>
      </c>
      <c r="F4320" s="312" t="s">
        <v>16</v>
      </c>
      <c r="G4320" s="302" t="s">
        <v>17</v>
      </c>
      <c r="H4320" s="303"/>
      <c r="I4320" s="304"/>
      <c r="J4320" s="290" t="s">
        <v>18</v>
      </c>
      <c r="K4320" s="290" t="s">
        <v>19</v>
      </c>
      <c r="L4320" s="308" t="s">
        <v>20</v>
      </c>
      <c r="M4320" s="299" t="s">
        <v>11</v>
      </c>
      <c r="N4320" s="293" t="s">
        <v>21</v>
      </c>
      <c r="O4320" s="293" t="s">
        <v>22</v>
      </c>
      <c r="P4320" s="293" t="s">
        <v>16</v>
      </c>
      <c r="Q4320" s="290" t="s">
        <v>23</v>
      </c>
      <c r="R4320" s="290" t="s">
        <v>24</v>
      </c>
      <c r="S4320" s="290" t="s">
        <v>25</v>
      </c>
      <c r="T4320" s="290" t="s">
        <v>26</v>
      </c>
      <c r="U4320" s="288" t="s">
        <v>27</v>
      </c>
      <c r="V4320" s="289"/>
      <c r="W4320" s="290" t="s">
        <v>28</v>
      </c>
      <c r="X4320" s="291"/>
      <c r="Y4320" s="291"/>
      <c r="Z4320" s="291"/>
      <c r="AA4320" s="291"/>
      <c r="AB4320" s="318"/>
    </row>
    <row r="4321" spans="1:29" x14ac:dyDescent="0.35">
      <c r="A4321" s="300"/>
      <c r="B4321" s="294"/>
      <c r="C4321" s="294"/>
      <c r="D4321" s="312"/>
      <c r="E4321" s="312"/>
      <c r="F4321" s="312"/>
      <c r="G4321" s="305"/>
      <c r="H4321" s="306"/>
      <c r="I4321" s="307"/>
      <c r="J4321" s="291"/>
      <c r="K4321" s="291"/>
      <c r="L4321" s="309"/>
      <c r="M4321" s="300"/>
      <c r="N4321" s="294"/>
      <c r="O4321" s="294"/>
      <c r="P4321" s="294"/>
      <c r="Q4321" s="291"/>
      <c r="R4321" s="291"/>
      <c r="S4321" s="291"/>
      <c r="T4321" s="291"/>
      <c r="U4321" s="293" t="s">
        <v>29</v>
      </c>
      <c r="V4321" s="296" t="s">
        <v>30</v>
      </c>
      <c r="W4321" s="291"/>
      <c r="X4321" s="291"/>
      <c r="Y4321" s="291"/>
      <c r="Z4321" s="291"/>
      <c r="AA4321" s="291"/>
      <c r="AB4321" s="318"/>
    </row>
    <row r="4322" spans="1:29" x14ac:dyDescent="0.35">
      <c r="A4322" s="300"/>
      <c r="B4322" s="294"/>
      <c r="C4322" s="294"/>
      <c r="D4322" s="312"/>
      <c r="E4322" s="312"/>
      <c r="F4322" s="312"/>
      <c r="G4322" s="299" t="s">
        <v>31</v>
      </c>
      <c r="H4322" s="299" t="s">
        <v>32</v>
      </c>
      <c r="I4322" s="299" t="s">
        <v>33</v>
      </c>
      <c r="J4322" s="291"/>
      <c r="K4322" s="291"/>
      <c r="L4322" s="309"/>
      <c r="M4322" s="300"/>
      <c r="N4322" s="294"/>
      <c r="O4322" s="294"/>
      <c r="P4322" s="294"/>
      <c r="Q4322" s="291"/>
      <c r="R4322" s="291"/>
      <c r="S4322" s="291"/>
      <c r="T4322" s="291"/>
      <c r="U4322" s="294"/>
      <c r="V4322" s="297"/>
      <c r="W4322" s="291"/>
      <c r="X4322" s="291"/>
      <c r="Y4322" s="291"/>
      <c r="Z4322" s="291"/>
      <c r="AA4322" s="291"/>
      <c r="AB4322" s="318"/>
    </row>
    <row r="4323" spans="1:29" x14ac:dyDescent="0.35">
      <c r="A4323" s="300"/>
      <c r="B4323" s="294"/>
      <c r="C4323" s="294"/>
      <c r="D4323" s="312"/>
      <c r="E4323" s="312"/>
      <c r="F4323" s="312"/>
      <c r="G4323" s="300"/>
      <c r="H4323" s="300"/>
      <c r="I4323" s="300"/>
      <c r="J4323" s="291"/>
      <c r="K4323" s="291"/>
      <c r="L4323" s="309"/>
      <c r="M4323" s="300"/>
      <c r="N4323" s="294"/>
      <c r="O4323" s="294"/>
      <c r="P4323" s="294"/>
      <c r="Q4323" s="291"/>
      <c r="R4323" s="291"/>
      <c r="S4323" s="291"/>
      <c r="T4323" s="291"/>
      <c r="U4323" s="294"/>
      <c r="V4323" s="297"/>
      <c r="W4323" s="291"/>
      <c r="X4323" s="291"/>
      <c r="Y4323" s="291"/>
      <c r="Z4323" s="291"/>
      <c r="AA4323" s="291"/>
      <c r="AB4323" s="318"/>
    </row>
    <row r="4324" spans="1:29" x14ac:dyDescent="0.35">
      <c r="A4324" s="301"/>
      <c r="B4324" s="295"/>
      <c r="C4324" s="295"/>
      <c r="D4324" s="313"/>
      <c r="E4324" s="313"/>
      <c r="F4324" s="313"/>
      <c r="G4324" s="301"/>
      <c r="H4324" s="301"/>
      <c r="I4324" s="301"/>
      <c r="J4324" s="292"/>
      <c r="K4324" s="292"/>
      <c r="L4324" s="310"/>
      <c r="M4324" s="301"/>
      <c r="N4324" s="295"/>
      <c r="O4324" s="295"/>
      <c r="P4324" s="295"/>
      <c r="Q4324" s="292"/>
      <c r="R4324" s="292"/>
      <c r="S4324" s="292"/>
      <c r="T4324" s="292"/>
      <c r="U4324" s="295"/>
      <c r="V4324" s="298"/>
      <c r="W4324" s="292"/>
      <c r="X4324" s="292"/>
      <c r="Y4324" s="292"/>
      <c r="Z4324" s="292"/>
      <c r="AA4324" s="292"/>
      <c r="AB4324" s="319"/>
    </row>
    <row r="4325" spans="1:29" x14ac:dyDescent="0.35">
      <c r="A4325" s="15">
        <v>1</v>
      </c>
      <c r="B4325" s="16" t="str">
        <f>[1]ภดส3!B8927</f>
        <v>โฉนด</v>
      </c>
      <c r="C4325" s="16">
        <f>[1]ภดส3!E8927</f>
        <v>3427</v>
      </c>
      <c r="D4325" s="17">
        <f>[1]ภดส3!C8927</f>
        <v>7371</v>
      </c>
      <c r="E4325" s="17" t="str">
        <f>[1]ภดส3!F8927</f>
        <v>ม.2 ต.นาบอน</v>
      </c>
      <c r="F4325" s="18" t="s">
        <v>45</v>
      </c>
      <c r="G4325" s="16">
        <f>[1]ภดส3!G8927</f>
        <v>0</v>
      </c>
      <c r="H4325" s="16">
        <f>[1]ภดส3!H8927</f>
        <v>0</v>
      </c>
      <c r="I4325" s="16">
        <f>[1]ภดส3!I8927</f>
        <v>25</v>
      </c>
      <c r="J4325" s="19">
        <f>[1]ภดส3!J8927</f>
        <v>25</v>
      </c>
      <c r="K4325" s="20">
        <v>3050</v>
      </c>
      <c r="L4325" s="19">
        <f>J4325*K4325</f>
        <v>76250</v>
      </c>
      <c r="M4325" s="21"/>
      <c r="N4325" s="21"/>
      <c r="O4325" s="21"/>
      <c r="P4325" s="21"/>
      <c r="Q4325" s="22"/>
      <c r="R4325" s="23"/>
      <c r="S4325" s="22"/>
      <c r="T4325" s="22"/>
      <c r="U4325" s="21"/>
      <c r="V4325" s="21"/>
      <c r="W4325" s="23"/>
      <c r="X4325" s="22">
        <f>L4325</f>
        <v>76250</v>
      </c>
      <c r="Y4325" s="23">
        <f>X4325*100/100</f>
        <v>76250</v>
      </c>
      <c r="Z4325" s="22">
        <v>0</v>
      </c>
      <c r="AA4325" s="24">
        <f>Y4325-Z4325</f>
        <v>76250</v>
      </c>
      <c r="AB4325" s="25">
        <v>0.3</v>
      </c>
      <c r="AC4325" s="5">
        <f>AA4325*AB4325/100</f>
        <v>228.75</v>
      </c>
    </row>
    <row r="4326" spans="1:29" x14ac:dyDescent="0.35">
      <c r="A4326" s="201"/>
      <c r="B4326" s="202"/>
      <c r="C4326" s="202"/>
      <c r="D4326" s="77"/>
      <c r="E4326" s="77"/>
      <c r="F4326" s="130"/>
      <c r="G4326" s="202"/>
      <c r="H4326" s="202"/>
      <c r="I4326" s="202"/>
      <c r="J4326" s="196"/>
      <c r="K4326" s="197"/>
      <c r="L4326" s="203"/>
      <c r="M4326" s="132"/>
      <c r="N4326" s="132"/>
      <c r="O4326" s="132"/>
      <c r="P4326" s="132"/>
      <c r="Q4326" s="185"/>
      <c r="R4326" s="206"/>
      <c r="S4326" s="185"/>
      <c r="T4326" s="207"/>
      <c r="U4326" s="132"/>
      <c r="V4326" s="132"/>
      <c r="W4326" s="206"/>
      <c r="X4326" s="207"/>
      <c r="Y4326" s="206"/>
      <c r="Z4326" s="207"/>
      <c r="AA4326" s="208"/>
      <c r="AB4326" s="198"/>
      <c r="AC4326" s="188">
        <f>SUM(AC4325)</f>
        <v>228.75</v>
      </c>
    </row>
    <row r="4327" spans="1:29" x14ac:dyDescent="0.35">
      <c r="A4327" s="1"/>
      <c r="B4327" s="1"/>
      <c r="C4327" s="1"/>
      <c r="D4327" s="2"/>
      <c r="E4327" s="2"/>
      <c r="F4327" s="2"/>
      <c r="G4327" s="1"/>
      <c r="H4327" s="1"/>
      <c r="I4327" s="1"/>
      <c r="J4327" s="3"/>
      <c r="K4327" s="4"/>
      <c r="M4327" s="6"/>
      <c r="N4327" s="1"/>
      <c r="O4327" s="1"/>
      <c r="P4327" s="1"/>
      <c r="Q4327" s="3"/>
      <c r="R4327" s="4"/>
      <c r="S4327" s="3"/>
      <c r="T4327" s="3"/>
      <c r="U4327" s="1"/>
      <c r="V4327" s="1"/>
      <c r="W4327" s="4"/>
      <c r="X4327" s="3"/>
      <c r="Y4327" s="4"/>
      <c r="Z4327" s="3"/>
      <c r="AA4327" s="4"/>
      <c r="AB4327" s="55"/>
    </row>
    <row r="4328" spans="1:29" x14ac:dyDescent="0.35">
      <c r="A4328" s="8"/>
      <c r="B4328" s="8" t="s">
        <v>37</v>
      </c>
      <c r="C4328" s="8"/>
      <c r="D4328" s="9" t="s">
        <v>38</v>
      </c>
      <c r="E4328" s="9"/>
      <c r="F4328" s="9"/>
      <c r="G4328" s="56"/>
      <c r="H4328" s="8" t="s">
        <v>39</v>
      </c>
      <c r="I4328" s="8"/>
      <c r="J4328" s="57"/>
      <c r="K4328" s="10"/>
      <c r="L4328" s="8"/>
      <c r="M4328" s="13"/>
      <c r="N4328" s="1"/>
      <c r="O4328" s="1"/>
      <c r="P4328" s="1"/>
      <c r="Q4328" s="3"/>
      <c r="R4328" s="4"/>
      <c r="S4328" s="3"/>
      <c r="T4328" s="3"/>
      <c r="U4328" s="1"/>
      <c r="V4328" s="1"/>
      <c r="W4328" s="4"/>
      <c r="X4328" s="3"/>
      <c r="Y4328" s="4"/>
      <c r="Z4328" s="3"/>
      <c r="AA4328" s="4"/>
      <c r="AB4328" s="55"/>
    </row>
    <row r="4329" spans="1:29" x14ac:dyDescent="0.35">
      <c r="A4329" s="8"/>
      <c r="B4329" s="8"/>
      <c r="C4329" s="8"/>
      <c r="D4329" s="9"/>
      <c r="E4329" s="9"/>
      <c r="F4329" s="9"/>
      <c r="G4329" s="56"/>
      <c r="H4329" s="8" t="s">
        <v>40</v>
      </c>
      <c r="I4329" s="8"/>
      <c r="J4329" s="57"/>
      <c r="K4329" s="10"/>
      <c r="L4329" s="8"/>
      <c r="M4329" s="13"/>
      <c r="N4329" s="1"/>
      <c r="O4329" s="1"/>
      <c r="P4329" s="1"/>
      <c r="Q4329" s="3"/>
      <c r="R4329" s="4"/>
      <c r="S4329" s="3"/>
      <c r="T4329" s="3"/>
      <c r="U4329" s="1"/>
      <c r="V4329" s="1"/>
      <c r="W4329" s="4"/>
      <c r="X4329" s="3"/>
      <c r="Y4329" s="4"/>
      <c r="Z4329" s="3"/>
      <c r="AA4329" s="4"/>
      <c r="AB4329" s="55"/>
    </row>
    <row r="4330" spans="1:29" x14ac:dyDescent="0.35">
      <c r="A4330" s="8"/>
      <c r="B4330" s="8"/>
      <c r="C4330" s="8"/>
      <c r="D4330" s="9"/>
      <c r="E4330" s="9"/>
      <c r="F4330" s="9"/>
      <c r="G4330" s="56"/>
      <c r="H4330" s="8" t="s">
        <v>41</v>
      </c>
      <c r="I4330" s="8"/>
      <c r="J4330" s="57"/>
      <c r="K4330" s="10"/>
      <c r="L4330" s="8"/>
      <c r="M4330" s="13"/>
      <c r="N4330" s="1"/>
      <c r="O4330" s="1"/>
      <c r="P4330" s="8"/>
      <c r="Q4330" s="3"/>
      <c r="R4330" s="4"/>
      <c r="S4330" s="3"/>
      <c r="T4330" s="3"/>
      <c r="U4330" s="1"/>
      <c r="V4330" s="1"/>
      <c r="W4330" s="4"/>
      <c r="X4330" s="3"/>
      <c r="Y4330" s="11"/>
      <c r="Z4330" s="10"/>
      <c r="AA4330" s="11"/>
      <c r="AB4330" s="14"/>
    </row>
    <row r="4331" spans="1:29" x14ac:dyDescent="0.35">
      <c r="A4331" s="8"/>
      <c r="B4331" s="8"/>
      <c r="C4331" s="8"/>
      <c r="D4331" s="9"/>
      <c r="E4331" s="9"/>
      <c r="F4331" s="9"/>
      <c r="G4331" s="56"/>
      <c r="H4331" s="8" t="s">
        <v>42</v>
      </c>
      <c r="I4331" s="58"/>
      <c r="J4331" s="59"/>
      <c r="K4331" s="12"/>
      <c r="L4331" s="58"/>
      <c r="M4331" s="60"/>
      <c r="N4331" s="1"/>
      <c r="O4331" s="1"/>
      <c r="P4331" s="8"/>
      <c r="Q4331" s="3"/>
      <c r="R4331" s="4"/>
      <c r="S4331" s="3"/>
      <c r="T4331" s="3"/>
      <c r="U4331" s="1"/>
      <c r="V4331" s="1"/>
      <c r="W4331" s="4"/>
      <c r="X4331" s="3"/>
      <c r="Y4331" s="11"/>
      <c r="Z4331" s="10"/>
      <c r="AA4331" s="11"/>
      <c r="AB4331" s="14"/>
    </row>
    <row r="4332" spans="1:29" x14ac:dyDescent="0.35">
      <c r="A4332" s="58"/>
      <c r="B4332" s="58"/>
      <c r="C4332" s="58"/>
      <c r="D4332" s="61"/>
      <c r="E4332" s="61"/>
      <c r="F4332" s="61"/>
      <c r="G4332" s="58"/>
      <c r="H4332" s="58" t="s">
        <v>43</v>
      </c>
      <c r="I4332" s="58"/>
      <c r="J4332" s="59"/>
      <c r="K4332" s="12"/>
      <c r="L4332" s="58"/>
      <c r="M4332" s="60"/>
    </row>
    <row r="4333" spans="1:29" x14ac:dyDescent="0.35">
      <c r="A4333" s="1"/>
      <c r="B4333" s="1"/>
      <c r="C4333" s="1"/>
      <c r="D4333" s="2"/>
      <c r="E4333" s="2"/>
      <c r="F4333" s="2"/>
      <c r="G4333" s="1"/>
      <c r="H4333" s="1"/>
      <c r="I4333" s="1"/>
      <c r="J4333" s="3"/>
      <c r="K4333" s="4"/>
      <c r="M4333" s="6"/>
      <c r="N4333" s="1"/>
      <c r="O4333" s="1"/>
      <c r="P4333" s="1"/>
      <c r="Q4333" s="3"/>
      <c r="R4333" s="4"/>
      <c r="S4333" s="3"/>
      <c r="T4333" s="3"/>
      <c r="U4333" s="1"/>
      <c r="V4333" s="1"/>
      <c r="W4333" s="4"/>
      <c r="X4333" s="3"/>
      <c r="Y4333" s="4"/>
      <c r="Z4333" s="3"/>
      <c r="AA4333" s="314" t="s">
        <v>0</v>
      </c>
      <c r="AB4333" s="314"/>
    </row>
    <row r="4334" spans="1:29" x14ac:dyDescent="0.35">
      <c r="A4334" s="315" t="s">
        <v>1</v>
      </c>
      <c r="B4334" s="315"/>
      <c r="C4334" s="315"/>
      <c r="D4334" s="315"/>
      <c r="E4334" s="315"/>
      <c r="F4334" s="315"/>
      <c r="G4334" s="315"/>
      <c r="H4334" s="315"/>
      <c r="I4334" s="315"/>
      <c r="J4334" s="315"/>
      <c r="K4334" s="315"/>
      <c r="L4334" s="315"/>
      <c r="M4334" s="315"/>
      <c r="N4334" s="315"/>
      <c r="O4334" s="315"/>
      <c r="P4334" s="315"/>
      <c r="Q4334" s="315"/>
      <c r="R4334" s="315"/>
      <c r="S4334" s="315"/>
      <c r="T4334" s="315"/>
      <c r="U4334" s="315"/>
      <c r="V4334" s="315"/>
      <c r="W4334" s="315"/>
      <c r="X4334" s="315"/>
      <c r="Y4334" s="315"/>
      <c r="Z4334" s="315"/>
      <c r="AA4334" s="315"/>
      <c r="AB4334" s="315"/>
    </row>
    <row r="4335" spans="1:29" x14ac:dyDescent="0.35">
      <c r="A4335" s="315" t="str">
        <f>A4317</f>
        <v>เทศบาลตำบลนาบอน</v>
      </c>
      <c r="B4335" s="315"/>
      <c r="C4335" s="315"/>
      <c r="D4335" s="315"/>
      <c r="E4335" s="315"/>
      <c r="F4335" s="315"/>
      <c r="G4335" s="315"/>
      <c r="H4335" s="315"/>
      <c r="I4335" s="315"/>
      <c r="J4335" s="315"/>
      <c r="K4335" s="315"/>
      <c r="L4335" s="315"/>
      <c r="M4335" s="315"/>
      <c r="N4335" s="315"/>
      <c r="O4335" s="315"/>
      <c r="P4335" s="315"/>
      <c r="Q4335" s="315"/>
      <c r="R4335" s="315"/>
      <c r="S4335" s="315"/>
      <c r="T4335" s="315"/>
      <c r="U4335" s="315"/>
      <c r="V4335" s="315"/>
      <c r="W4335" s="315"/>
      <c r="X4335" s="315"/>
      <c r="Y4335" s="315"/>
      <c r="Z4335" s="315"/>
      <c r="AA4335" s="315"/>
      <c r="AB4335" s="315"/>
    </row>
    <row r="4336" spans="1:29" x14ac:dyDescent="0.35">
      <c r="A4336" s="8" t="s">
        <v>349</v>
      </c>
      <c r="B4336" s="8"/>
      <c r="C4336" s="8"/>
      <c r="D4336" s="9"/>
      <c r="E4336" s="9"/>
      <c r="F4336" s="9"/>
      <c r="G4336" s="8"/>
      <c r="H4336" s="8"/>
      <c r="I4336" s="8"/>
      <c r="J4336" s="10"/>
      <c r="K4336" s="11"/>
      <c r="L4336" s="12"/>
      <c r="M4336" s="13"/>
      <c r="N4336" s="8"/>
      <c r="O4336" s="8"/>
      <c r="P4336" s="8"/>
      <c r="Q4336" s="10"/>
      <c r="R4336" s="11"/>
      <c r="S4336" s="10"/>
      <c r="T4336" s="10"/>
      <c r="U4336" s="8"/>
      <c r="V4336" s="8"/>
      <c r="W4336" s="11"/>
      <c r="X4336" s="10"/>
      <c r="Y4336" s="11"/>
      <c r="Z4336" s="10"/>
      <c r="AA4336" s="11"/>
      <c r="AB4336" s="14"/>
    </row>
    <row r="4337" spans="1:29" x14ac:dyDescent="0.35">
      <c r="A4337" s="288" t="s">
        <v>4</v>
      </c>
      <c r="B4337" s="316"/>
      <c r="C4337" s="316"/>
      <c r="D4337" s="316"/>
      <c r="E4337" s="316"/>
      <c r="F4337" s="316"/>
      <c r="G4337" s="316"/>
      <c r="H4337" s="316"/>
      <c r="I4337" s="316"/>
      <c r="J4337" s="316"/>
      <c r="K4337" s="316"/>
      <c r="L4337" s="289"/>
      <c r="M4337" s="288" t="s">
        <v>5</v>
      </c>
      <c r="N4337" s="316"/>
      <c r="O4337" s="316"/>
      <c r="P4337" s="316"/>
      <c r="Q4337" s="316"/>
      <c r="R4337" s="316"/>
      <c r="S4337" s="316"/>
      <c r="T4337" s="316"/>
      <c r="U4337" s="316"/>
      <c r="V4337" s="316"/>
      <c r="W4337" s="289"/>
      <c r="X4337" s="290" t="s">
        <v>6</v>
      </c>
      <c r="Y4337" s="290" t="s">
        <v>7</v>
      </c>
      <c r="Z4337" s="290" t="s">
        <v>8</v>
      </c>
      <c r="AA4337" s="290" t="s">
        <v>9</v>
      </c>
      <c r="AB4337" s="317" t="s">
        <v>10</v>
      </c>
    </row>
    <row r="4338" spans="1:29" x14ac:dyDescent="0.35">
      <c r="A4338" s="299" t="s">
        <v>11</v>
      </c>
      <c r="B4338" s="293" t="s">
        <v>12</v>
      </c>
      <c r="C4338" s="293" t="s">
        <v>13</v>
      </c>
      <c r="D4338" s="311" t="s">
        <v>14</v>
      </c>
      <c r="E4338" s="311" t="s">
        <v>15</v>
      </c>
      <c r="F4338" s="312" t="s">
        <v>16</v>
      </c>
      <c r="G4338" s="302" t="s">
        <v>17</v>
      </c>
      <c r="H4338" s="303"/>
      <c r="I4338" s="304"/>
      <c r="J4338" s="290" t="s">
        <v>18</v>
      </c>
      <c r="K4338" s="290" t="s">
        <v>19</v>
      </c>
      <c r="L4338" s="308" t="s">
        <v>20</v>
      </c>
      <c r="M4338" s="299" t="s">
        <v>11</v>
      </c>
      <c r="N4338" s="293" t="s">
        <v>21</v>
      </c>
      <c r="O4338" s="293" t="s">
        <v>22</v>
      </c>
      <c r="P4338" s="293" t="s">
        <v>16</v>
      </c>
      <c r="Q4338" s="290" t="s">
        <v>23</v>
      </c>
      <c r="R4338" s="290" t="s">
        <v>24</v>
      </c>
      <c r="S4338" s="290" t="s">
        <v>25</v>
      </c>
      <c r="T4338" s="290" t="s">
        <v>26</v>
      </c>
      <c r="U4338" s="288" t="s">
        <v>27</v>
      </c>
      <c r="V4338" s="289"/>
      <c r="W4338" s="290" t="s">
        <v>28</v>
      </c>
      <c r="X4338" s="291"/>
      <c r="Y4338" s="291"/>
      <c r="Z4338" s="291"/>
      <c r="AA4338" s="291"/>
      <c r="AB4338" s="318"/>
    </row>
    <row r="4339" spans="1:29" x14ac:dyDescent="0.35">
      <c r="A4339" s="300"/>
      <c r="B4339" s="294"/>
      <c r="C4339" s="294"/>
      <c r="D4339" s="312"/>
      <c r="E4339" s="312"/>
      <c r="F4339" s="312"/>
      <c r="G4339" s="305"/>
      <c r="H4339" s="306"/>
      <c r="I4339" s="307"/>
      <c r="J4339" s="291"/>
      <c r="K4339" s="291"/>
      <c r="L4339" s="309"/>
      <c r="M4339" s="300"/>
      <c r="N4339" s="294"/>
      <c r="O4339" s="294"/>
      <c r="P4339" s="294"/>
      <c r="Q4339" s="291"/>
      <c r="R4339" s="291"/>
      <c r="S4339" s="291"/>
      <c r="T4339" s="291"/>
      <c r="U4339" s="293" t="s">
        <v>29</v>
      </c>
      <c r="V4339" s="296" t="s">
        <v>30</v>
      </c>
      <c r="W4339" s="291"/>
      <c r="X4339" s="291"/>
      <c r="Y4339" s="291"/>
      <c r="Z4339" s="291"/>
      <c r="AA4339" s="291"/>
      <c r="AB4339" s="318"/>
    </row>
    <row r="4340" spans="1:29" x14ac:dyDescent="0.35">
      <c r="A4340" s="300"/>
      <c r="B4340" s="294"/>
      <c r="C4340" s="294"/>
      <c r="D4340" s="312"/>
      <c r="E4340" s="312"/>
      <c r="F4340" s="312"/>
      <c r="G4340" s="299" t="s">
        <v>31</v>
      </c>
      <c r="H4340" s="299" t="s">
        <v>32</v>
      </c>
      <c r="I4340" s="299" t="s">
        <v>33</v>
      </c>
      <c r="J4340" s="291"/>
      <c r="K4340" s="291"/>
      <c r="L4340" s="309"/>
      <c r="M4340" s="300"/>
      <c r="N4340" s="294"/>
      <c r="O4340" s="294"/>
      <c r="P4340" s="294"/>
      <c r="Q4340" s="291"/>
      <c r="R4340" s="291"/>
      <c r="S4340" s="291"/>
      <c r="T4340" s="291"/>
      <c r="U4340" s="294"/>
      <c r="V4340" s="297"/>
      <c r="W4340" s="291"/>
      <c r="X4340" s="291"/>
      <c r="Y4340" s="291"/>
      <c r="Z4340" s="291"/>
      <c r="AA4340" s="291"/>
      <c r="AB4340" s="318"/>
    </row>
    <row r="4341" spans="1:29" x14ac:dyDescent="0.35">
      <c r="A4341" s="300"/>
      <c r="B4341" s="294"/>
      <c r="C4341" s="294"/>
      <c r="D4341" s="312"/>
      <c r="E4341" s="312"/>
      <c r="F4341" s="312"/>
      <c r="G4341" s="300"/>
      <c r="H4341" s="300"/>
      <c r="I4341" s="300"/>
      <c r="J4341" s="291"/>
      <c r="K4341" s="291"/>
      <c r="L4341" s="309"/>
      <c r="M4341" s="300"/>
      <c r="N4341" s="294"/>
      <c r="O4341" s="294"/>
      <c r="P4341" s="294"/>
      <c r="Q4341" s="291"/>
      <c r="R4341" s="291"/>
      <c r="S4341" s="291"/>
      <c r="T4341" s="291"/>
      <c r="U4341" s="294"/>
      <c r="V4341" s="297"/>
      <c r="W4341" s="291"/>
      <c r="X4341" s="291"/>
      <c r="Y4341" s="291"/>
      <c r="Z4341" s="291"/>
      <c r="AA4341" s="291"/>
      <c r="AB4341" s="318"/>
    </row>
    <row r="4342" spans="1:29" x14ac:dyDescent="0.35">
      <c r="A4342" s="301"/>
      <c r="B4342" s="295"/>
      <c r="C4342" s="295"/>
      <c r="D4342" s="313"/>
      <c r="E4342" s="313"/>
      <c r="F4342" s="313"/>
      <c r="G4342" s="301"/>
      <c r="H4342" s="301"/>
      <c r="I4342" s="301"/>
      <c r="J4342" s="292"/>
      <c r="K4342" s="292"/>
      <c r="L4342" s="310"/>
      <c r="M4342" s="301"/>
      <c r="N4342" s="295"/>
      <c r="O4342" s="295"/>
      <c r="P4342" s="295"/>
      <c r="Q4342" s="292"/>
      <c r="R4342" s="292"/>
      <c r="S4342" s="292"/>
      <c r="T4342" s="292"/>
      <c r="U4342" s="295"/>
      <c r="V4342" s="298"/>
      <c r="W4342" s="292"/>
      <c r="X4342" s="292"/>
      <c r="Y4342" s="292"/>
      <c r="Z4342" s="292"/>
      <c r="AA4342" s="292"/>
      <c r="AB4342" s="319"/>
    </row>
    <row r="4343" spans="1:29" x14ac:dyDescent="0.35">
      <c r="A4343" s="15">
        <v>1</v>
      </c>
      <c r="B4343" s="16" t="str">
        <f>[1]ภดส3!B8954</f>
        <v>โฉนด</v>
      </c>
      <c r="C4343" s="16">
        <f>[1]ภดส3!E8954</f>
        <v>2984</v>
      </c>
      <c r="D4343" s="17">
        <f>[1]ภดส3!C8954</f>
        <v>6328</v>
      </c>
      <c r="E4343" s="17" t="str">
        <f>[1]ภดส3!F8954</f>
        <v>ม.2 ต.นาบอน</v>
      </c>
      <c r="F4343" s="18" t="s">
        <v>34</v>
      </c>
      <c r="G4343" s="16">
        <f>[1]ภดส3!G8954</f>
        <v>0</v>
      </c>
      <c r="H4343" s="16">
        <f>[1]ภดส3!H8954</f>
        <v>0</v>
      </c>
      <c r="I4343" s="16">
        <f>[1]ภดส3!I8954</f>
        <v>25</v>
      </c>
      <c r="J4343" s="19">
        <f>[1]ภดส3!J8954</f>
        <v>25</v>
      </c>
      <c r="K4343" s="20">
        <v>3050</v>
      </c>
      <c r="L4343" s="19">
        <f>J4343*K4343</f>
        <v>76250</v>
      </c>
      <c r="M4343" s="21">
        <v>1</v>
      </c>
      <c r="N4343" s="21" t="s">
        <v>90</v>
      </c>
      <c r="O4343" s="21"/>
      <c r="P4343" s="21">
        <v>2</v>
      </c>
      <c r="Q4343" s="22">
        <v>100</v>
      </c>
      <c r="R4343" s="23">
        <v>100</v>
      </c>
      <c r="S4343" s="22">
        <v>6750</v>
      </c>
      <c r="T4343" s="22">
        <f>Q4343*S4343</f>
        <v>675000</v>
      </c>
      <c r="U4343" s="21">
        <v>30</v>
      </c>
      <c r="V4343" s="21">
        <v>50</v>
      </c>
      <c r="W4343" s="23">
        <f>T4343-T4343*50/100</f>
        <v>337500</v>
      </c>
      <c r="X4343" s="22">
        <f>L4343+W4343</f>
        <v>413750</v>
      </c>
      <c r="Y4343" s="23">
        <f>X4343*R4343/100</f>
        <v>413750</v>
      </c>
      <c r="Z4343" s="22">
        <v>0</v>
      </c>
      <c r="AA4343" s="24">
        <f>Y4343-Z4343</f>
        <v>413750</v>
      </c>
      <c r="AB4343" s="25">
        <v>0.02</v>
      </c>
      <c r="AC4343" s="5">
        <f>AA4343*AB4343/100</f>
        <v>82.75</v>
      </c>
    </row>
    <row r="4344" spans="1:29" x14ac:dyDescent="0.35">
      <c r="A4344" s="15">
        <v>2</v>
      </c>
      <c r="B4344" s="16" t="str">
        <f>[1]ภดส3!B8955</f>
        <v>โฉนด</v>
      </c>
      <c r="C4344" s="16">
        <f>[1]ภดส3!E8955</f>
        <v>2983</v>
      </c>
      <c r="D4344" s="17">
        <f>[1]ภดส3!C8955</f>
        <v>6327</v>
      </c>
      <c r="E4344" s="17" t="str">
        <f>[1]ภดส3!F8955</f>
        <v>ม.2 ต.นาบอน</v>
      </c>
      <c r="F4344" s="28" t="s">
        <v>34</v>
      </c>
      <c r="G4344" s="16">
        <f>[1]ภดส3!G8955</f>
        <v>0</v>
      </c>
      <c r="H4344" s="16">
        <f>[1]ภดส3!H8955</f>
        <v>0</v>
      </c>
      <c r="I4344" s="16">
        <f>[1]ภดส3!I8955</f>
        <v>25</v>
      </c>
      <c r="J4344" s="45">
        <f>[1]ภดส3!J8955</f>
        <v>25</v>
      </c>
      <c r="K4344" s="29">
        <v>3050</v>
      </c>
      <c r="L4344" s="19">
        <f>J4344*K4344</f>
        <v>76250</v>
      </c>
      <c r="M4344" s="31">
        <v>2</v>
      </c>
      <c r="N4344" s="30" t="s">
        <v>79</v>
      </c>
      <c r="O4344" s="31" t="s">
        <v>49</v>
      </c>
      <c r="P4344" s="31">
        <v>2</v>
      </c>
      <c r="Q4344" s="32">
        <v>100</v>
      </c>
      <c r="R4344" s="23">
        <v>100</v>
      </c>
      <c r="S4344" s="32">
        <v>6750</v>
      </c>
      <c r="T4344" s="22">
        <f>Q4344*S4344</f>
        <v>675000</v>
      </c>
      <c r="U4344" s="31">
        <v>30</v>
      </c>
      <c r="V4344" s="31">
        <v>50</v>
      </c>
      <c r="W4344" s="23">
        <f>T4344-T4344*50/100</f>
        <v>337500</v>
      </c>
      <c r="X4344" s="22">
        <f>L4344+W4344</f>
        <v>413750</v>
      </c>
      <c r="Y4344" s="23">
        <f>X4344*R4344/100</f>
        <v>413750</v>
      </c>
      <c r="Z4344" s="22">
        <v>0</v>
      </c>
      <c r="AA4344" s="24">
        <f>Y4344-Z4344</f>
        <v>413750</v>
      </c>
      <c r="AB4344" s="25">
        <v>0.02</v>
      </c>
      <c r="AC4344" s="5">
        <f t="shared" ref="AC4344:AC4346" si="268">AA4344*AB4344/100</f>
        <v>82.75</v>
      </c>
    </row>
    <row r="4345" spans="1:29" x14ac:dyDescent="0.35">
      <c r="A4345" s="15">
        <v>3</v>
      </c>
      <c r="B4345" s="16" t="str">
        <f>[1]ภดส3!B8957</f>
        <v>โฉนด</v>
      </c>
      <c r="C4345" s="16">
        <f>[1]ภดส3!E8957</f>
        <v>2985</v>
      </c>
      <c r="D4345" s="17">
        <f>[1]ภดส3!C8957</f>
        <v>6329</v>
      </c>
      <c r="E4345" s="17" t="str">
        <f>[1]ภดส3!F8956</f>
        <v>ม.2 ต.นาบอน</v>
      </c>
      <c r="F4345" s="28" t="s">
        <v>34</v>
      </c>
      <c r="G4345" s="16">
        <f>[1]ภดส3!G8957</f>
        <v>0</v>
      </c>
      <c r="H4345" s="16">
        <f>[1]ภดส3!H8957</f>
        <v>0</v>
      </c>
      <c r="I4345" s="16">
        <f>[1]ภดส3!I8957</f>
        <v>25</v>
      </c>
      <c r="J4345" s="45">
        <f>[1]ภดส3!J8957</f>
        <v>25</v>
      </c>
      <c r="K4345" s="29">
        <v>3050</v>
      </c>
      <c r="L4345" s="19">
        <f>J4345*K4345</f>
        <v>76250</v>
      </c>
      <c r="M4345" s="31">
        <v>3</v>
      </c>
      <c r="N4345" s="33" t="s">
        <v>141</v>
      </c>
      <c r="O4345" s="67" t="s">
        <v>49</v>
      </c>
      <c r="P4345" s="67">
        <v>2</v>
      </c>
      <c r="Q4345" s="34">
        <v>200</v>
      </c>
      <c r="R4345" s="23">
        <v>100</v>
      </c>
      <c r="S4345" s="34">
        <v>6750</v>
      </c>
      <c r="T4345" s="22">
        <f t="shared" ref="T4345:T4346" si="269">Q4345*S4345</f>
        <v>1350000</v>
      </c>
      <c r="U4345" s="67">
        <v>30</v>
      </c>
      <c r="V4345" s="67">
        <v>50</v>
      </c>
      <c r="W4345" s="23">
        <f t="shared" ref="W4345:W4346" si="270">T4345-T4345*50/100</f>
        <v>675000</v>
      </c>
      <c r="X4345" s="22">
        <f t="shared" ref="X4345:X4346" si="271">L4345+W4345</f>
        <v>751250</v>
      </c>
      <c r="Y4345" s="23">
        <f t="shared" ref="Y4345:Y4346" si="272">X4345*R4345/100</f>
        <v>751250</v>
      </c>
      <c r="Z4345" s="22">
        <v>0</v>
      </c>
      <c r="AA4345" s="24">
        <f t="shared" ref="AA4345:AA4346" si="273">Y4345-Z4345</f>
        <v>751250</v>
      </c>
      <c r="AB4345" s="25">
        <v>0.02</v>
      </c>
      <c r="AC4345" s="5">
        <f t="shared" si="268"/>
        <v>150.25</v>
      </c>
    </row>
    <row r="4346" spans="1:29" x14ac:dyDescent="0.35">
      <c r="A4346" s="68">
        <v>4</v>
      </c>
      <c r="B4346" s="30" t="str">
        <f>[1]ภดส3!B8956</f>
        <v>โฉนด</v>
      </c>
      <c r="C4346" s="30">
        <f>[1]ภดส3!E8956</f>
        <v>3408</v>
      </c>
      <c r="D4346" s="37" t="s">
        <v>350</v>
      </c>
      <c r="E4346" s="17" t="str">
        <f>[1]ภดส3!F8957</f>
        <v>ม.2 ต.นาบอน</v>
      </c>
      <c r="F4346" s="28" t="s">
        <v>34</v>
      </c>
      <c r="G4346" s="16">
        <f>[1]ภดส3!G8956</f>
        <v>0</v>
      </c>
      <c r="H4346" s="74">
        <f>[1]ภดส3!H8956</f>
        <v>0</v>
      </c>
      <c r="I4346" s="74">
        <f>[1]ภดส3!I8956</f>
        <v>25</v>
      </c>
      <c r="J4346" s="75">
        <f>[1]ภดส3!J8956</f>
        <v>25</v>
      </c>
      <c r="K4346" s="29">
        <v>3050</v>
      </c>
      <c r="L4346" s="34">
        <f>J4346*K4346</f>
        <v>76250</v>
      </c>
      <c r="M4346" s="31">
        <v>4</v>
      </c>
      <c r="N4346" s="33" t="s">
        <v>108</v>
      </c>
      <c r="O4346" s="91" t="s">
        <v>56</v>
      </c>
      <c r="P4346" s="31">
        <v>2</v>
      </c>
      <c r="Q4346" s="32">
        <v>100</v>
      </c>
      <c r="R4346" s="41">
        <v>100</v>
      </c>
      <c r="S4346" s="75">
        <v>6600</v>
      </c>
      <c r="T4346" s="22">
        <f t="shared" si="269"/>
        <v>660000</v>
      </c>
      <c r="U4346" s="126">
        <v>30</v>
      </c>
      <c r="V4346" s="237">
        <v>50</v>
      </c>
      <c r="W4346" s="23">
        <f t="shared" si="270"/>
        <v>330000</v>
      </c>
      <c r="X4346" s="22">
        <f t="shared" si="271"/>
        <v>406250</v>
      </c>
      <c r="Y4346" s="23">
        <f t="shared" si="272"/>
        <v>406250</v>
      </c>
      <c r="Z4346" s="75">
        <v>0</v>
      </c>
      <c r="AA4346" s="24">
        <f t="shared" si="273"/>
        <v>406250</v>
      </c>
      <c r="AB4346" s="25">
        <v>0.02</v>
      </c>
      <c r="AC4346" s="5">
        <f t="shared" si="268"/>
        <v>81.25</v>
      </c>
    </row>
    <row r="4347" spans="1:29" x14ac:dyDescent="0.35">
      <c r="A4347" s="47"/>
      <c r="B4347" s="47"/>
      <c r="C4347" s="47"/>
      <c r="D4347" s="48"/>
      <c r="E4347" s="48"/>
      <c r="F4347" s="48"/>
      <c r="G4347" s="47"/>
      <c r="H4347" s="47"/>
      <c r="I4347" s="47"/>
      <c r="J4347" s="49"/>
      <c r="K4347" s="50"/>
      <c r="L4347" s="51"/>
      <c r="M4347" s="52"/>
      <c r="N4347" s="52"/>
      <c r="O4347" s="52"/>
      <c r="P4347" s="52"/>
      <c r="Q4347" s="49"/>
      <c r="R4347" s="50"/>
      <c r="S4347" s="49"/>
      <c r="T4347" s="49"/>
      <c r="U4347" s="253"/>
      <c r="V4347" s="52"/>
      <c r="W4347" s="50"/>
      <c r="X4347" s="49"/>
      <c r="Y4347" s="50"/>
      <c r="Z4347" s="49"/>
      <c r="AA4347" s="50"/>
      <c r="AB4347" s="53"/>
      <c r="AC4347" s="5">
        <f>SUM(AC4343:AC4346)</f>
        <v>397</v>
      </c>
    </row>
    <row r="4348" spans="1:29" x14ac:dyDescent="0.35">
      <c r="A4348" s="1"/>
      <c r="B4348" s="1"/>
      <c r="C4348" s="1"/>
      <c r="D4348" s="2"/>
      <c r="E4348" s="2"/>
      <c r="F4348" s="2"/>
      <c r="G4348" s="1"/>
      <c r="H4348" s="1"/>
      <c r="I4348" s="1"/>
      <c r="J4348" s="3"/>
      <c r="K4348" s="4"/>
      <c r="M4348" s="6"/>
      <c r="N4348" s="1"/>
      <c r="O4348" s="1"/>
      <c r="P4348" s="1"/>
      <c r="Q4348" s="3"/>
      <c r="R4348" s="4"/>
      <c r="S4348" s="3"/>
      <c r="T4348" s="3"/>
      <c r="U4348" s="1"/>
      <c r="V4348" s="1"/>
      <c r="W4348" s="4"/>
      <c r="X4348" s="3"/>
      <c r="Y4348" s="4"/>
      <c r="Z4348" s="3"/>
      <c r="AA4348" s="4"/>
      <c r="AB4348" s="55"/>
    </row>
    <row r="4349" spans="1:29" x14ac:dyDescent="0.35">
      <c r="A4349" s="8"/>
      <c r="B4349" s="8" t="s">
        <v>37</v>
      </c>
      <c r="C4349" s="8"/>
      <c r="D4349" s="9" t="s">
        <v>38</v>
      </c>
      <c r="E4349" s="9"/>
      <c r="F4349" s="9"/>
      <c r="G4349" s="56"/>
      <c r="H4349" s="8" t="s">
        <v>39</v>
      </c>
      <c r="I4349" s="8"/>
      <c r="J4349" s="57"/>
      <c r="K4349" s="10"/>
      <c r="L4349" s="8"/>
      <c r="M4349" s="13"/>
      <c r="N4349" s="1"/>
      <c r="O4349" s="1"/>
      <c r="P4349" s="1"/>
      <c r="Q4349" s="3"/>
      <c r="R4349" s="4"/>
      <c r="S4349" s="3"/>
      <c r="T4349" s="3"/>
      <c r="U4349" s="1"/>
      <c r="V4349" s="1"/>
      <c r="W4349" s="4"/>
      <c r="X4349" s="3"/>
      <c r="Y4349" s="4"/>
      <c r="Z4349" s="3"/>
      <c r="AA4349" s="4"/>
      <c r="AB4349" s="55"/>
    </row>
    <row r="4350" spans="1:29" x14ac:dyDescent="0.35">
      <c r="A4350" s="8"/>
      <c r="B4350" s="8"/>
      <c r="C4350" s="8"/>
      <c r="D4350" s="9"/>
      <c r="E4350" s="9"/>
      <c r="F4350" s="9"/>
      <c r="G4350" s="56"/>
      <c r="H4350" s="8" t="s">
        <v>40</v>
      </c>
      <c r="I4350" s="8"/>
      <c r="J4350" s="57"/>
      <c r="K4350" s="10"/>
      <c r="L4350" s="8"/>
      <c r="M4350" s="13"/>
      <c r="N4350" s="1"/>
      <c r="O4350" s="1"/>
      <c r="P4350" s="1"/>
      <c r="Q4350" s="3"/>
      <c r="R4350" s="4"/>
      <c r="S4350" s="3"/>
      <c r="T4350" s="3"/>
      <c r="U4350" s="1"/>
      <c r="V4350" s="1"/>
      <c r="W4350" s="4"/>
      <c r="X4350" s="3"/>
      <c r="Y4350" s="4"/>
      <c r="Z4350" s="3"/>
      <c r="AA4350" s="4"/>
      <c r="AB4350" s="55"/>
    </row>
    <row r="4351" spans="1:29" x14ac:dyDescent="0.35">
      <c r="A4351" s="8"/>
      <c r="B4351" s="8"/>
      <c r="C4351" s="8"/>
      <c r="D4351" s="9"/>
      <c r="E4351" s="9"/>
      <c r="F4351" s="9"/>
      <c r="G4351" s="56"/>
      <c r="H4351" s="8" t="s">
        <v>41</v>
      </c>
      <c r="I4351" s="8"/>
      <c r="J4351" s="57"/>
      <c r="K4351" s="10"/>
      <c r="L4351" s="8"/>
      <c r="M4351" s="13"/>
      <c r="N4351" s="1"/>
      <c r="O4351" s="1"/>
      <c r="P4351" s="8"/>
      <c r="Q4351" s="3"/>
      <c r="R4351" s="4"/>
      <c r="S4351" s="3"/>
      <c r="T4351" s="3"/>
      <c r="U4351" s="1"/>
      <c r="V4351" s="1"/>
      <c r="W4351" s="4"/>
      <c r="X4351" s="3"/>
      <c r="Y4351" s="11"/>
      <c r="Z4351" s="10"/>
      <c r="AA4351" s="11"/>
      <c r="AB4351" s="14"/>
    </row>
    <row r="4352" spans="1:29" x14ac:dyDescent="0.35">
      <c r="A4352" s="8"/>
      <c r="B4352" s="8"/>
      <c r="C4352" s="8"/>
      <c r="D4352" s="9"/>
      <c r="E4352" s="9"/>
      <c r="F4352" s="9"/>
      <c r="G4352" s="56"/>
      <c r="H4352" s="8" t="s">
        <v>42</v>
      </c>
      <c r="I4352" s="58"/>
      <c r="J4352" s="59"/>
      <c r="K4352" s="12"/>
      <c r="L4352" s="58"/>
      <c r="M4352" s="60"/>
      <c r="N4352" s="1"/>
      <c r="O4352" s="1"/>
      <c r="P4352" s="8"/>
      <c r="Q4352" s="3"/>
      <c r="R4352" s="4"/>
      <c r="S4352" s="3"/>
      <c r="T4352" s="3"/>
      <c r="U4352" s="1"/>
      <c r="V4352" s="1"/>
      <c r="W4352" s="4"/>
      <c r="X4352" s="3"/>
      <c r="Y4352" s="11"/>
      <c r="Z4352" s="10"/>
      <c r="AA4352" s="11"/>
      <c r="AB4352" s="14"/>
    </row>
    <row r="4353" spans="1:29" x14ac:dyDescent="0.35">
      <c r="A4353" s="58"/>
      <c r="B4353" s="58"/>
      <c r="C4353" s="58"/>
      <c r="D4353" s="61"/>
      <c r="E4353" s="61"/>
      <c r="F4353" s="61"/>
      <c r="G4353" s="58"/>
      <c r="H4353" s="58" t="s">
        <v>43</v>
      </c>
      <c r="I4353" s="58"/>
      <c r="J4353" s="59"/>
      <c r="K4353" s="12"/>
      <c r="L4353" s="58"/>
      <c r="M4353" s="60"/>
    </row>
    <row r="4354" spans="1:29" x14ac:dyDescent="0.35">
      <c r="A4354" s="1"/>
      <c r="B4354" s="1"/>
      <c r="C4354" s="1"/>
      <c r="D4354" s="2"/>
      <c r="E4354" s="2"/>
      <c r="F4354" s="2"/>
      <c r="G4354" s="1"/>
      <c r="H4354" s="1"/>
      <c r="I4354" s="1"/>
      <c r="J4354" s="3"/>
      <c r="K4354" s="4"/>
      <c r="M4354" s="6"/>
      <c r="N4354" s="1"/>
      <c r="O4354" s="1"/>
      <c r="P4354" s="1"/>
      <c r="Q4354" s="3"/>
      <c r="R4354" s="4"/>
      <c r="S4354" s="3"/>
      <c r="T4354" s="3"/>
      <c r="U4354" s="1"/>
      <c r="V4354" s="1"/>
      <c r="W4354" s="4"/>
      <c r="X4354" s="3"/>
      <c r="Y4354" s="4"/>
      <c r="Z4354" s="3"/>
      <c r="AA4354" s="314" t="s">
        <v>0</v>
      </c>
      <c r="AB4354" s="314"/>
    </row>
    <row r="4355" spans="1:29" x14ac:dyDescent="0.35">
      <c r="A4355" s="315" t="s">
        <v>1</v>
      </c>
      <c r="B4355" s="315"/>
      <c r="C4355" s="315"/>
      <c r="D4355" s="315"/>
      <c r="E4355" s="315"/>
      <c r="F4355" s="315"/>
      <c r="G4355" s="315"/>
      <c r="H4355" s="315"/>
      <c r="I4355" s="315"/>
      <c r="J4355" s="315"/>
      <c r="K4355" s="315"/>
      <c r="L4355" s="315"/>
      <c r="M4355" s="315"/>
      <c r="N4355" s="315"/>
      <c r="O4355" s="315"/>
      <c r="P4355" s="315"/>
      <c r="Q4355" s="315"/>
      <c r="R4355" s="315"/>
      <c r="S4355" s="315"/>
      <c r="T4355" s="315"/>
      <c r="U4355" s="315"/>
      <c r="V4355" s="315"/>
      <c r="W4355" s="315"/>
      <c r="X4355" s="315"/>
      <c r="Y4355" s="315"/>
      <c r="Z4355" s="315"/>
      <c r="AA4355" s="315"/>
      <c r="AB4355" s="315"/>
    </row>
    <row r="4356" spans="1:29" x14ac:dyDescent="0.35">
      <c r="A4356" s="315" t="str">
        <f>A4335</f>
        <v>เทศบาลตำบลนาบอน</v>
      </c>
      <c r="B4356" s="315"/>
      <c r="C4356" s="315"/>
      <c r="D4356" s="315"/>
      <c r="E4356" s="315"/>
      <c r="F4356" s="315"/>
      <c r="G4356" s="315"/>
      <c r="H4356" s="315"/>
      <c r="I4356" s="315"/>
      <c r="J4356" s="315"/>
      <c r="K4356" s="315"/>
      <c r="L4356" s="315"/>
      <c r="M4356" s="315"/>
      <c r="N4356" s="315"/>
      <c r="O4356" s="315"/>
      <c r="P4356" s="315"/>
      <c r="Q4356" s="315"/>
      <c r="R4356" s="315"/>
      <c r="S4356" s="315"/>
      <c r="T4356" s="315"/>
      <c r="U4356" s="315"/>
      <c r="V4356" s="315"/>
      <c r="W4356" s="315"/>
      <c r="X4356" s="315"/>
      <c r="Y4356" s="315"/>
      <c r="Z4356" s="315"/>
      <c r="AA4356" s="315"/>
      <c r="AB4356" s="315"/>
    </row>
    <row r="4357" spans="1:29" x14ac:dyDescent="0.35">
      <c r="A4357" s="8" t="s">
        <v>351</v>
      </c>
      <c r="B4357" s="8"/>
      <c r="C4357" s="8"/>
      <c r="D4357" s="9"/>
      <c r="E4357" s="9"/>
      <c r="F4357" s="9"/>
      <c r="G4357" s="8"/>
      <c r="H4357" s="8"/>
      <c r="I4357" s="8"/>
      <c r="J4357" s="10"/>
      <c r="K4357" s="11"/>
      <c r="L4357" s="12"/>
      <c r="M4357" s="13"/>
      <c r="N4357" s="8"/>
      <c r="O4357" s="8"/>
      <c r="P4357" s="8"/>
      <c r="Q4357" s="10"/>
      <c r="R4357" s="11"/>
      <c r="S4357" s="10"/>
      <c r="T4357" s="10"/>
      <c r="U4357" s="8"/>
      <c r="V4357" s="8"/>
      <c r="W4357" s="11"/>
      <c r="X4357" s="10"/>
      <c r="Y4357" s="11"/>
      <c r="Z4357" s="10"/>
      <c r="AA4357" s="11"/>
      <c r="AB4357" s="14"/>
    </row>
    <row r="4358" spans="1:29" x14ac:dyDescent="0.35">
      <c r="A4358" s="288" t="s">
        <v>4</v>
      </c>
      <c r="B4358" s="316"/>
      <c r="C4358" s="316"/>
      <c r="D4358" s="316"/>
      <c r="E4358" s="316"/>
      <c r="F4358" s="316"/>
      <c r="G4358" s="316"/>
      <c r="H4358" s="316"/>
      <c r="I4358" s="316"/>
      <c r="J4358" s="316"/>
      <c r="K4358" s="316"/>
      <c r="L4358" s="289"/>
      <c r="M4358" s="288" t="s">
        <v>5</v>
      </c>
      <c r="N4358" s="316"/>
      <c r="O4358" s="316"/>
      <c r="P4358" s="316"/>
      <c r="Q4358" s="316"/>
      <c r="R4358" s="316"/>
      <c r="S4358" s="316"/>
      <c r="T4358" s="316"/>
      <c r="U4358" s="316"/>
      <c r="V4358" s="316"/>
      <c r="W4358" s="289"/>
      <c r="X4358" s="290" t="s">
        <v>6</v>
      </c>
      <c r="Y4358" s="290" t="s">
        <v>7</v>
      </c>
      <c r="Z4358" s="290" t="s">
        <v>8</v>
      </c>
      <c r="AA4358" s="290" t="s">
        <v>9</v>
      </c>
      <c r="AB4358" s="317" t="s">
        <v>10</v>
      </c>
    </row>
    <row r="4359" spans="1:29" x14ac:dyDescent="0.35">
      <c r="A4359" s="299" t="s">
        <v>11</v>
      </c>
      <c r="B4359" s="293" t="s">
        <v>12</v>
      </c>
      <c r="C4359" s="293" t="s">
        <v>13</v>
      </c>
      <c r="D4359" s="311" t="s">
        <v>14</v>
      </c>
      <c r="E4359" s="311" t="s">
        <v>15</v>
      </c>
      <c r="F4359" s="312" t="s">
        <v>16</v>
      </c>
      <c r="G4359" s="302" t="s">
        <v>17</v>
      </c>
      <c r="H4359" s="303"/>
      <c r="I4359" s="304"/>
      <c r="J4359" s="290" t="s">
        <v>18</v>
      </c>
      <c r="K4359" s="290" t="s">
        <v>19</v>
      </c>
      <c r="L4359" s="308" t="s">
        <v>20</v>
      </c>
      <c r="M4359" s="299" t="s">
        <v>11</v>
      </c>
      <c r="N4359" s="293" t="s">
        <v>21</v>
      </c>
      <c r="O4359" s="293" t="s">
        <v>22</v>
      </c>
      <c r="P4359" s="293" t="s">
        <v>16</v>
      </c>
      <c r="Q4359" s="290" t="s">
        <v>23</v>
      </c>
      <c r="R4359" s="290" t="s">
        <v>24</v>
      </c>
      <c r="S4359" s="290" t="s">
        <v>25</v>
      </c>
      <c r="T4359" s="290" t="s">
        <v>26</v>
      </c>
      <c r="U4359" s="288" t="s">
        <v>27</v>
      </c>
      <c r="V4359" s="289"/>
      <c r="W4359" s="290" t="s">
        <v>28</v>
      </c>
      <c r="X4359" s="291"/>
      <c r="Y4359" s="291"/>
      <c r="Z4359" s="291"/>
      <c r="AA4359" s="291"/>
      <c r="AB4359" s="318"/>
    </row>
    <row r="4360" spans="1:29" x14ac:dyDescent="0.35">
      <c r="A4360" s="300"/>
      <c r="B4360" s="294"/>
      <c r="C4360" s="294"/>
      <c r="D4360" s="312"/>
      <c r="E4360" s="312"/>
      <c r="F4360" s="312"/>
      <c r="G4360" s="305"/>
      <c r="H4360" s="306"/>
      <c r="I4360" s="307"/>
      <c r="J4360" s="291"/>
      <c r="K4360" s="291"/>
      <c r="L4360" s="309"/>
      <c r="M4360" s="300"/>
      <c r="N4360" s="294"/>
      <c r="O4360" s="294"/>
      <c r="P4360" s="294"/>
      <c r="Q4360" s="291"/>
      <c r="R4360" s="291"/>
      <c r="S4360" s="291"/>
      <c r="T4360" s="291"/>
      <c r="U4360" s="293" t="s">
        <v>29</v>
      </c>
      <c r="V4360" s="296" t="s">
        <v>30</v>
      </c>
      <c r="W4360" s="291"/>
      <c r="X4360" s="291"/>
      <c r="Y4360" s="291"/>
      <c r="Z4360" s="291"/>
      <c r="AA4360" s="291"/>
      <c r="AB4360" s="318"/>
    </row>
    <row r="4361" spans="1:29" x14ac:dyDescent="0.35">
      <c r="A4361" s="300"/>
      <c r="B4361" s="294"/>
      <c r="C4361" s="294"/>
      <c r="D4361" s="312"/>
      <c r="E4361" s="312"/>
      <c r="F4361" s="312"/>
      <c r="G4361" s="299" t="s">
        <v>31</v>
      </c>
      <c r="H4361" s="299" t="s">
        <v>32</v>
      </c>
      <c r="I4361" s="299" t="s">
        <v>33</v>
      </c>
      <c r="J4361" s="291"/>
      <c r="K4361" s="291"/>
      <c r="L4361" s="309"/>
      <c r="M4361" s="300"/>
      <c r="N4361" s="294"/>
      <c r="O4361" s="294"/>
      <c r="P4361" s="294"/>
      <c r="Q4361" s="291"/>
      <c r="R4361" s="291"/>
      <c r="S4361" s="291"/>
      <c r="T4361" s="291"/>
      <c r="U4361" s="294"/>
      <c r="V4361" s="297"/>
      <c r="W4361" s="291"/>
      <c r="X4361" s="291"/>
      <c r="Y4361" s="291"/>
      <c r="Z4361" s="291"/>
      <c r="AA4361" s="291"/>
      <c r="AB4361" s="318"/>
    </row>
    <row r="4362" spans="1:29" x14ac:dyDescent="0.35">
      <c r="A4362" s="300"/>
      <c r="B4362" s="294"/>
      <c r="C4362" s="294"/>
      <c r="D4362" s="312"/>
      <c r="E4362" s="312"/>
      <c r="F4362" s="312"/>
      <c r="G4362" s="300"/>
      <c r="H4362" s="300"/>
      <c r="I4362" s="300"/>
      <c r="J4362" s="291"/>
      <c r="K4362" s="291"/>
      <c r="L4362" s="309"/>
      <c r="M4362" s="300"/>
      <c r="N4362" s="294"/>
      <c r="O4362" s="294"/>
      <c r="P4362" s="294"/>
      <c r="Q4362" s="291"/>
      <c r="R4362" s="291"/>
      <c r="S4362" s="291"/>
      <c r="T4362" s="291"/>
      <c r="U4362" s="294"/>
      <c r="V4362" s="297"/>
      <c r="W4362" s="291"/>
      <c r="X4362" s="291"/>
      <c r="Y4362" s="291"/>
      <c r="Z4362" s="291"/>
      <c r="AA4362" s="291"/>
      <c r="AB4362" s="318"/>
    </row>
    <row r="4363" spans="1:29" x14ac:dyDescent="0.35">
      <c r="A4363" s="301"/>
      <c r="B4363" s="295"/>
      <c r="C4363" s="295"/>
      <c r="D4363" s="313"/>
      <c r="E4363" s="313"/>
      <c r="F4363" s="313"/>
      <c r="G4363" s="301"/>
      <c r="H4363" s="301"/>
      <c r="I4363" s="301"/>
      <c r="J4363" s="292"/>
      <c r="K4363" s="292"/>
      <c r="L4363" s="310"/>
      <c r="M4363" s="301"/>
      <c r="N4363" s="295"/>
      <c r="O4363" s="295"/>
      <c r="P4363" s="295"/>
      <c r="Q4363" s="292"/>
      <c r="R4363" s="292"/>
      <c r="S4363" s="292"/>
      <c r="T4363" s="292"/>
      <c r="U4363" s="295"/>
      <c r="V4363" s="298"/>
      <c r="W4363" s="292"/>
      <c r="X4363" s="292"/>
      <c r="Y4363" s="292"/>
      <c r="Z4363" s="292"/>
      <c r="AA4363" s="292"/>
      <c r="AB4363" s="319"/>
    </row>
    <row r="4364" spans="1:29" x14ac:dyDescent="0.35">
      <c r="A4364" s="15">
        <v>1</v>
      </c>
      <c r="B4364" s="16" t="str">
        <f>[1]ภดส3!B8981</f>
        <v>โฉนด</v>
      </c>
      <c r="C4364" s="16">
        <f>[1]ภดส3!E8981</f>
        <v>3906</v>
      </c>
      <c r="D4364" s="17">
        <f>[1]ภดส3!C8981</f>
        <v>8145</v>
      </c>
      <c r="E4364" s="17" t="str">
        <f>[1]ภดส3!F8981</f>
        <v>ม.11 ต.นาบอน</v>
      </c>
      <c r="F4364" s="18" t="s">
        <v>34</v>
      </c>
      <c r="G4364" s="16">
        <f>[1]ภดส3!G8981</f>
        <v>0</v>
      </c>
      <c r="H4364" s="16">
        <f>[1]ภดส3!H8981</f>
        <v>0</v>
      </c>
      <c r="I4364" s="16">
        <f>[1]ภดส3!I8981</f>
        <v>43</v>
      </c>
      <c r="J4364" s="19">
        <f>[1]ภดส3!J8981</f>
        <v>43</v>
      </c>
      <c r="K4364" s="20">
        <v>2650</v>
      </c>
      <c r="L4364" s="19">
        <f>J4364*K4364</f>
        <v>113950</v>
      </c>
      <c r="M4364" s="21">
        <v>1</v>
      </c>
      <c r="N4364" s="21" t="s">
        <v>48</v>
      </c>
      <c r="O4364" s="21" t="s">
        <v>49</v>
      </c>
      <c r="P4364" s="21">
        <v>2</v>
      </c>
      <c r="Q4364" s="22">
        <v>340</v>
      </c>
      <c r="R4364" s="23">
        <v>100</v>
      </c>
      <c r="S4364" s="22">
        <v>7450</v>
      </c>
      <c r="T4364" s="22">
        <f>Q4364*S4364</f>
        <v>2533000</v>
      </c>
      <c r="U4364" s="21">
        <v>30</v>
      </c>
      <c r="V4364" s="21">
        <v>50</v>
      </c>
      <c r="W4364" s="23">
        <f>T4364-T4364*50/100</f>
        <v>1266500</v>
      </c>
      <c r="X4364" s="22">
        <f>L4364+W4364</f>
        <v>1380450</v>
      </c>
      <c r="Y4364" s="23">
        <f>X4364*R4364/100</f>
        <v>1380450</v>
      </c>
      <c r="Z4364" s="22">
        <v>0</v>
      </c>
      <c r="AA4364" s="24">
        <f>Y4364-Z4364</f>
        <v>1380450</v>
      </c>
      <c r="AB4364" s="25">
        <v>0.02</v>
      </c>
      <c r="AC4364" s="5">
        <f>AA4364*AB4364/100</f>
        <v>276.08999999999997</v>
      </c>
    </row>
    <row r="4365" spans="1:29" x14ac:dyDescent="0.35">
      <c r="A4365" s="201"/>
      <c r="B4365" s="202"/>
      <c r="C4365" s="202"/>
      <c r="D4365" s="77"/>
      <c r="E4365" s="77"/>
      <c r="F4365" s="130"/>
      <c r="G4365" s="202"/>
      <c r="H4365" s="202"/>
      <c r="I4365" s="202"/>
      <c r="J4365" s="196"/>
      <c r="K4365" s="197"/>
      <c r="L4365" s="203"/>
      <c r="M4365" s="132"/>
      <c r="N4365" s="132"/>
      <c r="O4365" s="132"/>
      <c r="P4365" s="132"/>
      <c r="Q4365" s="185"/>
      <c r="R4365" s="206"/>
      <c r="S4365" s="185"/>
      <c r="T4365" s="207"/>
      <c r="U4365" s="132"/>
      <c r="V4365" s="132"/>
      <c r="W4365" s="206"/>
      <c r="X4365" s="207"/>
      <c r="Y4365" s="206"/>
      <c r="Z4365" s="207"/>
      <c r="AA4365" s="208"/>
      <c r="AB4365" s="198"/>
      <c r="AC4365" s="188"/>
    </row>
    <row r="4366" spans="1:29" x14ac:dyDescent="0.35">
      <c r="A4366" s="1"/>
      <c r="B4366" s="1"/>
      <c r="C4366" s="1"/>
      <c r="D4366" s="2"/>
      <c r="E4366" s="2"/>
      <c r="F4366" s="2"/>
      <c r="G4366" s="1"/>
      <c r="H4366" s="1"/>
      <c r="I4366" s="1"/>
      <c r="J4366" s="3"/>
      <c r="K4366" s="4"/>
      <c r="M4366" s="6"/>
      <c r="N4366" s="1"/>
      <c r="O4366" s="1"/>
      <c r="P4366" s="1"/>
      <c r="Q4366" s="3"/>
      <c r="R4366" s="4"/>
      <c r="S4366" s="3"/>
      <c r="T4366" s="3"/>
      <c r="U4366" s="1"/>
      <c r="V4366" s="1"/>
      <c r="W4366" s="4"/>
      <c r="X4366" s="3"/>
      <c r="Y4366" s="4"/>
      <c r="Z4366" s="3"/>
      <c r="AA4366" s="4"/>
      <c r="AB4366" s="55"/>
    </row>
    <row r="4367" spans="1:29" x14ac:dyDescent="0.35">
      <c r="A4367" s="8"/>
      <c r="B4367" s="8" t="s">
        <v>37</v>
      </c>
      <c r="C4367" s="8"/>
      <c r="D4367" s="9" t="s">
        <v>38</v>
      </c>
      <c r="E4367" s="9"/>
      <c r="F4367" s="9"/>
      <c r="G4367" s="56"/>
      <c r="H4367" s="8" t="s">
        <v>39</v>
      </c>
      <c r="I4367" s="8"/>
      <c r="J4367" s="57"/>
      <c r="K4367" s="10"/>
      <c r="L4367" s="8"/>
      <c r="M4367" s="13"/>
      <c r="N4367" s="1"/>
      <c r="O4367" s="1"/>
      <c r="P4367" s="1"/>
      <c r="Q4367" s="3"/>
      <c r="R4367" s="4"/>
      <c r="S4367" s="3"/>
      <c r="T4367" s="3"/>
      <c r="U4367" s="1"/>
      <c r="V4367" s="1"/>
      <c r="W4367" s="4"/>
      <c r="X4367" s="3"/>
      <c r="Y4367" s="4"/>
      <c r="Z4367" s="3"/>
      <c r="AA4367" s="4"/>
      <c r="AB4367" s="55"/>
    </row>
    <row r="4368" spans="1:29" x14ac:dyDescent="0.35">
      <c r="A4368" s="8"/>
      <c r="B4368" s="8"/>
      <c r="C4368" s="8"/>
      <c r="D4368" s="9"/>
      <c r="E4368" s="9"/>
      <c r="F4368" s="9"/>
      <c r="G4368" s="56"/>
      <c r="H4368" s="8" t="s">
        <v>40</v>
      </c>
      <c r="I4368" s="8"/>
      <c r="J4368" s="57"/>
      <c r="K4368" s="10"/>
      <c r="L4368" s="8"/>
      <c r="M4368" s="13"/>
      <c r="N4368" s="1"/>
      <c r="O4368" s="1"/>
      <c r="P4368" s="1"/>
      <c r="Q4368" s="3"/>
      <c r="R4368" s="4"/>
      <c r="S4368" s="3"/>
      <c r="T4368" s="3"/>
      <c r="U4368" s="1"/>
      <c r="V4368" s="1"/>
      <c r="W4368" s="4"/>
      <c r="X4368" s="3"/>
      <c r="Y4368" s="4"/>
      <c r="Z4368" s="3"/>
      <c r="AA4368" s="4"/>
      <c r="AB4368" s="55"/>
    </row>
    <row r="4369" spans="1:29" x14ac:dyDescent="0.35">
      <c r="A4369" s="8"/>
      <c r="B4369" s="8"/>
      <c r="C4369" s="8"/>
      <c r="D4369" s="9"/>
      <c r="E4369" s="9"/>
      <c r="F4369" s="9"/>
      <c r="G4369" s="56"/>
      <c r="H4369" s="8" t="s">
        <v>41</v>
      </c>
      <c r="I4369" s="8"/>
      <c r="J4369" s="57"/>
      <c r="K4369" s="10"/>
      <c r="L4369" s="8"/>
      <c r="M4369" s="13"/>
      <c r="N4369" s="1"/>
      <c r="O4369" s="1"/>
      <c r="P4369" s="8"/>
      <c r="Q4369" s="3"/>
      <c r="R4369" s="4"/>
      <c r="S4369" s="3"/>
      <c r="T4369" s="3"/>
      <c r="U4369" s="1"/>
      <c r="V4369" s="1"/>
      <c r="W4369" s="4"/>
      <c r="X4369" s="3"/>
      <c r="Y4369" s="11"/>
      <c r="Z4369" s="10"/>
      <c r="AA4369" s="11"/>
      <c r="AB4369" s="14"/>
    </row>
    <row r="4370" spans="1:29" x14ac:dyDescent="0.35">
      <c r="A4370" s="8"/>
      <c r="B4370" s="8"/>
      <c r="C4370" s="8"/>
      <c r="D4370" s="9"/>
      <c r="E4370" s="9"/>
      <c r="F4370" s="9"/>
      <c r="G4370" s="56"/>
      <c r="H4370" s="8" t="s">
        <v>42</v>
      </c>
      <c r="I4370" s="58"/>
      <c r="J4370" s="59"/>
      <c r="K4370" s="12"/>
      <c r="L4370" s="58"/>
      <c r="M4370" s="60"/>
      <c r="N4370" s="1"/>
      <c r="O4370" s="1"/>
      <c r="P4370" s="8"/>
      <c r="Q4370" s="3"/>
      <c r="R4370" s="4"/>
      <c r="S4370" s="3"/>
      <c r="T4370" s="3"/>
      <c r="U4370" s="1"/>
      <c r="V4370" s="1"/>
      <c r="W4370" s="4"/>
      <c r="X4370" s="3"/>
      <c r="Y4370" s="11"/>
      <c r="Z4370" s="10"/>
      <c r="AA4370" s="11"/>
      <c r="AB4370" s="14"/>
    </row>
    <row r="4371" spans="1:29" x14ac:dyDescent="0.35">
      <c r="A4371" s="58"/>
      <c r="B4371" s="58"/>
      <c r="C4371" s="58"/>
      <c r="D4371" s="61"/>
      <c r="E4371" s="61"/>
      <c r="F4371" s="61"/>
      <c r="G4371" s="58"/>
      <c r="H4371" s="58" t="s">
        <v>43</v>
      </c>
      <c r="I4371" s="58"/>
      <c r="J4371" s="59"/>
      <c r="K4371" s="12"/>
      <c r="L4371" s="58"/>
      <c r="M4371" s="60"/>
    </row>
    <row r="4372" spans="1:29" x14ac:dyDescent="0.35">
      <c r="A4372" s="1"/>
      <c r="B4372" s="1"/>
      <c r="C4372" s="1"/>
      <c r="D4372" s="2"/>
      <c r="E4372" s="2"/>
      <c r="F4372" s="2"/>
      <c r="G4372" s="1"/>
      <c r="H4372" s="1"/>
      <c r="I4372" s="1"/>
      <c r="J4372" s="3"/>
      <c r="K4372" s="4"/>
      <c r="M4372" s="6"/>
      <c r="N4372" s="1"/>
      <c r="O4372" s="1"/>
      <c r="P4372" s="1"/>
      <c r="Q4372" s="3"/>
      <c r="R4372" s="4"/>
      <c r="S4372" s="3"/>
      <c r="T4372" s="3"/>
      <c r="U4372" s="1"/>
      <c r="V4372" s="1"/>
      <c r="W4372" s="4"/>
      <c r="X4372" s="3"/>
      <c r="Y4372" s="4"/>
      <c r="Z4372" s="3"/>
      <c r="AA4372" s="314" t="s">
        <v>0</v>
      </c>
      <c r="AB4372" s="314"/>
    </row>
    <row r="4373" spans="1:29" x14ac:dyDescent="0.35">
      <c r="A4373" s="315" t="s">
        <v>1</v>
      </c>
      <c r="B4373" s="315"/>
      <c r="C4373" s="315"/>
      <c r="D4373" s="315"/>
      <c r="E4373" s="315"/>
      <c r="F4373" s="315"/>
      <c r="G4373" s="315"/>
      <c r="H4373" s="315"/>
      <c r="I4373" s="315"/>
      <c r="J4373" s="315"/>
      <c r="K4373" s="315"/>
      <c r="L4373" s="315"/>
      <c r="M4373" s="315"/>
      <c r="N4373" s="315"/>
      <c r="O4373" s="315"/>
      <c r="P4373" s="315"/>
      <c r="Q4373" s="315"/>
      <c r="R4373" s="315"/>
      <c r="S4373" s="315"/>
      <c r="T4373" s="315"/>
      <c r="U4373" s="315"/>
      <c r="V4373" s="315"/>
      <c r="W4373" s="315"/>
      <c r="X4373" s="315"/>
      <c r="Y4373" s="315"/>
      <c r="Z4373" s="315"/>
      <c r="AA4373" s="315"/>
      <c r="AB4373" s="315"/>
    </row>
    <row r="4374" spans="1:29" x14ac:dyDescent="0.35">
      <c r="A4374" s="315" t="str">
        <f>A4356</f>
        <v>เทศบาลตำบลนาบอน</v>
      </c>
      <c r="B4374" s="315"/>
      <c r="C4374" s="315"/>
      <c r="D4374" s="315"/>
      <c r="E4374" s="315"/>
      <c r="F4374" s="315"/>
      <c r="G4374" s="315"/>
      <c r="H4374" s="315"/>
      <c r="I4374" s="315"/>
      <c r="J4374" s="315"/>
      <c r="K4374" s="315"/>
      <c r="L4374" s="315"/>
      <c r="M4374" s="315"/>
      <c r="N4374" s="315"/>
      <c r="O4374" s="315"/>
      <c r="P4374" s="315"/>
      <c r="Q4374" s="315"/>
      <c r="R4374" s="315"/>
      <c r="S4374" s="315"/>
      <c r="T4374" s="315"/>
      <c r="U4374" s="315"/>
      <c r="V4374" s="315"/>
      <c r="W4374" s="315"/>
      <c r="X4374" s="315"/>
      <c r="Y4374" s="315"/>
      <c r="Z4374" s="315"/>
      <c r="AA4374" s="315"/>
      <c r="AB4374" s="315"/>
    </row>
    <row r="4375" spans="1:29" x14ac:dyDescent="0.35">
      <c r="A4375" s="8" t="s">
        <v>352</v>
      </c>
      <c r="B4375" s="8"/>
      <c r="C4375" s="8"/>
      <c r="D4375" s="9"/>
      <c r="E4375" s="9"/>
      <c r="F4375" s="9"/>
      <c r="G4375" s="8"/>
      <c r="H4375" s="8"/>
      <c r="I4375" s="8"/>
      <c r="J4375" s="10"/>
      <c r="K4375" s="11"/>
      <c r="L4375" s="12"/>
      <c r="M4375" s="13"/>
      <c r="N4375" s="8"/>
      <c r="O4375" s="8"/>
      <c r="P4375" s="8"/>
      <c r="Q4375" s="10"/>
      <c r="R4375" s="11"/>
      <c r="S4375" s="10"/>
      <c r="T4375" s="10"/>
      <c r="U4375" s="8"/>
      <c r="V4375" s="8"/>
      <c r="W4375" s="11"/>
      <c r="X4375" s="10"/>
      <c r="Y4375" s="11"/>
      <c r="Z4375" s="10"/>
      <c r="AA4375" s="11"/>
      <c r="AB4375" s="14"/>
    </row>
    <row r="4376" spans="1:29" x14ac:dyDescent="0.35">
      <c r="A4376" s="288" t="s">
        <v>4</v>
      </c>
      <c r="B4376" s="316"/>
      <c r="C4376" s="316"/>
      <c r="D4376" s="316"/>
      <c r="E4376" s="316"/>
      <c r="F4376" s="316"/>
      <c r="G4376" s="316"/>
      <c r="H4376" s="316"/>
      <c r="I4376" s="316"/>
      <c r="J4376" s="316"/>
      <c r="K4376" s="316"/>
      <c r="L4376" s="289"/>
      <c r="M4376" s="288" t="s">
        <v>5</v>
      </c>
      <c r="N4376" s="316"/>
      <c r="O4376" s="316"/>
      <c r="P4376" s="316"/>
      <c r="Q4376" s="316"/>
      <c r="R4376" s="316"/>
      <c r="S4376" s="316"/>
      <c r="T4376" s="316"/>
      <c r="U4376" s="316"/>
      <c r="V4376" s="316"/>
      <c r="W4376" s="289"/>
      <c r="X4376" s="290" t="s">
        <v>6</v>
      </c>
      <c r="Y4376" s="290" t="s">
        <v>7</v>
      </c>
      <c r="Z4376" s="290" t="s">
        <v>8</v>
      </c>
      <c r="AA4376" s="290" t="s">
        <v>9</v>
      </c>
      <c r="AB4376" s="317" t="s">
        <v>10</v>
      </c>
    </row>
    <row r="4377" spans="1:29" x14ac:dyDescent="0.35">
      <c r="A4377" s="299" t="s">
        <v>11</v>
      </c>
      <c r="B4377" s="293" t="s">
        <v>12</v>
      </c>
      <c r="C4377" s="293" t="s">
        <v>13</v>
      </c>
      <c r="D4377" s="311" t="s">
        <v>14</v>
      </c>
      <c r="E4377" s="311" t="s">
        <v>15</v>
      </c>
      <c r="F4377" s="312" t="s">
        <v>16</v>
      </c>
      <c r="G4377" s="302" t="s">
        <v>17</v>
      </c>
      <c r="H4377" s="303"/>
      <c r="I4377" s="304"/>
      <c r="J4377" s="290" t="s">
        <v>18</v>
      </c>
      <c r="K4377" s="290" t="s">
        <v>19</v>
      </c>
      <c r="L4377" s="308" t="s">
        <v>20</v>
      </c>
      <c r="M4377" s="299" t="s">
        <v>11</v>
      </c>
      <c r="N4377" s="293" t="s">
        <v>21</v>
      </c>
      <c r="O4377" s="293" t="s">
        <v>22</v>
      </c>
      <c r="P4377" s="293" t="s">
        <v>16</v>
      </c>
      <c r="Q4377" s="290" t="s">
        <v>23</v>
      </c>
      <c r="R4377" s="290" t="s">
        <v>24</v>
      </c>
      <c r="S4377" s="290" t="s">
        <v>25</v>
      </c>
      <c r="T4377" s="290" t="s">
        <v>26</v>
      </c>
      <c r="U4377" s="288" t="s">
        <v>27</v>
      </c>
      <c r="V4377" s="289"/>
      <c r="W4377" s="290" t="s">
        <v>28</v>
      </c>
      <c r="X4377" s="291"/>
      <c r="Y4377" s="291"/>
      <c r="Z4377" s="291"/>
      <c r="AA4377" s="291"/>
      <c r="AB4377" s="318"/>
    </row>
    <row r="4378" spans="1:29" x14ac:dyDescent="0.35">
      <c r="A4378" s="300"/>
      <c r="B4378" s="294"/>
      <c r="C4378" s="294"/>
      <c r="D4378" s="312"/>
      <c r="E4378" s="312"/>
      <c r="F4378" s="312"/>
      <c r="G4378" s="305"/>
      <c r="H4378" s="306"/>
      <c r="I4378" s="307"/>
      <c r="J4378" s="291"/>
      <c r="K4378" s="291"/>
      <c r="L4378" s="309"/>
      <c r="M4378" s="300"/>
      <c r="N4378" s="294"/>
      <c r="O4378" s="294"/>
      <c r="P4378" s="294"/>
      <c r="Q4378" s="291"/>
      <c r="R4378" s="291"/>
      <c r="S4378" s="291"/>
      <c r="T4378" s="291"/>
      <c r="U4378" s="293" t="s">
        <v>29</v>
      </c>
      <c r="V4378" s="296" t="s">
        <v>30</v>
      </c>
      <c r="W4378" s="291"/>
      <c r="X4378" s="291"/>
      <c r="Y4378" s="291"/>
      <c r="Z4378" s="291"/>
      <c r="AA4378" s="291"/>
      <c r="AB4378" s="318"/>
    </row>
    <row r="4379" spans="1:29" x14ac:dyDescent="0.35">
      <c r="A4379" s="300"/>
      <c r="B4379" s="294"/>
      <c r="C4379" s="294"/>
      <c r="D4379" s="312"/>
      <c r="E4379" s="312"/>
      <c r="F4379" s="312"/>
      <c r="G4379" s="299" t="s">
        <v>31</v>
      </c>
      <c r="H4379" s="299" t="s">
        <v>32</v>
      </c>
      <c r="I4379" s="299" t="s">
        <v>33</v>
      </c>
      <c r="J4379" s="291"/>
      <c r="K4379" s="291"/>
      <c r="L4379" s="309"/>
      <c r="M4379" s="300"/>
      <c r="N4379" s="294"/>
      <c r="O4379" s="294"/>
      <c r="P4379" s="294"/>
      <c r="Q4379" s="291"/>
      <c r="R4379" s="291"/>
      <c r="S4379" s="291"/>
      <c r="T4379" s="291"/>
      <c r="U4379" s="294"/>
      <c r="V4379" s="297"/>
      <c r="W4379" s="291"/>
      <c r="X4379" s="291"/>
      <c r="Y4379" s="291"/>
      <c r="Z4379" s="291"/>
      <c r="AA4379" s="291"/>
      <c r="AB4379" s="318"/>
    </row>
    <row r="4380" spans="1:29" x14ac:dyDescent="0.35">
      <c r="A4380" s="300"/>
      <c r="B4380" s="294"/>
      <c r="C4380" s="294"/>
      <c r="D4380" s="312"/>
      <c r="E4380" s="312"/>
      <c r="F4380" s="312"/>
      <c r="G4380" s="300"/>
      <c r="H4380" s="300"/>
      <c r="I4380" s="300"/>
      <c r="J4380" s="291"/>
      <c r="K4380" s="291"/>
      <c r="L4380" s="309"/>
      <c r="M4380" s="300"/>
      <c r="N4380" s="294"/>
      <c r="O4380" s="294"/>
      <c r="P4380" s="294"/>
      <c r="Q4380" s="291"/>
      <c r="R4380" s="291"/>
      <c r="S4380" s="291"/>
      <c r="T4380" s="291"/>
      <c r="U4380" s="294"/>
      <c r="V4380" s="297"/>
      <c r="W4380" s="291"/>
      <c r="X4380" s="291"/>
      <c r="Y4380" s="291"/>
      <c r="Z4380" s="291"/>
      <c r="AA4380" s="291"/>
      <c r="AB4380" s="318"/>
    </row>
    <row r="4381" spans="1:29" x14ac:dyDescent="0.35">
      <c r="A4381" s="301"/>
      <c r="B4381" s="295"/>
      <c r="C4381" s="295"/>
      <c r="D4381" s="313"/>
      <c r="E4381" s="313"/>
      <c r="F4381" s="313"/>
      <c r="G4381" s="301"/>
      <c r="H4381" s="301"/>
      <c r="I4381" s="301"/>
      <c r="J4381" s="292"/>
      <c r="K4381" s="292"/>
      <c r="L4381" s="310"/>
      <c r="M4381" s="301"/>
      <c r="N4381" s="295"/>
      <c r="O4381" s="295"/>
      <c r="P4381" s="295"/>
      <c r="Q4381" s="292"/>
      <c r="R4381" s="292"/>
      <c r="S4381" s="292"/>
      <c r="T4381" s="292"/>
      <c r="U4381" s="295"/>
      <c r="V4381" s="298"/>
      <c r="W4381" s="292"/>
      <c r="X4381" s="292"/>
      <c r="Y4381" s="292"/>
      <c r="Z4381" s="292"/>
      <c r="AA4381" s="292"/>
      <c r="AB4381" s="319"/>
    </row>
    <row r="4382" spans="1:29" x14ac:dyDescent="0.35">
      <c r="A4382" s="15">
        <v>1</v>
      </c>
      <c r="B4382" s="16" t="str">
        <f>[1]ภดส3!B9035</f>
        <v>โฉนด</v>
      </c>
      <c r="C4382" s="16">
        <f>[1]ภดส3!E9035</f>
        <v>3825</v>
      </c>
      <c r="D4382" s="17">
        <f>[1]ภดส3!C9035</f>
        <v>8065</v>
      </c>
      <c r="E4382" s="17" t="str">
        <f>[1]ภดส3!F9035</f>
        <v>ม.2 ต.นาบอน</v>
      </c>
      <c r="F4382" s="18" t="s">
        <v>45</v>
      </c>
      <c r="G4382" s="16">
        <f>[1]ภดส3!G9035</f>
        <v>0</v>
      </c>
      <c r="H4382" s="16">
        <f>[1]ภดส3!H9035</f>
        <v>0</v>
      </c>
      <c r="I4382" s="16">
        <f>[1]ภดส3!I9035</f>
        <v>21</v>
      </c>
      <c r="J4382" s="19">
        <f>[1]ภดส3!J9035</f>
        <v>21</v>
      </c>
      <c r="K4382" s="20">
        <v>300</v>
      </c>
      <c r="L4382" s="19">
        <f>J4382*K4382</f>
        <v>6300</v>
      </c>
      <c r="M4382" s="21"/>
      <c r="N4382" s="21"/>
      <c r="O4382" s="21"/>
      <c r="P4382" s="21"/>
      <c r="Q4382" s="22"/>
      <c r="R4382" s="23"/>
      <c r="S4382" s="22"/>
      <c r="T4382" s="22"/>
      <c r="U4382" s="21"/>
      <c r="V4382" s="21"/>
      <c r="W4382" s="23"/>
      <c r="X4382" s="22">
        <f>L4382</f>
        <v>6300</v>
      </c>
      <c r="Y4382" s="23">
        <f>X4382*100/100</f>
        <v>6300</v>
      </c>
      <c r="Z4382" s="22">
        <v>0</v>
      </c>
      <c r="AA4382" s="24">
        <f>Y4382-Z4382</f>
        <v>6300</v>
      </c>
      <c r="AB4382" s="25">
        <v>0.3</v>
      </c>
      <c r="AC4382" s="5">
        <f>AA4382*AB4382/100</f>
        <v>18.899999999999999</v>
      </c>
    </row>
    <row r="4383" spans="1:29" x14ac:dyDescent="0.35">
      <c r="A4383" s="201"/>
      <c r="B4383" s="202"/>
      <c r="C4383" s="202"/>
      <c r="D4383" s="77"/>
      <c r="E4383" s="77"/>
      <c r="F4383" s="130"/>
      <c r="G4383" s="202"/>
      <c r="H4383" s="202"/>
      <c r="I4383" s="202"/>
      <c r="J4383" s="196"/>
      <c r="K4383" s="197"/>
      <c r="L4383" s="203"/>
      <c r="M4383" s="132"/>
      <c r="N4383" s="132"/>
      <c r="O4383" s="132"/>
      <c r="P4383" s="132"/>
      <c r="Q4383" s="185"/>
      <c r="R4383" s="206"/>
      <c r="S4383" s="185"/>
      <c r="T4383" s="207"/>
      <c r="U4383" s="132"/>
      <c r="V4383" s="132"/>
      <c r="W4383" s="206"/>
      <c r="X4383" s="207"/>
      <c r="Y4383" s="206"/>
      <c r="Z4383" s="207"/>
      <c r="AA4383" s="208"/>
      <c r="AB4383" s="198"/>
      <c r="AC4383" s="188">
        <f>SUM(AC4382)</f>
        <v>18.899999999999999</v>
      </c>
    </row>
    <row r="4384" spans="1:29" x14ac:dyDescent="0.35">
      <c r="A4384" s="1"/>
      <c r="B4384" s="1"/>
      <c r="C4384" s="1"/>
      <c r="D4384" s="2"/>
      <c r="E4384" s="2"/>
      <c r="F4384" s="2"/>
      <c r="G4384" s="1"/>
      <c r="H4384" s="1"/>
      <c r="I4384" s="1"/>
      <c r="J4384" s="3"/>
      <c r="K4384" s="4"/>
      <c r="M4384" s="6"/>
      <c r="N4384" s="1"/>
      <c r="O4384" s="1"/>
      <c r="P4384" s="1"/>
      <c r="Q4384" s="3"/>
      <c r="R4384" s="4"/>
      <c r="S4384" s="3"/>
      <c r="T4384" s="3"/>
      <c r="U4384" s="1"/>
      <c r="V4384" s="1"/>
      <c r="W4384" s="4"/>
      <c r="X4384" s="3"/>
      <c r="Y4384" s="4"/>
      <c r="Z4384" s="3"/>
      <c r="AA4384" s="4"/>
      <c r="AB4384" s="55"/>
    </row>
    <row r="4385" spans="1:29" x14ac:dyDescent="0.35">
      <c r="A4385" s="8"/>
      <c r="B4385" s="8" t="s">
        <v>37</v>
      </c>
      <c r="C4385" s="8"/>
      <c r="D4385" s="9" t="s">
        <v>38</v>
      </c>
      <c r="E4385" s="9"/>
      <c r="F4385" s="9"/>
      <c r="G4385" s="56"/>
      <c r="H4385" s="8" t="s">
        <v>39</v>
      </c>
      <c r="I4385" s="8"/>
      <c r="J4385" s="57"/>
      <c r="K4385" s="10"/>
      <c r="L4385" s="8"/>
      <c r="M4385" s="13"/>
      <c r="N4385" s="1"/>
      <c r="O4385" s="1"/>
      <c r="P4385" s="1"/>
      <c r="Q4385" s="3"/>
      <c r="R4385" s="4"/>
      <c r="S4385" s="3"/>
      <c r="T4385" s="3"/>
      <c r="U4385" s="1"/>
      <c r="V4385" s="1"/>
      <c r="W4385" s="4"/>
      <c r="X4385" s="3"/>
      <c r="Y4385" s="4"/>
      <c r="Z4385" s="3"/>
      <c r="AA4385" s="4"/>
      <c r="AB4385" s="55"/>
    </row>
    <row r="4386" spans="1:29" x14ac:dyDescent="0.35">
      <c r="A4386" s="8"/>
      <c r="B4386" s="8"/>
      <c r="C4386" s="8"/>
      <c r="D4386" s="9"/>
      <c r="E4386" s="9"/>
      <c r="F4386" s="9"/>
      <c r="G4386" s="56"/>
      <c r="H4386" s="8" t="s">
        <v>40</v>
      </c>
      <c r="I4386" s="8"/>
      <c r="J4386" s="57"/>
      <c r="K4386" s="10"/>
      <c r="L4386" s="8"/>
      <c r="M4386" s="13"/>
      <c r="N4386" s="1"/>
      <c r="O4386" s="1"/>
      <c r="P4386" s="1"/>
      <c r="Q4386" s="3"/>
      <c r="R4386" s="4"/>
      <c r="S4386" s="3"/>
      <c r="T4386" s="3"/>
      <c r="U4386" s="1"/>
      <c r="V4386" s="1"/>
      <c r="W4386" s="4"/>
      <c r="X4386" s="3"/>
      <c r="Y4386" s="4"/>
      <c r="Z4386" s="3"/>
      <c r="AA4386" s="4"/>
      <c r="AB4386" s="55"/>
    </row>
    <row r="4387" spans="1:29" x14ac:dyDescent="0.35">
      <c r="A4387" s="8"/>
      <c r="B4387" s="8"/>
      <c r="C4387" s="8"/>
      <c r="D4387" s="9"/>
      <c r="E4387" s="9"/>
      <c r="F4387" s="9"/>
      <c r="G4387" s="56"/>
      <c r="H4387" s="8" t="s">
        <v>41</v>
      </c>
      <c r="I4387" s="8"/>
      <c r="J4387" s="57"/>
      <c r="K4387" s="10"/>
      <c r="L4387" s="8"/>
      <c r="M4387" s="13"/>
      <c r="N4387" s="1"/>
      <c r="O4387" s="1"/>
      <c r="P4387" s="8"/>
      <c r="Q4387" s="3"/>
      <c r="R4387" s="4"/>
      <c r="S4387" s="3"/>
      <c r="T4387" s="3"/>
      <c r="U4387" s="1"/>
      <c r="V4387" s="1"/>
      <c r="W4387" s="4"/>
      <c r="X4387" s="3"/>
      <c r="Y4387" s="11"/>
      <c r="Z4387" s="10"/>
      <c r="AA4387" s="11"/>
      <c r="AB4387" s="14"/>
    </row>
    <row r="4388" spans="1:29" x14ac:dyDescent="0.35">
      <c r="A4388" s="8"/>
      <c r="B4388" s="8"/>
      <c r="C4388" s="8"/>
      <c r="D4388" s="9"/>
      <c r="E4388" s="9"/>
      <c r="F4388" s="9"/>
      <c r="G4388" s="56"/>
      <c r="H4388" s="8" t="s">
        <v>42</v>
      </c>
      <c r="I4388" s="58"/>
      <c r="J4388" s="59"/>
      <c r="K4388" s="12"/>
      <c r="L4388" s="58"/>
      <c r="M4388" s="60"/>
      <c r="N4388" s="1"/>
      <c r="O4388" s="1"/>
      <c r="P4388" s="8"/>
      <c r="Q4388" s="3"/>
      <c r="R4388" s="4"/>
      <c r="S4388" s="3"/>
      <c r="T4388" s="3"/>
      <c r="U4388" s="1"/>
      <c r="V4388" s="1"/>
      <c r="W4388" s="4"/>
      <c r="X4388" s="3"/>
      <c r="Y4388" s="11"/>
      <c r="Z4388" s="10"/>
      <c r="AA4388" s="11"/>
      <c r="AB4388" s="14"/>
    </row>
    <row r="4389" spans="1:29" x14ac:dyDescent="0.35">
      <c r="A4389" s="58"/>
      <c r="B4389" s="58"/>
      <c r="C4389" s="58"/>
      <c r="D4389" s="61"/>
      <c r="E4389" s="61"/>
      <c r="F4389" s="61"/>
      <c r="G4389" s="58"/>
      <c r="H4389" s="58" t="s">
        <v>43</v>
      </c>
      <c r="I4389" s="58"/>
      <c r="J4389" s="59"/>
      <c r="K4389" s="12"/>
      <c r="L4389" s="58"/>
      <c r="M4389" s="60"/>
    </row>
    <row r="4390" spans="1:29" x14ac:dyDescent="0.35">
      <c r="A4390" s="1"/>
      <c r="B4390" s="1"/>
      <c r="C4390" s="1"/>
      <c r="D4390" s="2"/>
      <c r="E4390" s="2"/>
      <c r="F4390" s="2"/>
      <c r="G4390" s="1"/>
      <c r="H4390" s="1"/>
      <c r="I4390" s="1"/>
      <c r="J4390" s="3"/>
      <c r="K4390" s="4"/>
      <c r="M4390" s="6"/>
      <c r="N4390" s="1"/>
      <c r="O4390" s="1"/>
      <c r="P4390" s="1"/>
      <c r="Q4390" s="3"/>
      <c r="R4390" s="4"/>
      <c r="S4390" s="3"/>
      <c r="T4390" s="3"/>
      <c r="U4390" s="1"/>
      <c r="V4390" s="1"/>
      <c r="W4390" s="4"/>
      <c r="X4390" s="3"/>
      <c r="Y4390" s="4"/>
      <c r="Z4390" s="3"/>
      <c r="AA4390" s="314" t="s">
        <v>0</v>
      </c>
      <c r="AB4390" s="314"/>
    </row>
    <row r="4391" spans="1:29" x14ac:dyDescent="0.35">
      <c r="A4391" s="315" t="s">
        <v>1</v>
      </c>
      <c r="B4391" s="315"/>
      <c r="C4391" s="315"/>
      <c r="D4391" s="315"/>
      <c r="E4391" s="315"/>
      <c r="F4391" s="315"/>
      <c r="G4391" s="315"/>
      <c r="H4391" s="315"/>
      <c r="I4391" s="315"/>
      <c r="J4391" s="315"/>
      <c r="K4391" s="315"/>
      <c r="L4391" s="315"/>
      <c r="M4391" s="315"/>
      <c r="N4391" s="315"/>
      <c r="O4391" s="315"/>
      <c r="P4391" s="315"/>
      <c r="Q4391" s="315"/>
      <c r="R4391" s="315"/>
      <c r="S4391" s="315"/>
      <c r="T4391" s="315"/>
      <c r="U4391" s="315"/>
      <c r="V4391" s="315"/>
      <c r="W4391" s="315"/>
      <c r="X4391" s="315"/>
      <c r="Y4391" s="315"/>
      <c r="Z4391" s="315"/>
      <c r="AA4391" s="315"/>
      <c r="AB4391" s="315"/>
    </row>
    <row r="4392" spans="1:29" x14ac:dyDescent="0.35">
      <c r="A4392" s="315" t="str">
        <f>A4374</f>
        <v>เทศบาลตำบลนาบอน</v>
      </c>
      <c r="B4392" s="315"/>
      <c r="C4392" s="315"/>
      <c r="D4392" s="315"/>
      <c r="E4392" s="315"/>
      <c r="F4392" s="315"/>
      <c r="G4392" s="315"/>
      <c r="H4392" s="315"/>
      <c r="I4392" s="315"/>
      <c r="J4392" s="315"/>
      <c r="K4392" s="315"/>
      <c r="L4392" s="315"/>
      <c r="M4392" s="315"/>
      <c r="N4392" s="315"/>
      <c r="O4392" s="315"/>
      <c r="P4392" s="315"/>
      <c r="Q4392" s="315"/>
      <c r="R4392" s="315"/>
      <c r="S4392" s="315"/>
      <c r="T4392" s="315"/>
      <c r="U4392" s="315"/>
      <c r="V4392" s="315"/>
      <c r="W4392" s="315"/>
      <c r="X4392" s="315"/>
      <c r="Y4392" s="315"/>
      <c r="Z4392" s="315"/>
      <c r="AA4392" s="315"/>
      <c r="AB4392" s="315"/>
    </row>
    <row r="4393" spans="1:29" x14ac:dyDescent="0.35">
      <c r="A4393" s="8" t="s">
        <v>353</v>
      </c>
      <c r="B4393" s="8"/>
      <c r="C4393" s="8"/>
      <c r="D4393" s="9"/>
      <c r="E4393" s="9"/>
      <c r="F4393" s="9"/>
      <c r="G4393" s="8"/>
      <c r="H4393" s="8"/>
      <c r="I4393" s="8"/>
      <c r="J4393" s="10"/>
      <c r="K4393" s="11"/>
      <c r="L4393" s="12"/>
      <c r="M4393" s="13"/>
      <c r="N4393" s="8"/>
      <c r="O4393" s="8"/>
      <c r="P4393" s="8"/>
      <c r="Q4393" s="10"/>
      <c r="R4393" s="11"/>
      <c r="S4393" s="10"/>
      <c r="T4393" s="10"/>
      <c r="U4393" s="8"/>
      <c r="V4393" s="8"/>
      <c r="W4393" s="11"/>
      <c r="X4393" s="10"/>
      <c r="Y4393" s="11"/>
      <c r="Z4393" s="10"/>
      <c r="AA4393" s="11"/>
      <c r="AB4393" s="14"/>
    </row>
    <row r="4394" spans="1:29" x14ac:dyDescent="0.35">
      <c r="A4394" s="288" t="s">
        <v>4</v>
      </c>
      <c r="B4394" s="316"/>
      <c r="C4394" s="316"/>
      <c r="D4394" s="316"/>
      <c r="E4394" s="316"/>
      <c r="F4394" s="316"/>
      <c r="G4394" s="316"/>
      <c r="H4394" s="316"/>
      <c r="I4394" s="316"/>
      <c r="J4394" s="316"/>
      <c r="K4394" s="316"/>
      <c r="L4394" s="289"/>
      <c r="M4394" s="288" t="s">
        <v>5</v>
      </c>
      <c r="N4394" s="316"/>
      <c r="O4394" s="316"/>
      <c r="P4394" s="316"/>
      <c r="Q4394" s="316"/>
      <c r="R4394" s="316"/>
      <c r="S4394" s="316"/>
      <c r="T4394" s="316"/>
      <c r="U4394" s="316"/>
      <c r="V4394" s="316"/>
      <c r="W4394" s="289"/>
      <c r="X4394" s="290" t="s">
        <v>6</v>
      </c>
      <c r="Y4394" s="290" t="s">
        <v>7</v>
      </c>
      <c r="Z4394" s="290" t="s">
        <v>8</v>
      </c>
      <c r="AA4394" s="290" t="s">
        <v>9</v>
      </c>
      <c r="AB4394" s="317" t="s">
        <v>10</v>
      </c>
    </row>
    <row r="4395" spans="1:29" x14ac:dyDescent="0.35">
      <c r="A4395" s="299" t="s">
        <v>11</v>
      </c>
      <c r="B4395" s="293" t="s">
        <v>12</v>
      </c>
      <c r="C4395" s="293" t="s">
        <v>13</v>
      </c>
      <c r="D4395" s="311" t="s">
        <v>14</v>
      </c>
      <c r="E4395" s="311" t="s">
        <v>15</v>
      </c>
      <c r="F4395" s="312" t="s">
        <v>16</v>
      </c>
      <c r="G4395" s="302" t="s">
        <v>17</v>
      </c>
      <c r="H4395" s="303"/>
      <c r="I4395" s="304"/>
      <c r="J4395" s="290" t="s">
        <v>18</v>
      </c>
      <c r="K4395" s="290" t="s">
        <v>19</v>
      </c>
      <c r="L4395" s="308" t="s">
        <v>20</v>
      </c>
      <c r="M4395" s="299" t="s">
        <v>11</v>
      </c>
      <c r="N4395" s="293" t="s">
        <v>21</v>
      </c>
      <c r="O4395" s="293" t="s">
        <v>22</v>
      </c>
      <c r="P4395" s="293" t="s">
        <v>16</v>
      </c>
      <c r="Q4395" s="290" t="s">
        <v>23</v>
      </c>
      <c r="R4395" s="290" t="s">
        <v>24</v>
      </c>
      <c r="S4395" s="290" t="s">
        <v>25</v>
      </c>
      <c r="T4395" s="290" t="s">
        <v>26</v>
      </c>
      <c r="U4395" s="288" t="s">
        <v>27</v>
      </c>
      <c r="V4395" s="289"/>
      <c r="W4395" s="290" t="s">
        <v>28</v>
      </c>
      <c r="X4395" s="291"/>
      <c r="Y4395" s="291"/>
      <c r="Z4395" s="291"/>
      <c r="AA4395" s="291"/>
      <c r="AB4395" s="318"/>
    </row>
    <row r="4396" spans="1:29" x14ac:dyDescent="0.35">
      <c r="A4396" s="300"/>
      <c r="B4396" s="294"/>
      <c r="C4396" s="294"/>
      <c r="D4396" s="312"/>
      <c r="E4396" s="312"/>
      <c r="F4396" s="312"/>
      <c r="G4396" s="305"/>
      <c r="H4396" s="306"/>
      <c r="I4396" s="307"/>
      <c r="J4396" s="291"/>
      <c r="K4396" s="291"/>
      <c r="L4396" s="309"/>
      <c r="M4396" s="300"/>
      <c r="N4396" s="294"/>
      <c r="O4396" s="294"/>
      <c r="P4396" s="294"/>
      <c r="Q4396" s="291"/>
      <c r="R4396" s="291"/>
      <c r="S4396" s="291"/>
      <c r="T4396" s="291"/>
      <c r="U4396" s="293" t="s">
        <v>29</v>
      </c>
      <c r="V4396" s="296" t="s">
        <v>30</v>
      </c>
      <c r="W4396" s="291"/>
      <c r="X4396" s="291"/>
      <c r="Y4396" s="291"/>
      <c r="Z4396" s="291"/>
      <c r="AA4396" s="291"/>
      <c r="AB4396" s="318"/>
    </row>
    <row r="4397" spans="1:29" x14ac:dyDescent="0.35">
      <c r="A4397" s="300"/>
      <c r="B4397" s="294"/>
      <c r="C4397" s="294"/>
      <c r="D4397" s="312"/>
      <c r="E4397" s="312"/>
      <c r="F4397" s="312"/>
      <c r="G4397" s="299" t="s">
        <v>31</v>
      </c>
      <c r="H4397" s="299" t="s">
        <v>32</v>
      </c>
      <c r="I4397" s="299" t="s">
        <v>33</v>
      </c>
      <c r="J4397" s="291"/>
      <c r="K4397" s="291"/>
      <c r="L4397" s="309"/>
      <c r="M4397" s="300"/>
      <c r="N4397" s="294"/>
      <c r="O4397" s="294"/>
      <c r="P4397" s="294"/>
      <c r="Q4397" s="291"/>
      <c r="R4397" s="291"/>
      <c r="S4397" s="291"/>
      <c r="T4397" s="291"/>
      <c r="U4397" s="294"/>
      <c r="V4397" s="297"/>
      <c r="W4397" s="291"/>
      <c r="X4397" s="291"/>
      <c r="Y4397" s="291"/>
      <c r="Z4397" s="291"/>
      <c r="AA4397" s="291"/>
      <c r="AB4397" s="318"/>
    </row>
    <row r="4398" spans="1:29" x14ac:dyDescent="0.35">
      <c r="A4398" s="300"/>
      <c r="B4398" s="294"/>
      <c r="C4398" s="294"/>
      <c r="D4398" s="312"/>
      <c r="E4398" s="312"/>
      <c r="F4398" s="312"/>
      <c r="G4398" s="300"/>
      <c r="H4398" s="300"/>
      <c r="I4398" s="300"/>
      <c r="J4398" s="291"/>
      <c r="K4398" s="291"/>
      <c r="L4398" s="309"/>
      <c r="M4398" s="300"/>
      <c r="N4398" s="294"/>
      <c r="O4398" s="294"/>
      <c r="P4398" s="294"/>
      <c r="Q4398" s="291"/>
      <c r="R4398" s="291"/>
      <c r="S4398" s="291"/>
      <c r="T4398" s="291"/>
      <c r="U4398" s="294"/>
      <c r="V4398" s="297"/>
      <c r="W4398" s="291"/>
      <c r="X4398" s="291"/>
      <c r="Y4398" s="291"/>
      <c r="Z4398" s="291"/>
      <c r="AA4398" s="291"/>
      <c r="AB4398" s="318"/>
    </row>
    <row r="4399" spans="1:29" x14ac:dyDescent="0.35">
      <c r="A4399" s="301"/>
      <c r="B4399" s="295"/>
      <c r="C4399" s="295"/>
      <c r="D4399" s="313"/>
      <c r="E4399" s="313"/>
      <c r="F4399" s="313"/>
      <c r="G4399" s="301"/>
      <c r="H4399" s="301"/>
      <c r="I4399" s="301"/>
      <c r="J4399" s="292"/>
      <c r="K4399" s="292"/>
      <c r="L4399" s="310"/>
      <c r="M4399" s="301"/>
      <c r="N4399" s="295"/>
      <c r="O4399" s="295"/>
      <c r="P4399" s="295"/>
      <c r="Q4399" s="292"/>
      <c r="R4399" s="292"/>
      <c r="S4399" s="292"/>
      <c r="T4399" s="292"/>
      <c r="U4399" s="295"/>
      <c r="V4399" s="298"/>
      <c r="W4399" s="292"/>
      <c r="X4399" s="292"/>
      <c r="Y4399" s="292"/>
      <c r="Z4399" s="292"/>
      <c r="AA4399" s="292"/>
      <c r="AB4399" s="319"/>
    </row>
    <row r="4400" spans="1:29" x14ac:dyDescent="0.35">
      <c r="A4400" s="15">
        <v>1</v>
      </c>
      <c r="B4400" s="16" t="str">
        <f>[1]ภดส3!B9062</f>
        <v>โฉนด</v>
      </c>
      <c r="C4400" s="16">
        <f>[1]ภดส3!E9062</f>
        <v>4937</v>
      </c>
      <c r="D4400" s="17">
        <f>[1]ภดส3!C9062</f>
        <v>10707</v>
      </c>
      <c r="E4400" s="17" t="str">
        <f>[1]ภดส3!F9062</f>
        <v>ม.11 ต.นาบอน</v>
      </c>
      <c r="F4400" s="18" t="s">
        <v>45</v>
      </c>
      <c r="G4400" s="16">
        <f>[1]ภดส3!G9062</f>
        <v>0</v>
      </c>
      <c r="H4400" s="16">
        <f>[1]ภดส3!H9062</f>
        <v>0</v>
      </c>
      <c r="I4400" s="16">
        <f>[1]ภดส3!I9062</f>
        <v>25</v>
      </c>
      <c r="J4400" s="19">
        <f>[1]ภดส3!J9062</f>
        <v>25</v>
      </c>
      <c r="K4400" s="20">
        <v>3050</v>
      </c>
      <c r="L4400" s="19">
        <f>J4400*K4400</f>
        <v>76250</v>
      </c>
      <c r="M4400" s="21"/>
      <c r="N4400" s="21"/>
      <c r="O4400" s="21"/>
      <c r="P4400" s="21"/>
      <c r="Q4400" s="22"/>
      <c r="R4400" s="23"/>
      <c r="S4400" s="22"/>
      <c r="T4400" s="22"/>
      <c r="U4400" s="21"/>
      <c r="V4400" s="21"/>
      <c r="W4400" s="23"/>
      <c r="X4400" s="22">
        <f>L4400</f>
        <v>76250</v>
      </c>
      <c r="Y4400" s="23">
        <f>X4400*100/100</f>
        <v>76250</v>
      </c>
      <c r="Z4400" s="22">
        <v>0</v>
      </c>
      <c r="AA4400" s="24">
        <f>Y4400-Z4400</f>
        <v>76250</v>
      </c>
      <c r="AB4400" s="25">
        <v>0.3</v>
      </c>
      <c r="AC4400" s="5">
        <f>AA4400*AB4400/100</f>
        <v>228.75</v>
      </c>
    </row>
    <row r="4401" spans="1:29" x14ac:dyDescent="0.35">
      <c r="A4401" s="15">
        <v>2</v>
      </c>
      <c r="B4401" s="16" t="str">
        <f>[1]ภดส3!B9063</f>
        <v>โฉนด</v>
      </c>
      <c r="C4401" s="16">
        <f>[1]ภดส3!E9063</f>
        <v>3133</v>
      </c>
      <c r="D4401" s="17">
        <f>[1]ภดส3!C9063</f>
        <v>6577</v>
      </c>
      <c r="E4401" s="17" t="str">
        <f>[1]ภดส3!F9063</f>
        <v>ม.11 ต.นาบอน</v>
      </c>
      <c r="F4401" s="28" t="s">
        <v>34</v>
      </c>
      <c r="G4401" s="16">
        <f>[1]ภดส3!G9063</f>
        <v>0</v>
      </c>
      <c r="H4401" s="16">
        <f>[1]ภดส3!H9063</f>
        <v>0</v>
      </c>
      <c r="I4401" s="16">
        <f>[1]ภดส3!I9063</f>
        <v>23</v>
      </c>
      <c r="J4401" s="45">
        <f>[1]ภดส3!J9063</f>
        <v>23</v>
      </c>
      <c r="K4401" s="29">
        <v>3050</v>
      </c>
      <c r="L4401" s="19">
        <f>J4401*K4401</f>
        <v>70150</v>
      </c>
      <c r="M4401" s="30">
        <v>1</v>
      </c>
      <c r="N4401" s="30" t="s">
        <v>48</v>
      </c>
      <c r="O4401" s="31" t="s">
        <v>49</v>
      </c>
      <c r="P4401" s="31">
        <v>2</v>
      </c>
      <c r="Q4401" s="42">
        <v>180</v>
      </c>
      <c r="R4401" s="23">
        <v>100</v>
      </c>
      <c r="S4401" s="42">
        <v>7450</v>
      </c>
      <c r="T4401" s="22">
        <f>Q4401*S4401</f>
        <v>1341000</v>
      </c>
      <c r="U4401" s="31">
        <v>10</v>
      </c>
      <c r="V4401" s="31">
        <v>10</v>
      </c>
      <c r="W4401" s="23">
        <f>T4401-T4401*10/100</f>
        <v>1206900</v>
      </c>
      <c r="X4401" s="22">
        <f>L4401+W4401</f>
        <v>1277050</v>
      </c>
      <c r="Y4401" s="23">
        <f>X4401*R4401/100</f>
        <v>1277050</v>
      </c>
      <c r="Z4401" s="22">
        <v>50000000</v>
      </c>
      <c r="AA4401" s="24">
        <v>0</v>
      </c>
      <c r="AB4401" s="25">
        <v>0.02</v>
      </c>
      <c r="AC4401" s="5">
        <f>AA4401*AB4401/100</f>
        <v>0</v>
      </c>
    </row>
    <row r="4402" spans="1:29" x14ac:dyDescent="0.35">
      <c r="A4402" s="201"/>
      <c r="B4402" s="202"/>
      <c r="C4402" s="202"/>
      <c r="D4402" s="77"/>
      <c r="E4402" s="77"/>
      <c r="F4402" s="130"/>
      <c r="G4402" s="202"/>
      <c r="H4402" s="202"/>
      <c r="I4402" s="202"/>
      <c r="J4402" s="196"/>
      <c r="K4402" s="197"/>
      <c r="L4402" s="203"/>
      <c r="M4402" s="132"/>
      <c r="N4402" s="204"/>
      <c r="O4402" s="204"/>
      <c r="P4402" s="204"/>
      <c r="Q4402" s="183"/>
      <c r="R4402" s="206"/>
      <c r="S4402" s="183"/>
      <c r="T4402" s="207"/>
      <c r="U4402" s="204"/>
      <c r="V4402" s="204"/>
      <c r="W4402" s="206"/>
      <c r="X4402" s="207"/>
      <c r="Y4402" s="206"/>
      <c r="Z4402" s="207"/>
      <c r="AA4402" s="208"/>
      <c r="AB4402" s="198"/>
      <c r="AC4402" s="188">
        <f>SUM(AC4400:AC4401)</f>
        <v>228.75</v>
      </c>
    </row>
    <row r="4403" spans="1:29" x14ac:dyDescent="0.35">
      <c r="A4403" s="1"/>
      <c r="B4403" s="1"/>
      <c r="C4403" s="1"/>
      <c r="D4403" s="2"/>
      <c r="E4403" s="2"/>
      <c r="F4403" s="2"/>
      <c r="G4403" s="1"/>
      <c r="H4403" s="1"/>
      <c r="I4403" s="1"/>
      <c r="J4403" s="3"/>
      <c r="K4403" s="4"/>
      <c r="M4403" s="6"/>
      <c r="N4403" s="1"/>
      <c r="O4403" s="1"/>
      <c r="P4403" s="1"/>
      <c r="Q4403" s="3"/>
      <c r="R4403" s="4"/>
      <c r="S4403" s="3"/>
      <c r="T4403" s="3"/>
      <c r="U4403" s="1"/>
      <c r="V4403" s="1"/>
      <c r="W4403" s="4"/>
      <c r="X4403" s="3"/>
      <c r="Y4403" s="4"/>
      <c r="Z4403" s="3"/>
      <c r="AA4403" s="4"/>
      <c r="AB4403" s="55"/>
    </row>
    <row r="4404" spans="1:29" x14ac:dyDescent="0.35">
      <c r="A4404" s="8"/>
      <c r="B4404" s="8" t="s">
        <v>37</v>
      </c>
      <c r="C4404" s="8"/>
      <c r="D4404" s="9" t="s">
        <v>38</v>
      </c>
      <c r="E4404" s="9"/>
      <c r="F4404" s="9"/>
      <c r="G4404" s="56"/>
      <c r="H4404" s="8" t="s">
        <v>39</v>
      </c>
      <c r="I4404" s="8"/>
      <c r="J4404" s="57"/>
      <c r="K4404" s="10"/>
      <c r="L4404" s="8"/>
      <c r="M4404" s="13"/>
      <c r="N4404" s="1"/>
      <c r="O4404" s="1"/>
      <c r="P4404" s="1"/>
      <c r="Q4404" s="3"/>
      <c r="R4404" s="4"/>
      <c r="S4404" s="3"/>
      <c r="T4404" s="3"/>
      <c r="U4404" s="1"/>
      <c r="V4404" s="1"/>
      <c r="W4404" s="4"/>
      <c r="X4404" s="3"/>
      <c r="Y4404" s="4"/>
      <c r="Z4404" s="3"/>
      <c r="AA4404" s="4"/>
      <c r="AB4404" s="55"/>
    </row>
    <row r="4405" spans="1:29" x14ac:dyDescent="0.35">
      <c r="A4405" s="8"/>
      <c r="B4405" s="8"/>
      <c r="C4405" s="8"/>
      <c r="D4405" s="9"/>
      <c r="E4405" s="9"/>
      <c r="F4405" s="9"/>
      <c r="G4405" s="56"/>
      <c r="H4405" s="8" t="s">
        <v>40</v>
      </c>
      <c r="I4405" s="8"/>
      <c r="J4405" s="57"/>
      <c r="K4405" s="10"/>
      <c r="L4405" s="8"/>
      <c r="M4405" s="13"/>
      <c r="N4405" s="1"/>
      <c r="O4405" s="1"/>
      <c r="P4405" s="1"/>
      <c r="Q4405" s="3"/>
      <c r="R4405" s="4"/>
      <c r="S4405" s="3"/>
      <c r="T4405" s="3"/>
      <c r="U4405" s="1"/>
      <c r="V4405" s="1"/>
      <c r="W4405" s="4"/>
      <c r="X4405" s="3"/>
      <c r="Y4405" s="4"/>
      <c r="Z4405" s="3"/>
      <c r="AA4405" s="4"/>
      <c r="AB4405" s="55"/>
    </row>
    <row r="4406" spans="1:29" x14ac:dyDescent="0.35">
      <c r="A4406" s="8"/>
      <c r="B4406" s="8"/>
      <c r="C4406" s="8"/>
      <c r="D4406" s="9"/>
      <c r="E4406" s="9"/>
      <c r="F4406" s="9"/>
      <c r="G4406" s="56"/>
      <c r="H4406" s="8" t="s">
        <v>41</v>
      </c>
      <c r="I4406" s="8"/>
      <c r="J4406" s="57"/>
      <c r="K4406" s="10"/>
      <c r="L4406" s="8"/>
      <c r="M4406" s="13"/>
      <c r="N4406" s="1"/>
      <c r="O4406" s="1"/>
      <c r="P4406" s="8"/>
      <c r="Q4406" s="3"/>
      <c r="R4406" s="4"/>
      <c r="S4406" s="3"/>
      <c r="T4406" s="3"/>
      <c r="U4406" s="1"/>
      <c r="V4406" s="1"/>
      <c r="W4406" s="4"/>
      <c r="X4406" s="3"/>
      <c r="Y4406" s="11"/>
      <c r="Z4406" s="10"/>
      <c r="AA4406" s="11"/>
      <c r="AB4406" s="14"/>
    </row>
    <row r="4407" spans="1:29" x14ac:dyDescent="0.35">
      <c r="A4407" s="8"/>
      <c r="B4407" s="8"/>
      <c r="C4407" s="8"/>
      <c r="D4407" s="9"/>
      <c r="E4407" s="9"/>
      <c r="F4407" s="9"/>
      <c r="G4407" s="56"/>
      <c r="H4407" s="8" t="s">
        <v>42</v>
      </c>
      <c r="I4407" s="58"/>
      <c r="J4407" s="59"/>
      <c r="K4407" s="12"/>
      <c r="L4407" s="58"/>
      <c r="M4407" s="60"/>
      <c r="N4407" s="1"/>
      <c r="O4407" s="1"/>
      <c r="P4407" s="8"/>
      <c r="Q4407" s="3"/>
      <c r="R4407" s="4"/>
      <c r="S4407" s="3"/>
      <c r="T4407" s="3"/>
      <c r="U4407" s="1"/>
      <c r="V4407" s="1"/>
      <c r="W4407" s="4"/>
      <c r="X4407" s="3"/>
      <c r="Y4407" s="11"/>
      <c r="Z4407" s="10"/>
      <c r="AA4407" s="11"/>
      <c r="AB4407" s="14"/>
    </row>
    <row r="4408" spans="1:29" x14ac:dyDescent="0.35">
      <c r="A4408" s="58"/>
      <c r="B4408" s="58"/>
      <c r="C4408" s="58"/>
      <c r="D4408" s="61"/>
      <c r="E4408" s="61"/>
      <c r="F4408" s="61"/>
      <c r="G4408" s="58"/>
      <c r="H4408" s="58" t="s">
        <v>43</v>
      </c>
      <c r="I4408" s="58"/>
      <c r="J4408" s="59"/>
      <c r="K4408" s="12"/>
      <c r="L4408" s="58"/>
      <c r="M4408" s="60"/>
    </row>
    <row r="4409" spans="1:29" x14ac:dyDescent="0.35">
      <c r="A4409" s="1"/>
      <c r="B4409" s="1"/>
      <c r="C4409" s="1"/>
      <c r="D4409" s="2"/>
      <c r="E4409" s="2"/>
      <c r="F4409" s="2"/>
      <c r="G4409" s="1"/>
      <c r="H4409" s="1"/>
      <c r="I4409" s="1"/>
      <c r="J4409" s="3"/>
      <c r="K4409" s="4"/>
      <c r="M4409" s="6"/>
      <c r="N4409" s="1"/>
      <c r="O4409" s="1"/>
      <c r="P4409" s="1"/>
      <c r="Q4409" s="3"/>
      <c r="R4409" s="4"/>
      <c r="S4409" s="3"/>
      <c r="T4409" s="3"/>
      <c r="U4409" s="1"/>
      <c r="V4409" s="1"/>
      <c r="W4409" s="4"/>
      <c r="X4409" s="3"/>
      <c r="Y4409" s="4"/>
      <c r="Z4409" s="3"/>
      <c r="AA4409" s="314" t="s">
        <v>0</v>
      </c>
      <c r="AB4409" s="314"/>
    </row>
    <row r="4410" spans="1:29" x14ac:dyDescent="0.35">
      <c r="A4410" s="315" t="s">
        <v>1</v>
      </c>
      <c r="B4410" s="315"/>
      <c r="C4410" s="315"/>
      <c r="D4410" s="315"/>
      <c r="E4410" s="315"/>
      <c r="F4410" s="315"/>
      <c r="G4410" s="315"/>
      <c r="H4410" s="315"/>
      <c r="I4410" s="315"/>
      <c r="J4410" s="315"/>
      <c r="K4410" s="315"/>
      <c r="L4410" s="315"/>
      <c r="M4410" s="315"/>
      <c r="N4410" s="315"/>
      <c r="O4410" s="315"/>
      <c r="P4410" s="315"/>
      <c r="Q4410" s="315"/>
      <c r="R4410" s="315"/>
      <c r="S4410" s="315"/>
      <c r="T4410" s="315"/>
      <c r="U4410" s="315"/>
      <c r="V4410" s="315"/>
      <c r="W4410" s="315"/>
      <c r="X4410" s="315"/>
      <c r="Y4410" s="315"/>
      <c r="Z4410" s="315"/>
      <c r="AA4410" s="315"/>
      <c r="AB4410" s="315"/>
    </row>
    <row r="4411" spans="1:29" x14ac:dyDescent="0.35">
      <c r="A4411" s="315" t="str">
        <f>A4392</f>
        <v>เทศบาลตำบลนาบอน</v>
      </c>
      <c r="B4411" s="315"/>
      <c r="C4411" s="315"/>
      <c r="D4411" s="315"/>
      <c r="E4411" s="315"/>
      <c r="F4411" s="315"/>
      <c r="G4411" s="315"/>
      <c r="H4411" s="315"/>
      <c r="I4411" s="315"/>
      <c r="J4411" s="315"/>
      <c r="K4411" s="315"/>
      <c r="L4411" s="315"/>
      <c r="M4411" s="315"/>
      <c r="N4411" s="315"/>
      <c r="O4411" s="315"/>
      <c r="P4411" s="315"/>
      <c r="Q4411" s="315"/>
      <c r="R4411" s="315"/>
      <c r="S4411" s="315"/>
      <c r="T4411" s="315"/>
      <c r="U4411" s="315"/>
      <c r="V4411" s="315"/>
      <c r="W4411" s="315"/>
      <c r="X4411" s="315"/>
      <c r="Y4411" s="315"/>
      <c r="Z4411" s="315"/>
      <c r="AA4411" s="315"/>
      <c r="AB4411" s="315"/>
    </row>
    <row r="4412" spans="1:29" x14ac:dyDescent="0.35">
      <c r="A4412" s="8" t="s">
        <v>354</v>
      </c>
      <c r="B4412" s="8"/>
      <c r="C4412" s="8"/>
      <c r="D4412" s="9"/>
      <c r="E4412" s="9"/>
      <c r="F4412" s="9"/>
      <c r="G4412" s="8"/>
      <c r="H4412" s="8"/>
      <c r="I4412" s="8"/>
      <c r="J4412" s="10"/>
      <c r="K4412" s="11"/>
      <c r="L4412" s="12"/>
      <c r="M4412" s="13"/>
      <c r="N4412" s="8"/>
      <c r="O4412" s="8"/>
      <c r="P4412" s="8"/>
      <c r="Q4412" s="10"/>
      <c r="R4412" s="11"/>
      <c r="S4412" s="10"/>
      <c r="T4412" s="10"/>
      <c r="U4412" s="8"/>
      <c r="V4412" s="8"/>
      <c r="W4412" s="11"/>
      <c r="X4412" s="10"/>
      <c r="Y4412" s="11"/>
      <c r="Z4412" s="10"/>
      <c r="AA4412" s="11"/>
      <c r="AB4412" s="14"/>
    </row>
    <row r="4413" spans="1:29" x14ac:dyDescent="0.35">
      <c r="A4413" s="288" t="s">
        <v>4</v>
      </c>
      <c r="B4413" s="316"/>
      <c r="C4413" s="316"/>
      <c r="D4413" s="316"/>
      <c r="E4413" s="316"/>
      <c r="F4413" s="316"/>
      <c r="G4413" s="316"/>
      <c r="H4413" s="316"/>
      <c r="I4413" s="316"/>
      <c r="J4413" s="316"/>
      <c r="K4413" s="316"/>
      <c r="L4413" s="289"/>
      <c r="M4413" s="288" t="s">
        <v>5</v>
      </c>
      <c r="N4413" s="316"/>
      <c r="O4413" s="316"/>
      <c r="P4413" s="316"/>
      <c r="Q4413" s="316"/>
      <c r="R4413" s="316"/>
      <c r="S4413" s="316"/>
      <c r="T4413" s="316"/>
      <c r="U4413" s="316"/>
      <c r="V4413" s="316"/>
      <c r="W4413" s="289"/>
      <c r="X4413" s="290" t="s">
        <v>6</v>
      </c>
      <c r="Y4413" s="290" t="s">
        <v>7</v>
      </c>
      <c r="Z4413" s="290" t="s">
        <v>8</v>
      </c>
      <c r="AA4413" s="290" t="s">
        <v>9</v>
      </c>
      <c r="AB4413" s="317" t="s">
        <v>10</v>
      </c>
    </row>
    <row r="4414" spans="1:29" x14ac:dyDescent="0.35">
      <c r="A4414" s="299" t="s">
        <v>11</v>
      </c>
      <c r="B4414" s="293" t="s">
        <v>12</v>
      </c>
      <c r="C4414" s="293" t="s">
        <v>13</v>
      </c>
      <c r="D4414" s="311" t="s">
        <v>14</v>
      </c>
      <c r="E4414" s="311" t="s">
        <v>15</v>
      </c>
      <c r="F4414" s="312" t="s">
        <v>16</v>
      </c>
      <c r="G4414" s="302" t="s">
        <v>17</v>
      </c>
      <c r="H4414" s="303"/>
      <c r="I4414" s="304"/>
      <c r="J4414" s="290" t="s">
        <v>18</v>
      </c>
      <c r="K4414" s="290" t="s">
        <v>19</v>
      </c>
      <c r="L4414" s="308" t="s">
        <v>20</v>
      </c>
      <c r="M4414" s="299" t="s">
        <v>11</v>
      </c>
      <c r="N4414" s="293" t="s">
        <v>21</v>
      </c>
      <c r="O4414" s="293" t="s">
        <v>22</v>
      </c>
      <c r="P4414" s="293" t="s">
        <v>16</v>
      </c>
      <c r="Q4414" s="290" t="s">
        <v>23</v>
      </c>
      <c r="R4414" s="290" t="s">
        <v>24</v>
      </c>
      <c r="S4414" s="290" t="s">
        <v>25</v>
      </c>
      <c r="T4414" s="290" t="s">
        <v>26</v>
      </c>
      <c r="U4414" s="288" t="s">
        <v>27</v>
      </c>
      <c r="V4414" s="289"/>
      <c r="W4414" s="290" t="s">
        <v>28</v>
      </c>
      <c r="X4414" s="291"/>
      <c r="Y4414" s="291"/>
      <c r="Z4414" s="291"/>
      <c r="AA4414" s="291"/>
      <c r="AB4414" s="318"/>
    </row>
    <row r="4415" spans="1:29" x14ac:dyDescent="0.35">
      <c r="A4415" s="300"/>
      <c r="B4415" s="294"/>
      <c r="C4415" s="294"/>
      <c r="D4415" s="312"/>
      <c r="E4415" s="312"/>
      <c r="F4415" s="312"/>
      <c r="G4415" s="305"/>
      <c r="H4415" s="306"/>
      <c r="I4415" s="307"/>
      <c r="J4415" s="291"/>
      <c r="K4415" s="291"/>
      <c r="L4415" s="309"/>
      <c r="M4415" s="300"/>
      <c r="N4415" s="294"/>
      <c r="O4415" s="294"/>
      <c r="P4415" s="294"/>
      <c r="Q4415" s="291"/>
      <c r="R4415" s="291"/>
      <c r="S4415" s="291"/>
      <c r="T4415" s="291"/>
      <c r="U4415" s="293" t="s">
        <v>29</v>
      </c>
      <c r="V4415" s="296" t="s">
        <v>30</v>
      </c>
      <c r="W4415" s="291"/>
      <c r="X4415" s="291"/>
      <c r="Y4415" s="291"/>
      <c r="Z4415" s="291"/>
      <c r="AA4415" s="291"/>
      <c r="AB4415" s="318"/>
    </row>
    <row r="4416" spans="1:29" x14ac:dyDescent="0.35">
      <c r="A4416" s="300"/>
      <c r="B4416" s="294"/>
      <c r="C4416" s="294"/>
      <c r="D4416" s="312"/>
      <c r="E4416" s="312"/>
      <c r="F4416" s="312"/>
      <c r="G4416" s="299" t="s">
        <v>31</v>
      </c>
      <c r="H4416" s="299" t="s">
        <v>32</v>
      </c>
      <c r="I4416" s="299" t="s">
        <v>33</v>
      </c>
      <c r="J4416" s="291"/>
      <c r="K4416" s="291"/>
      <c r="L4416" s="309"/>
      <c r="M4416" s="300"/>
      <c r="N4416" s="294"/>
      <c r="O4416" s="294"/>
      <c r="P4416" s="294"/>
      <c r="Q4416" s="291"/>
      <c r="R4416" s="291"/>
      <c r="S4416" s="291"/>
      <c r="T4416" s="291"/>
      <c r="U4416" s="294"/>
      <c r="V4416" s="297"/>
      <c r="W4416" s="291"/>
      <c r="X4416" s="291"/>
      <c r="Y4416" s="291"/>
      <c r="Z4416" s="291"/>
      <c r="AA4416" s="291"/>
      <c r="AB4416" s="318"/>
    </row>
    <row r="4417" spans="1:29" x14ac:dyDescent="0.35">
      <c r="A4417" s="300"/>
      <c r="B4417" s="294"/>
      <c r="C4417" s="294"/>
      <c r="D4417" s="312"/>
      <c r="E4417" s="312"/>
      <c r="F4417" s="312"/>
      <c r="G4417" s="300"/>
      <c r="H4417" s="300"/>
      <c r="I4417" s="300"/>
      <c r="J4417" s="291"/>
      <c r="K4417" s="291"/>
      <c r="L4417" s="309"/>
      <c r="M4417" s="300"/>
      <c r="N4417" s="294"/>
      <c r="O4417" s="294"/>
      <c r="P4417" s="294"/>
      <c r="Q4417" s="291"/>
      <c r="R4417" s="291"/>
      <c r="S4417" s="291"/>
      <c r="T4417" s="291"/>
      <c r="U4417" s="294"/>
      <c r="V4417" s="297"/>
      <c r="W4417" s="291"/>
      <c r="X4417" s="291"/>
      <c r="Y4417" s="291"/>
      <c r="Z4417" s="291"/>
      <c r="AA4417" s="291"/>
      <c r="AB4417" s="318"/>
    </row>
    <row r="4418" spans="1:29" x14ac:dyDescent="0.35">
      <c r="A4418" s="301"/>
      <c r="B4418" s="295"/>
      <c r="C4418" s="295"/>
      <c r="D4418" s="313"/>
      <c r="E4418" s="313"/>
      <c r="F4418" s="313"/>
      <c r="G4418" s="301"/>
      <c r="H4418" s="301"/>
      <c r="I4418" s="301"/>
      <c r="J4418" s="292"/>
      <c r="K4418" s="292"/>
      <c r="L4418" s="310"/>
      <c r="M4418" s="301"/>
      <c r="N4418" s="295"/>
      <c r="O4418" s="295"/>
      <c r="P4418" s="295"/>
      <c r="Q4418" s="292"/>
      <c r="R4418" s="292"/>
      <c r="S4418" s="292"/>
      <c r="T4418" s="292"/>
      <c r="U4418" s="295"/>
      <c r="V4418" s="298"/>
      <c r="W4418" s="292"/>
      <c r="X4418" s="292"/>
      <c r="Y4418" s="292"/>
      <c r="Z4418" s="292"/>
      <c r="AA4418" s="292"/>
      <c r="AB4418" s="319"/>
    </row>
    <row r="4419" spans="1:29" x14ac:dyDescent="0.35">
      <c r="A4419" s="15">
        <v>1</v>
      </c>
      <c r="B4419" s="16" t="s">
        <v>95</v>
      </c>
      <c r="C4419" s="16">
        <v>5880</v>
      </c>
      <c r="D4419" s="17">
        <v>13814</v>
      </c>
      <c r="E4419" s="17" t="s">
        <v>59</v>
      </c>
      <c r="F4419" s="18" t="s">
        <v>34</v>
      </c>
      <c r="G4419" s="16">
        <v>0</v>
      </c>
      <c r="H4419" s="16">
        <v>0</v>
      </c>
      <c r="I4419" s="16">
        <v>48</v>
      </c>
      <c r="J4419" s="19">
        <v>48</v>
      </c>
      <c r="K4419" s="20">
        <v>300</v>
      </c>
      <c r="L4419" s="19">
        <f>J4419*K4419</f>
        <v>14400</v>
      </c>
      <c r="M4419" s="21">
        <v>1</v>
      </c>
      <c r="N4419" s="21" t="s">
        <v>74</v>
      </c>
      <c r="O4419" s="21" t="s">
        <v>49</v>
      </c>
      <c r="P4419" s="21">
        <v>2</v>
      </c>
      <c r="Q4419" s="22">
        <v>192</v>
      </c>
      <c r="R4419" s="23">
        <v>100</v>
      </c>
      <c r="S4419" s="22">
        <v>7450</v>
      </c>
      <c r="T4419" s="22">
        <f>Q4419*S4419</f>
        <v>1430400</v>
      </c>
      <c r="U4419" s="21">
        <v>3</v>
      </c>
      <c r="V4419" s="21">
        <v>3</v>
      </c>
      <c r="W4419" s="23">
        <f>T4419-T4419*3/100</f>
        <v>1387488</v>
      </c>
      <c r="X4419" s="22">
        <f>L4419+W4419</f>
        <v>1401888</v>
      </c>
      <c r="Y4419" s="23">
        <f>X4419*R4419/100</f>
        <v>1401888</v>
      </c>
      <c r="Z4419" s="22">
        <v>0</v>
      </c>
      <c r="AA4419" s="24">
        <f>Y4419-Z4419</f>
        <v>1401888</v>
      </c>
      <c r="AB4419" s="25">
        <v>0.02</v>
      </c>
      <c r="AC4419" s="5">
        <f>AA4419*AB4419/100</f>
        <v>280.37760000000003</v>
      </c>
    </row>
    <row r="4420" spans="1:29" x14ac:dyDescent="0.35">
      <c r="A4420" s="15"/>
      <c r="B4420" s="16"/>
      <c r="C4420" s="16"/>
      <c r="D4420" s="17"/>
      <c r="E4420" s="17"/>
      <c r="F4420" s="28"/>
      <c r="G4420" s="16"/>
      <c r="H4420" s="16"/>
      <c r="I4420" s="16"/>
      <c r="J4420" s="45"/>
      <c r="K4420" s="29"/>
      <c r="L4420" s="19"/>
      <c r="M4420" s="30"/>
      <c r="N4420" s="30"/>
      <c r="O4420" s="30"/>
      <c r="P4420" s="30"/>
      <c r="Q4420" s="42"/>
      <c r="R4420" s="23"/>
      <c r="S4420" s="42"/>
      <c r="T4420" s="22"/>
      <c r="U4420" s="30"/>
      <c r="V4420" s="30"/>
      <c r="W4420" s="23"/>
      <c r="X4420" s="22"/>
      <c r="Y4420" s="23"/>
      <c r="Z4420" s="22"/>
      <c r="AA4420" s="24"/>
      <c r="AB4420" s="25"/>
      <c r="AC4420" s="5">
        <f>SUM(AC4419)</f>
        <v>280.37760000000003</v>
      </c>
    </row>
    <row r="4421" spans="1:29" x14ac:dyDescent="0.35">
      <c r="A4421" s="1"/>
      <c r="B4421" s="1"/>
      <c r="C4421" s="1"/>
      <c r="D4421" s="2"/>
      <c r="E4421" s="2"/>
      <c r="F4421" s="2"/>
      <c r="G4421" s="1"/>
      <c r="H4421" s="1"/>
      <c r="I4421" s="1"/>
      <c r="J4421" s="3"/>
      <c r="K4421" s="4"/>
      <c r="M4421" s="6"/>
      <c r="N4421" s="1"/>
      <c r="O4421" s="1"/>
      <c r="P4421" s="1"/>
      <c r="Q4421" s="3"/>
      <c r="R4421" s="4"/>
      <c r="S4421" s="3"/>
      <c r="T4421" s="3"/>
      <c r="U4421" s="1"/>
      <c r="V4421" s="1"/>
      <c r="W4421" s="4"/>
      <c r="X4421" s="3"/>
      <c r="Y4421" s="4"/>
      <c r="Z4421" s="3"/>
      <c r="AA4421" s="4"/>
      <c r="AB4421" s="55"/>
    </row>
    <row r="4422" spans="1:29" x14ac:dyDescent="0.35">
      <c r="A4422" s="8"/>
      <c r="B4422" s="8" t="s">
        <v>37</v>
      </c>
      <c r="C4422" s="8"/>
      <c r="D4422" s="9" t="s">
        <v>38</v>
      </c>
      <c r="E4422" s="9"/>
      <c r="F4422" s="9"/>
      <c r="G4422" s="56"/>
      <c r="H4422" s="8" t="s">
        <v>39</v>
      </c>
      <c r="I4422" s="8"/>
      <c r="J4422" s="57"/>
      <c r="K4422" s="10"/>
      <c r="L4422" s="8"/>
      <c r="M4422" s="13"/>
      <c r="N4422" s="1"/>
      <c r="O4422" s="1"/>
      <c r="P4422" s="1"/>
      <c r="Q4422" s="3"/>
      <c r="R4422" s="4"/>
      <c r="S4422" s="3"/>
      <c r="T4422" s="3"/>
      <c r="U4422" s="1"/>
      <c r="V4422" s="1"/>
      <c r="W4422" s="4"/>
      <c r="X4422" s="3"/>
      <c r="Y4422" s="4"/>
      <c r="Z4422" s="3"/>
      <c r="AA4422" s="4"/>
      <c r="AB4422" s="55"/>
    </row>
    <row r="4423" spans="1:29" x14ac:dyDescent="0.35">
      <c r="A4423" s="8"/>
      <c r="B4423" s="8"/>
      <c r="C4423" s="8"/>
      <c r="D4423" s="9"/>
      <c r="E4423" s="9"/>
      <c r="F4423" s="9"/>
      <c r="G4423" s="56"/>
      <c r="H4423" s="8" t="s">
        <v>40</v>
      </c>
      <c r="I4423" s="8"/>
      <c r="J4423" s="57"/>
      <c r="K4423" s="10"/>
      <c r="L4423" s="8"/>
      <c r="M4423" s="13"/>
      <c r="N4423" s="1"/>
      <c r="O4423" s="1"/>
      <c r="P4423" s="1"/>
      <c r="Q4423" s="3"/>
      <c r="R4423" s="4"/>
      <c r="S4423" s="3"/>
      <c r="T4423" s="3"/>
      <c r="U4423" s="1"/>
      <c r="V4423" s="1"/>
      <c r="W4423" s="4"/>
      <c r="X4423" s="3"/>
      <c r="Y4423" s="4"/>
      <c r="Z4423" s="3"/>
      <c r="AA4423" s="4"/>
      <c r="AB4423" s="55"/>
    </row>
    <row r="4424" spans="1:29" x14ac:dyDescent="0.35">
      <c r="A4424" s="8"/>
      <c r="B4424" s="8"/>
      <c r="C4424" s="8"/>
      <c r="D4424" s="9"/>
      <c r="E4424" s="9"/>
      <c r="F4424" s="9"/>
      <c r="G4424" s="56"/>
      <c r="H4424" s="8" t="s">
        <v>41</v>
      </c>
      <c r="I4424" s="8"/>
      <c r="J4424" s="57"/>
      <c r="K4424" s="10"/>
      <c r="L4424" s="8"/>
      <c r="M4424" s="13"/>
      <c r="N4424" s="1"/>
      <c r="O4424" s="1"/>
      <c r="P4424" s="8"/>
      <c r="Q4424" s="3"/>
      <c r="R4424" s="4"/>
      <c r="S4424" s="3"/>
      <c r="T4424" s="3"/>
      <c r="U4424" s="1"/>
      <c r="V4424" s="1"/>
      <c r="W4424" s="4"/>
      <c r="X4424" s="3"/>
      <c r="Y4424" s="11"/>
      <c r="Z4424" s="10"/>
      <c r="AA4424" s="11"/>
      <c r="AB4424" s="14"/>
    </row>
    <row r="4425" spans="1:29" x14ac:dyDescent="0.35">
      <c r="A4425" s="8"/>
      <c r="B4425" s="8"/>
      <c r="C4425" s="8"/>
      <c r="D4425" s="9"/>
      <c r="E4425" s="9"/>
      <c r="F4425" s="9"/>
      <c r="G4425" s="56"/>
      <c r="H4425" s="8" t="s">
        <v>42</v>
      </c>
      <c r="I4425" s="58"/>
      <c r="J4425" s="59"/>
      <c r="K4425" s="12"/>
      <c r="L4425" s="58"/>
      <c r="M4425" s="60"/>
      <c r="N4425" s="1"/>
      <c r="O4425" s="1"/>
      <c r="P4425" s="8"/>
      <c r="Q4425" s="3"/>
      <c r="R4425" s="4"/>
      <c r="S4425" s="3"/>
      <c r="T4425" s="3"/>
      <c r="U4425" s="1"/>
      <c r="V4425" s="1"/>
      <c r="W4425" s="4"/>
      <c r="X4425" s="3"/>
      <c r="Y4425" s="11"/>
      <c r="Z4425" s="10"/>
      <c r="AA4425" s="11"/>
      <c r="AB4425" s="14"/>
    </row>
    <row r="4426" spans="1:29" x14ac:dyDescent="0.35">
      <c r="A4426" s="58"/>
      <c r="B4426" s="58"/>
      <c r="C4426" s="58"/>
      <c r="D4426" s="61"/>
      <c r="E4426" s="61"/>
      <c r="F4426" s="61"/>
      <c r="G4426" s="58"/>
      <c r="H4426" s="58" t="s">
        <v>43</v>
      </c>
      <c r="I4426" s="58"/>
      <c r="J4426" s="59"/>
      <c r="K4426" s="12"/>
      <c r="L4426" s="58"/>
      <c r="M4426" s="60"/>
    </row>
    <row r="4428" spans="1:29" x14ac:dyDescent="0.35">
      <c r="A4428" s="1"/>
      <c r="B4428" s="1"/>
      <c r="C4428" s="1"/>
      <c r="D4428" s="2"/>
      <c r="E4428" s="2"/>
      <c r="F4428" s="2"/>
      <c r="G4428" s="1"/>
      <c r="H4428" s="1"/>
      <c r="I4428" s="1"/>
      <c r="J4428" s="3"/>
      <c r="K4428" s="4"/>
      <c r="M4428" s="6"/>
      <c r="N4428" s="1"/>
      <c r="O4428" s="1"/>
      <c r="P4428" s="1"/>
      <c r="Q4428" s="3"/>
      <c r="R4428" s="4"/>
      <c r="S4428" s="3"/>
      <c r="T4428" s="3"/>
      <c r="U4428" s="1"/>
      <c r="V4428" s="1"/>
      <c r="W4428" s="4"/>
      <c r="X4428" s="3"/>
      <c r="Y4428" s="4"/>
      <c r="Z4428" s="3"/>
      <c r="AA4428" s="314" t="s">
        <v>0</v>
      </c>
      <c r="AB4428" s="314"/>
    </row>
    <row r="4429" spans="1:29" x14ac:dyDescent="0.35">
      <c r="A4429" s="315" t="s">
        <v>1</v>
      </c>
      <c r="B4429" s="315"/>
      <c r="C4429" s="315"/>
      <c r="D4429" s="315"/>
      <c r="E4429" s="315"/>
      <c r="F4429" s="315"/>
      <c r="G4429" s="315"/>
      <c r="H4429" s="315"/>
      <c r="I4429" s="315"/>
      <c r="J4429" s="315"/>
      <c r="K4429" s="315"/>
      <c r="L4429" s="315"/>
      <c r="M4429" s="315"/>
      <c r="N4429" s="315"/>
      <c r="O4429" s="315"/>
      <c r="P4429" s="315"/>
      <c r="Q4429" s="315"/>
      <c r="R4429" s="315"/>
      <c r="S4429" s="315"/>
      <c r="T4429" s="315"/>
      <c r="U4429" s="315"/>
      <c r="V4429" s="315"/>
      <c r="W4429" s="315"/>
      <c r="X4429" s="315"/>
      <c r="Y4429" s="315"/>
      <c r="Z4429" s="315"/>
      <c r="AA4429" s="315"/>
      <c r="AB4429" s="315"/>
    </row>
    <row r="4430" spans="1:29" x14ac:dyDescent="0.35">
      <c r="A4430" s="315" t="str">
        <f>A4411</f>
        <v>เทศบาลตำบลนาบอน</v>
      </c>
      <c r="B4430" s="315"/>
      <c r="C4430" s="315"/>
      <c r="D4430" s="315"/>
      <c r="E4430" s="315"/>
      <c r="F4430" s="315"/>
      <c r="G4430" s="315"/>
      <c r="H4430" s="315"/>
      <c r="I4430" s="315"/>
      <c r="J4430" s="315"/>
      <c r="K4430" s="315"/>
      <c r="L4430" s="315"/>
      <c r="M4430" s="315"/>
      <c r="N4430" s="315"/>
      <c r="O4430" s="315"/>
      <c r="P4430" s="315"/>
      <c r="Q4430" s="315"/>
      <c r="R4430" s="315"/>
      <c r="S4430" s="315"/>
      <c r="T4430" s="315"/>
      <c r="U4430" s="315"/>
      <c r="V4430" s="315"/>
      <c r="W4430" s="315"/>
      <c r="X4430" s="315"/>
      <c r="Y4430" s="315"/>
      <c r="Z4430" s="315"/>
      <c r="AA4430" s="315"/>
      <c r="AB4430" s="315"/>
    </row>
    <row r="4431" spans="1:29" x14ac:dyDescent="0.35">
      <c r="A4431" s="8" t="s">
        <v>355</v>
      </c>
      <c r="B4431" s="8"/>
      <c r="C4431" s="8"/>
      <c r="D4431" s="9"/>
      <c r="E4431" s="9"/>
      <c r="F4431" s="9"/>
      <c r="G4431" s="8"/>
      <c r="H4431" s="8"/>
      <c r="I4431" s="8"/>
      <c r="J4431" s="10"/>
      <c r="K4431" s="11"/>
      <c r="L4431" s="12"/>
      <c r="M4431" s="13"/>
      <c r="N4431" s="8"/>
      <c r="O4431" s="8"/>
      <c r="P4431" s="8"/>
      <c r="Q4431" s="10"/>
      <c r="R4431" s="11"/>
      <c r="S4431" s="10"/>
      <c r="T4431" s="10"/>
      <c r="U4431" s="8"/>
      <c r="V4431" s="8"/>
      <c r="W4431" s="11"/>
      <c r="X4431" s="10"/>
      <c r="Y4431" s="11"/>
      <c r="Z4431" s="10"/>
      <c r="AA4431" s="11"/>
      <c r="AB4431" s="14"/>
    </row>
    <row r="4432" spans="1:29" x14ac:dyDescent="0.35">
      <c r="A4432" s="288" t="s">
        <v>4</v>
      </c>
      <c r="B4432" s="316"/>
      <c r="C4432" s="316"/>
      <c r="D4432" s="316"/>
      <c r="E4432" s="316"/>
      <c r="F4432" s="316"/>
      <c r="G4432" s="316"/>
      <c r="H4432" s="316"/>
      <c r="I4432" s="316"/>
      <c r="J4432" s="316"/>
      <c r="K4432" s="316"/>
      <c r="L4432" s="289"/>
      <c r="M4432" s="288" t="s">
        <v>5</v>
      </c>
      <c r="N4432" s="316"/>
      <c r="O4432" s="316"/>
      <c r="P4432" s="316"/>
      <c r="Q4432" s="316"/>
      <c r="R4432" s="316"/>
      <c r="S4432" s="316"/>
      <c r="T4432" s="316"/>
      <c r="U4432" s="316"/>
      <c r="V4432" s="316"/>
      <c r="W4432" s="289"/>
      <c r="X4432" s="290" t="s">
        <v>6</v>
      </c>
      <c r="Y4432" s="290" t="s">
        <v>7</v>
      </c>
      <c r="Z4432" s="290" t="s">
        <v>8</v>
      </c>
      <c r="AA4432" s="290" t="s">
        <v>9</v>
      </c>
      <c r="AB4432" s="317" t="s">
        <v>10</v>
      </c>
    </row>
    <row r="4433" spans="1:29" x14ac:dyDescent="0.35">
      <c r="A4433" s="299" t="s">
        <v>11</v>
      </c>
      <c r="B4433" s="293" t="s">
        <v>12</v>
      </c>
      <c r="C4433" s="293" t="s">
        <v>13</v>
      </c>
      <c r="D4433" s="311" t="s">
        <v>14</v>
      </c>
      <c r="E4433" s="311" t="s">
        <v>15</v>
      </c>
      <c r="F4433" s="312" t="s">
        <v>16</v>
      </c>
      <c r="G4433" s="302" t="s">
        <v>17</v>
      </c>
      <c r="H4433" s="303"/>
      <c r="I4433" s="304"/>
      <c r="J4433" s="290" t="s">
        <v>18</v>
      </c>
      <c r="K4433" s="290" t="s">
        <v>19</v>
      </c>
      <c r="L4433" s="308" t="s">
        <v>20</v>
      </c>
      <c r="M4433" s="299" t="s">
        <v>11</v>
      </c>
      <c r="N4433" s="293" t="s">
        <v>21</v>
      </c>
      <c r="O4433" s="293" t="s">
        <v>22</v>
      </c>
      <c r="P4433" s="293" t="s">
        <v>16</v>
      </c>
      <c r="Q4433" s="290" t="s">
        <v>23</v>
      </c>
      <c r="R4433" s="290" t="s">
        <v>24</v>
      </c>
      <c r="S4433" s="290" t="s">
        <v>25</v>
      </c>
      <c r="T4433" s="290" t="s">
        <v>26</v>
      </c>
      <c r="U4433" s="288" t="s">
        <v>27</v>
      </c>
      <c r="V4433" s="289"/>
      <c r="W4433" s="290" t="s">
        <v>28</v>
      </c>
      <c r="X4433" s="291"/>
      <c r="Y4433" s="291"/>
      <c r="Z4433" s="291"/>
      <c r="AA4433" s="291"/>
      <c r="AB4433" s="318"/>
    </row>
    <row r="4434" spans="1:29" x14ac:dyDescent="0.35">
      <c r="A4434" s="300"/>
      <c r="B4434" s="294"/>
      <c r="C4434" s="294"/>
      <c r="D4434" s="312"/>
      <c r="E4434" s="312"/>
      <c r="F4434" s="312"/>
      <c r="G4434" s="305"/>
      <c r="H4434" s="306"/>
      <c r="I4434" s="307"/>
      <c r="J4434" s="291"/>
      <c r="K4434" s="291"/>
      <c r="L4434" s="309"/>
      <c r="M4434" s="300"/>
      <c r="N4434" s="294"/>
      <c r="O4434" s="294"/>
      <c r="P4434" s="294"/>
      <c r="Q4434" s="291"/>
      <c r="R4434" s="291"/>
      <c r="S4434" s="291"/>
      <c r="T4434" s="291"/>
      <c r="U4434" s="293" t="s">
        <v>29</v>
      </c>
      <c r="V4434" s="296" t="s">
        <v>30</v>
      </c>
      <c r="W4434" s="291"/>
      <c r="X4434" s="291"/>
      <c r="Y4434" s="291"/>
      <c r="Z4434" s="291"/>
      <c r="AA4434" s="291"/>
      <c r="AB4434" s="318"/>
    </row>
    <row r="4435" spans="1:29" x14ac:dyDescent="0.35">
      <c r="A4435" s="300"/>
      <c r="B4435" s="294"/>
      <c r="C4435" s="294"/>
      <c r="D4435" s="312"/>
      <c r="E4435" s="312"/>
      <c r="F4435" s="312"/>
      <c r="G4435" s="299" t="s">
        <v>31</v>
      </c>
      <c r="H4435" s="299" t="s">
        <v>32</v>
      </c>
      <c r="I4435" s="299" t="s">
        <v>33</v>
      </c>
      <c r="J4435" s="291"/>
      <c r="K4435" s="291"/>
      <c r="L4435" s="309"/>
      <c r="M4435" s="300"/>
      <c r="N4435" s="294"/>
      <c r="O4435" s="294"/>
      <c r="P4435" s="294"/>
      <c r="Q4435" s="291"/>
      <c r="R4435" s="291"/>
      <c r="S4435" s="291"/>
      <c r="T4435" s="291"/>
      <c r="U4435" s="294"/>
      <c r="V4435" s="297"/>
      <c r="W4435" s="291"/>
      <c r="X4435" s="291"/>
      <c r="Y4435" s="291"/>
      <c r="Z4435" s="291"/>
      <c r="AA4435" s="291"/>
      <c r="AB4435" s="318"/>
    </row>
    <row r="4436" spans="1:29" x14ac:dyDescent="0.35">
      <c r="A4436" s="300"/>
      <c r="B4436" s="294"/>
      <c r="C4436" s="294"/>
      <c r="D4436" s="312"/>
      <c r="E4436" s="312"/>
      <c r="F4436" s="312"/>
      <c r="G4436" s="300"/>
      <c r="H4436" s="300"/>
      <c r="I4436" s="300"/>
      <c r="J4436" s="291"/>
      <c r="K4436" s="291"/>
      <c r="L4436" s="309"/>
      <c r="M4436" s="300"/>
      <c r="N4436" s="294"/>
      <c r="O4436" s="294"/>
      <c r="P4436" s="294"/>
      <c r="Q4436" s="291"/>
      <c r="R4436" s="291"/>
      <c r="S4436" s="291"/>
      <c r="T4436" s="291"/>
      <c r="U4436" s="294"/>
      <c r="V4436" s="297"/>
      <c r="W4436" s="291"/>
      <c r="X4436" s="291"/>
      <c r="Y4436" s="291"/>
      <c r="Z4436" s="291"/>
      <c r="AA4436" s="291"/>
      <c r="AB4436" s="318"/>
    </row>
    <row r="4437" spans="1:29" x14ac:dyDescent="0.35">
      <c r="A4437" s="301"/>
      <c r="B4437" s="295"/>
      <c r="C4437" s="295"/>
      <c r="D4437" s="313"/>
      <c r="E4437" s="313"/>
      <c r="F4437" s="313"/>
      <c r="G4437" s="301"/>
      <c r="H4437" s="301"/>
      <c r="I4437" s="301"/>
      <c r="J4437" s="292"/>
      <c r="K4437" s="292"/>
      <c r="L4437" s="310"/>
      <c r="M4437" s="301"/>
      <c r="N4437" s="295"/>
      <c r="O4437" s="295"/>
      <c r="P4437" s="295"/>
      <c r="Q4437" s="292"/>
      <c r="R4437" s="292"/>
      <c r="S4437" s="292"/>
      <c r="T4437" s="292"/>
      <c r="U4437" s="295"/>
      <c r="V4437" s="298"/>
      <c r="W4437" s="292"/>
      <c r="X4437" s="292"/>
      <c r="Y4437" s="292"/>
      <c r="Z4437" s="292"/>
      <c r="AA4437" s="292"/>
      <c r="AB4437" s="319"/>
    </row>
    <row r="4438" spans="1:29" x14ac:dyDescent="0.35">
      <c r="A4438" s="15">
        <v>1</v>
      </c>
      <c r="B4438" s="16" t="str">
        <f>[1]ภดส3!B9143</f>
        <v>โฉนด</v>
      </c>
      <c r="C4438" s="16">
        <f>[1]ภดส3!E9143</f>
        <v>2588</v>
      </c>
      <c r="D4438" s="17">
        <f>[1]ภดส3!C9143</f>
        <v>5707</v>
      </c>
      <c r="E4438" s="17" t="str">
        <f>[1]ภดส3!F9143</f>
        <v>ม.11 ต.นาบอน</v>
      </c>
      <c r="F4438" s="18" t="s">
        <v>34</v>
      </c>
      <c r="G4438" s="16">
        <f>[1]ภดส3!G9143</f>
        <v>0</v>
      </c>
      <c r="H4438" s="16">
        <f>[1]ภดส3!H9143</f>
        <v>0</v>
      </c>
      <c r="I4438" s="16">
        <f>[1]ภดส3!I9143</f>
        <v>20</v>
      </c>
      <c r="J4438" s="19">
        <f>[1]ภดส3!J9143</f>
        <v>20</v>
      </c>
      <c r="K4438" s="20">
        <v>3050</v>
      </c>
      <c r="L4438" s="19">
        <f>J4438*K4438</f>
        <v>61000</v>
      </c>
      <c r="M4438" s="21">
        <v>1</v>
      </c>
      <c r="N4438" s="21" t="s">
        <v>69</v>
      </c>
      <c r="O4438" s="21" t="s">
        <v>49</v>
      </c>
      <c r="P4438" s="21">
        <v>2</v>
      </c>
      <c r="Q4438" s="22">
        <v>80</v>
      </c>
      <c r="R4438" s="23">
        <v>100</v>
      </c>
      <c r="S4438" s="22">
        <v>6750</v>
      </c>
      <c r="T4438" s="22">
        <f>Q4438*S4438</f>
        <v>540000</v>
      </c>
      <c r="U4438" s="21">
        <v>20</v>
      </c>
      <c r="V4438" s="21">
        <v>30</v>
      </c>
      <c r="W4438" s="23">
        <f>T4438-T4438*30/100</f>
        <v>378000</v>
      </c>
      <c r="X4438" s="22">
        <f>L4438+W4438</f>
        <v>439000</v>
      </c>
      <c r="Y4438" s="23">
        <f>X4438*R4438/100</f>
        <v>439000</v>
      </c>
      <c r="Z4438" s="22">
        <v>0</v>
      </c>
      <c r="AA4438" s="24">
        <f>Y4438-Z4438</f>
        <v>439000</v>
      </c>
      <c r="AB4438" s="25">
        <v>0.02</v>
      </c>
      <c r="AC4438" s="5">
        <f>AA4438*AB4438/100</f>
        <v>87.8</v>
      </c>
    </row>
    <row r="4439" spans="1:29" x14ac:dyDescent="0.35">
      <c r="A4439" s="195"/>
      <c r="B4439" s="80"/>
      <c r="C4439" s="80"/>
      <c r="D4439" s="77"/>
      <c r="E4439" s="77"/>
      <c r="F4439" s="130"/>
      <c r="G4439" s="80"/>
      <c r="H4439" s="80"/>
      <c r="I4439" s="80"/>
      <c r="J4439" s="196"/>
      <c r="K4439" s="197"/>
      <c r="L4439" s="81"/>
      <c r="M4439" s="132"/>
      <c r="N4439" s="132"/>
      <c r="O4439" s="132"/>
      <c r="P4439" s="132"/>
      <c r="Q4439" s="185"/>
      <c r="R4439" s="87"/>
      <c r="S4439" s="185"/>
      <c r="T4439" s="86"/>
      <c r="U4439" s="132"/>
      <c r="V4439" s="132"/>
      <c r="W4439" s="87"/>
      <c r="X4439" s="86"/>
      <c r="Y4439" s="87"/>
      <c r="Z4439" s="86"/>
      <c r="AA4439" s="133"/>
      <c r="AB4439" s="157"/>
      <c r="AC4439" s="5">
        <f>SUM(AC4438)</f>
        <v>87.8</v>
      </c>
    </row>
    <row r="4440" spans="1:29" x14ac:dyDescent="0.35">
      <c r="A4440" s="1"/>
      <c r="B4440" s="1"/>
      <c r="C4440" s="1"/>
      <c r="D4440" s="2"/>
      <c r="E4440" s="2"/>
      <c r="F4440" s="2"/>
      <c r="G4440" s="1"/>
      <c r="H4440" s="1"/>
      <c r="I4440" s="1"/>
      <c r="J4440" s="3"/>
      <c r="K4440" s="4"/>
      <c r="M4440" s="6"/>
      <c r="N4440" s="1"/>
      <c r="O4440" s="1"/>
      <c r="P4440" s="1"/>
      <c r="Q4440" s="3"/>
      <c r="R4440" s="4"/>
      <c r="S4440" s="3"/>
      <c r="T4440" s="3"/>
      <c r="U4440" s="1"/>
      <c r="V4440" s="1"/>
      <c r="W4440" s="4"/>
      <c r="X4440" s="3"/>
      <c r="Y4440" s="4"/>
      <c r="Z4440" s="3"/>
      <c r="AA4440" s="4"/>
      <c r="AB4440" s="55"/>
    </row>
    <row r="4441" spans="1:29" x14ac:dyDescent="0.35">
      <c r="A4441" s="8"/>
      <c r="B4441" s="8" t="s">
        <v>37</v>
      </c>
      <c r="C4441" s="8"/>
      <c r="D4441" s="9" t="s">
        <v>38</v>
      </c>
      <c r="E4441" s="9"/>
      <c r="F4441" s="9"/>
      <c r="G4441" s="56"/>
      <c r="H4441" s="8" t="s">
        <v>39</v>
      </c>
      <c r="I4441" s="8"/>
      <c r="J4441" s="57"/>
      <c r="K4441" s="10"/>
      <c r="L4441" s="8"/>
      <c r="M4441" s="13"/>
      <c r="N4441" s="1"/>
      <c r="O4441" s="1"/>
      <c r="P4441" s="1"/>
      <c r="Q4441" s="3"/>
      <c r="R4441" s="4"/>
      <c r="S4441" s="3"/>
      <c r="T4441" s="3"/>
      <c r="U4441" s="1"/>
      <c r="V4441" s="1"/>
      <c r="W4441" s="4"/>
      <c r="X4441" s="3"/>
      <c r="Y4441" s="4"/>
      <c r="Z4441" s="3"/>
      <c r="AA4441" s="4"/>
      <c r="AB4441" s="55"/>
    </row>
    <row r="4442" spans="1:29" x14ac:dyDescent="0.35">
      <c r="A4442" s="8"/>
      <c r="B4442" s="8"/>
      <c r="C4442" s="8"/>
      <c r="D4442" s="9"/>
      <c r="E4442" s="9"/>
      <c r="F4442" s="9"/>
      <c r="G4442" s="56"/>
      <c r="H4442" s="8" t="s">
        <v>40</v>
      </c>
      <c r="I4442" s="8"/>
      <c r="J4442" s="57"/>
      <c r="K4442" s="10"/>
      <c r="L4442" s="8"/>
      <c r="M4442" s="13"/>
      <c r="N4442" s="1"/>
      <c r="O4442" s="1"/>
      <c r="P4442" s="1"/>
      <c r="Q4442" s="3"/>
      <c r="R4442" s="4"/>
      <c r="S4442" s="3"/>
      <c r="T4442" s="3"/>
      <c r="U4442" s="1"/>
      <c r="V4442" s="1"/>
      <c r="W4442" s="4"/>
      <c r="X4442" s="3"/>
      <c r="Y4442" s="4"/>
      <c r="Z4442" s="3"/>
      <c r="AA4442" s="4"/>
      <c r="AB4442" s="55"/>
    </row>
    <row r="4443" spans="1:29" x14ac:dyDescent="0.35">
      <c r="A4443" s="8"/>
      <c r="B4443" s="8"/>
      <c r="C4443" s="8"/>
      <c r="D4443" s="9"/>
      <c r="E4443" s="9"/>
      <c r="F4443" s="9"/>
      <c r="G4443" s="56"/>
      <c r="H4443" s="8" t="s">
        <v>41</v>
      </c>
      <c r="I4443" s="8"/>
      <c r="J4443" s="57"/>
      <c r="K4443" s="10"/>
      <c r="L4443" s="8"/>
      <c r="M4443" s="13"/>
      <c r="N4443" s="1"/>
      <c r="O4443" s="1"/>
      <c r="P4443" s="8"/>
      <c r="Q4443" s="3"/>
      <c r="R4443" s="4"/>
      <c r="S4443" s="3"/>
      <c r="T4443" s="3"/>
      <c r="U4443" s="1"/>
      <c r="V4443" s="1"/>
      <c r="W4443" s="4"/>
      <c r="X4443" s="3"/>
      <c r="Y4443" s="11"/>
      <c r="Z4443" s="10"/>
      <c r="AA4443" s="11"/>
      <c r="AB4443" s="14"/>
    </row>
    <row r="4444" spans="1:29" x14ac:dyDescent="0.35">
      <c r="A4444" s="8"/>
      <c r="B4444" s="8"/>
      <c r="C4444" s="8"/>
      <c r="D4444" s="9"/>
      <c r="E4444" s="9"/>
      <c r="F4444" s="9"/>
      <c r="G4444" s="56"/>
      <c r="H4444" s="8" t="s">
        <v>42</v>
      </c>
      <c r="I4444" s="58"/>
      <c r="J4444" s="59"/>
      <c r="K4444" s="12"/>
      <c r="L4444" s="58"/>
      <c r="M4444" s="60"/>
      <c r="N4444" s="1"/>
      <c r="O4444" s="1"/>
      <c r="P4444" s="8"/>
      <c r="Q4444" s="3"/>
      <c r="R4444" s="4"/>
      <c r="S4444" s="3"/>
      <c r="T4444" s="3"/>
      <c r="U4444" s="1"/>
      <c r="V4444" s="1"/>
      <c r="W4444" s="4"/>
      <c r="X4444" s="3"/>
      <c r="Y4444" s="11"/>
      <c r="Z4444" s="10"/>
      <c r="AA4444" s="11"/>
      <c r="AB4444" s="14"/>
    </row>
    <row r="4445" spans="1:29" x14ac:dyDescent="0.35">
      <c r="A4445" s="58"/>
      <c r="B4445" s="58"/>
      <c r="C4445" s="58"/>
      <c r="D4445" s="61"/>
      <c r="E4445" s="61"/>
      <c r="F4445" s="61"/>
      <c r="G4445" s="58"/>
      <c r="H4445" s="58" t="s">
        <v>43</v>
      </c>
      <c r="I4445" s="58"/>
      <c r="J4445" s="59"/>
      <c r="K4445" s="12"/>
      <c r="L4445" s="58"/>
      <c r="M4445" s="60"/>
    </row>
    <row r="4447" spans="1:29" x14ac:dyDescent="0.35">
      <c r="A4447" s="1"/>
      <c r="B4447" s="1"/>
      <c r="C4447" s="1"/>
      <c r="D4447" s="2"/>
      <c r="E4447" s="2"/>
      <c r="F4447" s="2"/>
      <c r="G4447" s="1"/>
      <c r="H4447" s="1"/>
      <c r="I4447" s="1"/>
      <c r="J4447" s="3"/>
      <c r="K4447" s="4"/>
      <c r="M4447" s="6"/>
      <c r="N4447" s="1"/>
      <c r="O4447" s="1"/>
      <c r="P4447" s="1"/>
      <c r="Q4447" s="3"/>
      <c r="R4447" s="4"/>
      <c r="S4447" s="3"/>
      <c r="T4447" s="3"/>
      <c r="U4447" s="1"/>
      <c r="V4447" s="1"/>
      <c r="W4447" s="4"/>
      <c r="X4447" s="3"/>
      <c r="Y4447" s="4"/>
      <c r="Z4447" s="3"/>
      <c r="AA4447" s="314" t="s">
        <v>0</v>
      </c>
      <c r="AB4447" s="314"/>
    </row>
    <row r="4448" spans="1:29" x14ac:dyDescent="0.35">
      <c r="A4448" s="315" t="s">
        <v>1</v>
      </c>
      <c r="B4448" s="315"/>
      <c r="C4448" s="315"/>
      <c r="D4448" s="315"/>
      <c r="E4448" s="315"/>
      <c r="F4448" s="315"/>
      <c r="G4448" s="315"/>
      <c r="H4448" s="315"/>
      <c r="I4448" s="315"/>
      <c r="J4448" s="315"/>
      <c r="K4448" s="315"/>
      <c r="L4448" s="315"/>
      <c r="M4448" s="315"/>
      <c r="N4448" s="315"/>
      <c r="O4448" s="315"/>
      <c r="P4448" s="315"/>
      <c r="Q4448" s="315"/>
      <c r="R4448" s="315"/>
      <c r="S4448" s="315"/>
      <c r="T4448" s="315"/>
      <c r="U4448" s="315"/>
      <c r="V4448" s="315"/>
      <c r="W4448" s="315"/>
      <c r="X4448" s="315"/>
      <c r="Y4448" s="315"/>
      <c r="Z4448" s="315"/>
      <c r="AA4448" s="315"/>
      <c r="AB4448" s="315"/>
    </row>
    <row r="4449" spans="1:29" x14ac:dyDescent="0.35">
      <c r="A4449" s="315" t="str">
        <f>A4430</f>
        <v>เทศบาลตำบลนาบอน</v>
      </c>
      <c r="B4449" s="315"/>
      <c r="C4449" s="315"/>
      <c r="D4449" s="315"/>
      <c r="E4449" s="315"/>
      <c r="F4449" s="315"/>
      <c r="G4449" s="315"/>
      <c r="H4449" s="315"/>
      <c r="I4449" s="315"/>
      <c r="J4449" s="315"/>
      <c r="K4449" s="315"/>
      <c r="L4449" s="315"/>
      <c r="M4449" s="315"/>
      <c r="N4449" s="315"/>
      <c r="O4449" s="315"/>
      <c r="P4449" s="315"/>
      <c r="Q4449" s="315"/>
      <c r="R4449" s="315"/>
      <c r="S4449" s="315"/>
      <c r="T4449" s="315"/>
      <c r="U4449" s="315"/>
      <c r="V4449" s="315"/>
      <c r="W4449" s="315"/>
      <c r="X4449" s="315"/>
      <c r="Y4449" s="315"/>
      <c r="Z4449" s="315"/>
      <c r="AA4449" s="315"/>
      <c r="AB4449" s="315"/>
    </row>
    <row r="4450" spans="1:29" x14ac:dyDescent="0.35">
      <c r="A4450" s="8" t="s">
        <v>356</v>
      </c>
      <c r="B4450" s="8"/>
      <c r="C4450" s="8"/>
      <c r="D4450" s="9"/>
      <c r="E4450" s="9"/>
      <c r="F4450" s="9"/>
      <c r="G4450" s="8"/>
      <c r="H4450" s="8"/>
      <c r="I4450" s="8"/>
      <c r="J4450" s="10"/>
      <c r="K4450" s="11"/>
      <c r="L4450" s="12"/>
      <c r="M4450" s="13"/>
      <c r="N4450" s="8"/>
      <c r="O4450" s="8"/>
      <c r="P4450" s="8"/>
      <c r="Q4450" s="10"/>
      <c r="R4450" s="11"/>
      <c r="S4450" s="10"/>
      <c r="T4450" s="10"/>
      <c r="U4450" s="8"/>
      <c r="V4450" s="8"/>
      <c r="W4450" s="11"/>
      <c r="X4450" s="10"/>
      <c r="Y4450" s="11"/>
      <c r="Z4450" s="10"/>
      <c r="AA4450" s="11"/>
      <c r="AB4450" s="14"/>
    </row>
    <row r="4451" spans="1:29" x14ac:dyDescent="0.35">
      <c r="A4451" s="288" t="s">
        <v>4</v>
      </c>
      <c r="B4451" s="316"/>
      <c r="C4451" s="316"/>
      <c r="D4451" s="316"/>
      <c r="E4451" s="316"/>
      <c r="F4451" s="316"/>
      <c r="G4451" s="316"/>
      <c r="H4451" s="316"/>
      <c r="I4451" s="316"/>
      <c r="J4451" s="316"/>
      <c r="K4451" s="316"/>
      <c r="L4451" s="289"/>
      <c r="M4451" s="288" t="s">
        <v>5</v>
      </c>
      <c r="N4451" s="316"/>
      <c r="O4451" s="316"/>
      <c r="P4451" s="316"/>
      <c r="Q4451" s="316"/>
      <c r="R4451" s="316"/>
      <c r="S4451" s="316"/>
      <c r="T4451" s="316"/>
      <c r="U4451" s="316"/>
      <c r="V4451" s="316"/>
      <c r="W4451" s="289"/>
      <c r="X4451" s="290" t="s">
        <v>6</v>
      </c>
      <c r="Y4451" s="290" t="s">
        <v>7</v>
      </c>
      <c r="Z4451" s="290" t="s">
        <v>8</v>
      </c>
      <c r="AA4451" s="290" t="s">
        <v>9</v>
      </c>
      <c r="AB4451" s="317" t="s">
        <v>10</v>
      </c>
    </row>
    <row r="4452" spans="1:29" x14ac:dyDescent="0.35">
      <c r="A4452" s="299" t="s">
        <v>11</v>
      </c>
      <c r="B4452" s="293" t="s">
        <v>12</v>
      </c>
      <c r="C4452" s="293" t="s">
        <v>13</v>
      </c>
      <c r="D4452" s="311" t="s">
        <v>14</v>
      </c>
      <c r="E4452" s="311" t="s">
        <v>15</v>
      </c>
      <c r="F4452" s="312" t="s">
        <v>16</v>
      </c>
      <c r="G4452" s="302" t="s">
        <v>17</v>
      </c>
      <c r="H4452" s="303"/>
      <c r="I4452" s="304"/>
      <c r="J4452" s="290" t="s">
        <v>18</v>
      </c>
      <c r="K4452" s="290" t="s">
        <v>19</v>
      </c>
      <c r="L4452" s="308" t="s">
        <v>20</v>
      </c>
      <c r="M4452" s="299" t="s">
        <v>11</v>
      </c>
      <c r="N4452" s="293" t="s">
        <v>21</v>
      </c>
      <c r="O4452" s="293" t="s">
        <v>22</v>
      </c>
      <c r="P4452" s="293" t="s">
        <v>16</v>
      </c>
      <c r="Q4452" s="290" t="s">
        <v>23</v>
      </c>
      <c r="R4452" s="290" t="s">
        <v>24</v>
      </c>
      <c r="S4452" s="290" t="s">
        <v>25</v>
      </c>
      <c r="T4452" s="290" t="s">
        <v>26</v>
      </c>
      <c r="U4452" s="288" t="s">
        <v>27</v>
      </c>
      <c r="V4452" s="289"/>
      <c r="W4452" s="290" t="s">
        <v>28</v>
      </c>
      <c r="X4452" s="291"/>
      <c r="Y4452" s="291"/>
      <c r="Z4452" s="291"/>
      <c r="AA4452" s="291"/>
      <c r="AB4452" s="318"/>
    </row>
    <row r="4453" spans="1:29" x14ac:dyDescent="0.35">
      <c r="A4453" s="300"/>
      <c r="B4453" s="294"/>
      <c r="C4453" s="294"/>
      <c r="D4453" s="312"/>
      <c r="E4453" s="312"/>
      <c r="F4453" s="312"/>
      <c r="G4453" s="305"/>
      <c r="H4453" s="306"/>
      <c r="I4453" s="307"/>
      <c r="J4453" s="291"/>
      <c r="K4453" s="291"/>
      <c r="L4453" s="309"/>
      <c r="M4453" s="300"/>
      <c r="N4453" s="294"/>
      <c r="O4453" s="294"/>
      <c r="P4453" s="294"/>
      <c r="Q4453" s="291"/>
      <c r="R4453" s="291"/>
      <c r="S4453" s="291"/>
      <c r="T4453" s="291"/>
      <c r="U4453" s="293" t="s">
        <v>29</v>
      </c>
      <c r="V4453" s="296" t="s">
        <v>30</v>
      </c>
      <c r="W4453" s="291"/>
      <c r="X4453" s="291"/>
      <c r="Y4453" s="291"/>
      <c r="Z4453" s="291"/>
      <c r="AA4453" s="291"/>
      <c r="AB4453" s="318"/>
    </row>
    <row r="4454" spans="1:29" x14ac:dyDescent="0.35">
      <c r="A4454" s="300"/>
      <c r="B4454" s="294"/>
      <c r="C4454" s="294"/>
      <c r="D4454" s="312"/>
      <c r="E4454" s="312"/>
      <c r="F4454" s="312"/>
      <c r="G4454" s="299" t="s">
        <v>31</v>
      </c>
      <c r="H4454" s="299" t="s">
        <v>32</v>
      </c>
      <c r="I4454" s="299" t="s">
        <v>33</v>
      </c>
      <c r="J4454" s="291"/>
      <c r="K4454" s="291"/>
      <c r="L4454" s="309"/>
      <c r="M4454" s="300"/>
      <c r="N4454" s="294"/>
      <c r="O4454" s="294"/>
      <c r="P4454" s="294"/>
      <c r="Q4454" s="291"/>
      <c r="R4454" s="291"/>
      <c r="S4454" s="291"/>
      <c r="T4454" s="291"/>
      <c r="U4454" s="294"/>
      <c r="V4454" s="297"/>
      <c r="W4454" s="291"/>
      <c r="X4454" s="291"/>
      <c r="Y4454" s="291"/>
      <c r="Z4454" s="291"/>
      <c r="AA4454" s="291"/>
      <c r="AB4454" s="318"/>
    </row>
    <row r="4455" spans="1:29" x14ac:dyDescent="0.35">
      <c r="A4455" s="300"/>
      <c r="B4455" s="294"/>
      <c r="C4455" s="294"/>
      <c r="D4455" s="312"/>
      <c r="E4455" s="312"/>
      <c r="F4455" s="312"/>
      <c r="G4455" s="300"/>
      <c r="H4455" s="300"/>
      <c r="I4455" s="300"/>
      <c r="J4455" s="291"/>
      <c r="K4455" s="291"/>
      <c r="L4455" s="309"/>
      <c r="M4455" s="300"/>
      <c r="N4455" s="294"/>
      <c r="O4455" s="294"/>
      <c r="P4455" s="294"/>
      <c r="Q4455" s="291"/>
      <c r="R4455" s="291"/>
      <c r="S4455" s="291"/>
      <c r="T4455" s="291"/>
      <c r="U4455" s="294"/>
      <c r="V4455" s="297"/>
      <c r="W4455" s="291"/>
      <c r="X4455" s="291"/>
      <c r="Y4455" s="291"/>
      <c r="Z4455" s="291"/>
      <c r="AA4455" s="291"/>
      <c r="AB4455" s="318"/>
    </row>
    <row r="4456" spans="1:29" x14ac:dyDescent="0.35">
      <c r="A4456" s="301"/>
      <c r="B4456" s="295"/>
      <c r="C4456" s="295"/>
      <c r="D4456" s="313"/>
      <c r="E4456" s="313"/>
      <c r="F4456" s="313"/>
      <c r="G4456" s="301"/>
      <c r="H4456" s="301"/>
      <c r="I4456" s="301"/>
      <c r="J4456" s="292"/>
      <c r="K4456" s="292"/>
      <c r="L4456" s="310"/>
      <c r="M4456" s="301"/>
      <c r="N4456" s="295"/>
      <c r="O4456" s="295"/>
      <c r="P4456" s="295"/>
      <c r="Q4456" s="292"/>
      <c r="R4456" s="292"/>
      <c r="S4456" s="292"/>
      <c r="T4456" s="292"/>
      <c r="U4456" s="295"/>
      <c r="V4456" s="298"/>
      <c r="W4456" s="292"/>
      <c r="X4456" s="292"/>
      <c r="Y4456" s="292"/>
      <c r="Z4456" s="292"/>
      <c r="AA4456" s="292"/>
      <c r="AB4456" s="319"/>
    </row>
    <row r="4457" spans="1:29" x14ac:dyDescent="0.35">
      <c r="A4457" s="15">
        <v>1</v>
      </c>
      <c r="B4457" s="16" t="str">
        <f>[1]ภดส3!B13329</f>
        <v>โฉนด</v>
      </c>
      <c r="C4457" s="16">
        <f>[1]ภดส3!E13329</f>
        <v>3559</v>
      </c>
      <c r="D4457" s="17">
        <f>[1]ภดส3!C13329</f>
        <v>7503</v>
      </c>
      <c r="E4457" s="17" t="str">
        <f>[1]ภดส3!F13329</f>
        <v>ม.2 ต.นาบอน</v>
      </c>
      <c r="F4457" s="18" t="s">
        <v>47</v>
      </c>
      <c r="G4457" s="16">
        <f>[1]ภดส3!G13329</f>
        <v>0</v>
      </c>
      <c r="H4457" s="16">
        <f>[1]ภดส3!H13329</f>
        <v>0</v>
      </c>
      <c r="I4457" s="16">
        <f>[1]ภดส3!I13329</f>
        <v>25</v>
      </c>
      <c r="J4457" s="19">
        <f>[1]ภดส3!J13329</f>
        <v>25</v>
      </c>
      <c r="K4457" s="20">
        <v>3050</v>
      </c>
      <c r="L4457" s="19">
        <f>J4457*K4457</f>
        <v>76250</v>
      </c>
      <c r="M4457" s="21"/>
      <c r="N4457" s="21"/>
      <c r="O4457" s="21"/>
      <c r="P4457" s="21"/>
      <c r="Q4457" s="22"/>
      <c r="R4457" s="23"/>
      <c r="S4457" s="22"/>
      <c r="T4457" s="22"/>
      <c r="U4457" s="21"/>
      <c r="V4457" s="21"/>
      <c r="W4457" s="23"/>
      <c r="X4457" s="22">
        <f>L4457</f>
        <v>76250</v>
      </c>
      <c r="Y4457" s="23">
        <f>X4457*100/100</f>
        <v>76250</v>
      </c>
      <c r="Z4457" s="22">
        <v>0</v>
      </c>
      <c r="AA4457" s="24">
        <f>Y4457-Z4457</f>
        <v>76250</v>
      </c>
      <c r="AB4457" s="25">
        <v>0.3</v>
      </c>
      <c r="AC4457" s="5">
        <f>AA4457*AB4457/100</f>
        <v>228.75</v>
      </c>
    </row>
    <row r="4458" spans="1:29" x14ac:dyDescent="0.35">
      <c r="A4458" s="92">
        <v>2</v>
      </c>
      <c r="B4458" s="93" t="s">
        <v>95</v>
      </c>
      <c r="C4458" s="93">
        <v>3559</v>
      </c>
      <c r="D4458" s="17">
        <v>7503</v>
      </c>
      <c r="E4458" s="17" t="s">
        <v>59</v>
      </c>
      <c r="F4458" s="94" t="s">
        <v>61</v>
      </c>
      <c r="G4458" s="93">
        <v>0</v>
      </c>
      <c r="H4458" s="93">
        <v>0</v>
      </c>
      <c r="I4458" s="93">
        <v>25</v>
      </c>
      <c r="J4458" s="95">
        <f>G4458*400+H4458*100+I4458</f>
        <v>25</v>
      </c>
      <c r="K4458" s="117">
        <v>3050</v>
      </c>
      <c r="L4458" s="95">
        <f>J4458*K4458</f>
        <v>76250</v>
      </c>
      <c r="M4458" s="96"/>
      <c r="N4458" s="96"/>
      <c r="O4458" s="96"/>
      <c r="P4458" s="96"/>
      <c r="Q4458" s="97"/>
      <c r="R4458" s="98"/>
      <c r="S4458" s="97"/>
      <c r="T4458" s="97"/>
      <c r="U4458" s="96"/>
      <c r="V4458" s="96"/>
      <c r="W4458" s="98"/>
      <c r="X4458" s="97">
        <f>L4458</f>
        <v>76250</v>
      </c>
      <c r="Y4458" s="98">
        <f>X4458*100/100</f>
        <v>76250</v>
      </c>
      <c r="Z4458" s="97">
        <v>50000000</v>
      </c>
      <c r="AA4458" s="99">
        <v>0</v>
      </c>
      <c r="AB4458" s="100">
        <v>0.01</v>
      </c>
      <c r="AC4458" s="5">
        <f>AA4458*AB4458/100</f>
        <v>0</v>
      </c>
    </row>
    <row r="4459" spans="1:29" x14ac:dyDescent="0.35">
      <c r="A4459" s="201"/>
      <c r="B4459" s="202"/>
      <c r="C4459" s="202"/>
      <c r="D4459" s="77"/>
      <c r="E4459" s="77"/>
      <c r="F4459" s="130"/>
      <c r="G4459" s="202"/>
      <c r="H4459" s="202"/>
      <c r="I4459" s="202"/>
      <c r="J4459" s="196"/>
      <c r="K4459" s="197"/>
      <c r="L4459" s="203"/>
      <c r="M4459" s="132"/>
      <c r="N4459" s="132"/>
      <c r="O4459" s="132"/>
      <c r="P4459" s="132"/>
      <c r="Q4459" s="185"/>
      <c r="R4459" s="206"/>
      <c r="S4459" s="185"/>
      <c r="T4459" s="207"/>
      <c r="U4459" s="132"/>
      <c r="V4459" s="132"/>
      <c r="W4459" s="206"/>
      <c r="X4459" s="207"/>
      <c r="Y4459" s="206"/>
      <c r="Z4459" s="207"/>
      <c r="AA4459" s="208"/>
      <c r="AB4459" s="198"/>
      <c r="AC4459" s="188">
        <f>SUM(AC4457:AC4458)</f>
        <v>228.75</v>
      </c>
    </row>
    <row r="4460" spans="1:29" x14ac:dyDescent="0.35">
      <c r="A4460" s="1"/>
      <c r="B4460" s="1"/>
      <c r="C4460" s="1"/>
      <c r="D4460" s="2"/>
      <c r="E4460" s="2"/>
      <c r="F4460" s="2"/>
      <c r="G4460" s="1"/>
      <c r="H4460" s="1"/>
      <c r="I4460" s="1"/>
      <c r="J4460" s="3"/>
      <c r="K4460" s="4"/>
      <c r="M4460" s="6"/>
      <c r="N4460" s="1"/>
      <c r="O4460" s="1"/>
      <c r="P4460" s="1"/>
      <c r="Q4460" s="3"/>
      <c r="R4460" s="4"/>
      <c r="S4460" s="3"/>
      <c r="T4460" s="3"/>
      <c r="U4460" s="1"/>
      <c r="V4460" s="1"/>
      <c r="W4460" s="4"/>
      <c r="X4460" s="3"/>
      <c r="Y4460" s="4"/>
      <c r="Z4460" s="3"/>
      <c r="AA4460" s="4"/>
      <c r="AB4460" s="55"/>
    </row>
    <row r="4461" spans="1:29" x14ac:dyDescent="0.35">
      <c r="A4461" s="8"/>
      <c r="B4461" s="8" t="s">
        <v>37</v>
      </c>
      <c r="C4461" s="8"/>
      <c r="D4461" s="9" t="s">
        <v>38</v>
      </c>
      <c r="E4461" s="9"/>
      <c r="F4461" s="9"/>
      <c r="G4461" s="56"/>
      <c r="H4461" s="8" t="s">
        <v>39</v>
      </c>
      <c r="I4461" s="8"/>
      <c r="J4461" s="57"/>
      <c r="K4461" s="10"/>
      <c r="L4461" s="8"/>
      <c r="M4461" s="13"/>
      <c r="N4461" s="1"/>
      <c r="O4461" s="1"/>
      <c r="P4461" s="1"/>
      <c r="Q4461" s="3"/>
      <c r="R4461" s="4"/>
      <c r="S4461" s="3"/>
      <c r="T4461" s="3"/>
      <c r="U4461" s="1"/>
      <c r="V4461" s="1"/>
      <c r="W4461" s="4"/>
      <c r="X4461" s="3"/>
      <c r="Y4461" s="4"/>
      <c r="Z4461" s="3"/>
      <c r="AA4461" s="4"/>
      <c r="AB4461" s="55"/>
    </row>
    <row r="4462" spans="1:29" x14ac:dyDescent="0.35">
      <c r="A4462" s="8"/>
      <c r="B4462" s="8"/>
      <c r="C4462" s="8"/>
      <c r="D4462" s="9"/>
      <c r="E4462" s="9"/>
      <c r="F4462" s="9"/>
      <c r="G4462" s="56"/>
      <c r="H4462" s="8" t="s">
        <v>40</v>
      </c>
      <c r="I4462" s="8"/>
      <c r="J4462" s="57"/>
      <c r="K4462" s="10"/>
      <c r="L4462" s="8"/>
      <c r="M4462" s="13"/>
      <c r="N4462" s="1"/>
      <c r="O4462" s="1"/>
      <c r="P4462" s="1"/>
      <c r="Q4462" s="3"/>
      <c r="R4462" s="4"/>
      <c r="S4462" s="3"/>
      <c r="T4462" s="3"/>
      <c r="U4462" s="1"/>
      <c r="V4462" s="1"/>
      <c r="W4462" s="4"/>
      <c r="X4462" s="3"/>
      <c r="Y4462" s="4"/>
      <c r="Z4462" s="3"/>
      <c r="AA4462" s="4"/>
      <c r="AB4462" s="55"/>
    </row>
    <row r="4463" spans="1:29" x14ac:dyDescent="0.35">
      <c r="A4463" s="8"/>
      <c r="B4463" s="8"/>
      <c r="C4463" s="8"/>
      <c r="D4463" s="9"/>
      <c r="E4463" s="9"/>
      <c r="F4463" s="9"/>
      <c r="G4463" s="56"/>
      <c r="H4463" s="8" t="s">
        <v>41</v>
      </c>
      <c r="I4463" s="8"/>
      <c r="J4463" s="57"/>
      <c r="K4463" s="10"/>
      <c r="L4463" s="8"/>
      <c r="M4463" s="13"/>
      <c r="N4463" s="1"/>
      <c r="O4463" s="1"/>
      <c r="P4463" s="8"/>
      <c r="Q4463" s="3"/>
      <c r="R4463" s="4"/>
      <c r="S4463" s="3"/>
      <c r="T4463" s="3"/>
      <c r="U4463" s="1"/>
      <c r="V4463" s="1"/>
      <c r="W4463" s="4"/>
      <c r="X4463" s="3"/>
      <c r="Y4463" s="11"/>
      <c r="Z4463" s="10"/>
      <c r="AA4463" s="11"/>
      <c r="AB4463" s="14"/>
    </row>
    <row r="4464" spans="1:29" x14ac:dyDescent="0.35">
      <c r="A4464" s="8"/>
      <c r="B4464" s="8"/>
      <c r="C4464" s="8"/>
      <c r="D4464" s="9"/>
      <c r="E4464" s="9"/>
      <c r="F4464" s="9"/>
      <c r="G4464" s="56"/>
      <c r="H4464" s="8" t="s">
        <v>42</v>
      </c>
      <c r="I4464" s="58"/>
      <c r="J4464" s="59"/>
      <c r="K4464" s="12"/>
      <c r="L4464" s="58"/>
      <c r="M4464" s="60"/>
      <c r="N4464" s="1"/>
      <c r="O4464" s="1"/>
      <c r="P4464" s="8"/>
      <c r="Q4464" s="3"/>
      <c r="R4464" s="4"/>
      <c r="S4464" s="3"/>
      <c r="T4464" s="3"/>
      <c r="U4464" s="1"/>
      <c r="V4464" s="1"/>
      <c r="W4464" s="4"/>
      <c r="X4464" s="3"/>
      <c r="Y4464" s="11"/>
      <c r="Z4464" s="10"/>
      <c r="AA4464" s="11"/>
      <c r="AB4464" s="14"/>
    </row>
    <row r="4465" spans="1:29" x14ac:dyDescent="0.35">
      <c r="A4465" s="58"/>
      <c r="B4465" s="58"/>
      <c r="C4465" s="58"/>
      <c r="D4465" s="61"/>
      <c r="E4465" s="61"/>
      <c r="F4465" s="61"/>
      <c r="G4465" s="58"/>
      <c r="H4465" s="58" t="s">
        <v>43</v>
      </c>
      <c r="I4465" s="58"/>
      <c r="J4465" s="59"/>
      <c r="K4465" s="12"/>
      <c r="L4465" s="58"/>
      <c r="M4465" s="60"/>
    </row>
    <row r="4466" spans="1:29" x14ac:dyDescent="0.35">
      <c r="A4466" s="1"/>
      <c r="B4466" s="1"/>
      <c r="C4466" s="1"/>
      <c r="D4466" s="2"/>
      <c r="E4466" s="2"/>
      <c r="F4466" s="2"/>
      <c r="G4466" s="1"/>
      <c r="H4466" s="1"/>
      <c r="I4466" s="1"/>
      <c r="J4466" s="3"/>
      <c r="K4466" s="4"/>
      <c r="M4466" s="6"/>
      <c r="N4466" s="1"/>
      <c r="O4466" s="1"/>
      <c r="P4466" s="1"/>
      <c r="Q4466" s="3"/>
      <c r="R4466" s="4"/>
      <c r="S4466" s="3"/>
      <c r="T4466" s="3"/>
      <c r="U4466" s="1"/>
      <c r="V4466" s="1"/>
      <c r="W4466" s="4"/>
      <c r="X4466" s="3"/>
      <c r="Y4466" s="4"/>
      <c r="Z4466" s="3"/>
      <c r="AA4466" s="314" t="s">
        <v>0</v>
      </c>
      <c r="AB4466" s="314"/>
    </row>
    <row r="4467" spans="1:29" x14ac:dyDescent="0.35">
      <c r="A4467" s="315" t="s">
        <v>1</v>
      </c>
      <c r="B4467" s="315"/>
      <c r="C4467" s="315"/>
      <c r="D4467" s="315"/>
      <c r="E4467" s="315"/>
      <c r="F4467" s="315"/>
      <c r="G4467" s="315"/>
      <c r="H4467" s="315"/>
      <c r="I4467" s="315"/>
      <c r="J4467" s="315"/>
      <c r="K4467" s="315"/>
      <c r="L4467" s="315"/>
      <c r="M4467" s="315"/>
      <c r="N4467" s="315"/>
      <c r="O4467" s="315"/>
      <c r="P4467" s="315"/>
      <c r="Q4467" s="315"/>
      <c r="R4467" s="315"/>
      <c r="S4467" s="315"/>
      <c r="T4467" s="315"/>
      <c r="U4467" s="315"/>
      <c r="V4467" s="315"/>
      <c r="W4467" s="315"/>
      <c r="X4467" s="315"/>
      <c r="Y4467" s="315"/>
      <c r="Z4467" s="315"/>
      <c r="AA4467" s="315"/>
      <c r="AB4467" s="315"/>
    </row>
    <row r="4468" spans="1:29" x14ac:dyDescent="0.35">
      <c r="A4468" s="315" t="str">
        <f>A4449</f>
        <v>เทศบาลตำบลนาบอน</v>
      </c>
      <c r="B4468" s="315"/>
      <c r="C4468" s="315"/>
      <c r="D4468" s="315"/>
      <c r="E4468" s="315"/>
      <c r="F4468" s="315"/>
      <c r="G4468" s="315"/>
      <c r="H4468" s="315"/>
      <c r="I4468" s="315"/>
      <c r="J4468" s="315"/>
      <c r="K4468" s="315"/>
      <c r="L4468" s="315"/>
      <c r="M4468" s="315"/>
      <c r="N4468" s="315"/>
      <c r="O4468" s="315"/>
      <c r="P4468" s="315"/>
      <c r="Q4468" s="315"/>
      <c r="R4468" s="315"/>
      <c r="S4468" s="315"/>
      <c r="T4468" s="315"/>
      <c r="U4468" s="315"/>
      <c r="V4468" s="315"/>
      <c r="W4468" s="315"/>
      <c r="X4468" s="315"/>
      <c r="Y4468" s="315"/>
      <c r="Z4468" s="315"/>
      <c r="AA4468" s="315"/>
      <c r="AB4468" s="315"/>
    </row>
    <row r="4469" spans="1:29" x14ac:dyDescent="0.35">
      <c r="A4469" s="8" t="s">
        <v>357</v>
      </c>
      <c r="B4469" s="8"/>
      <c r="C4469" s="8"/>
      <c r="D4469" s="9"/>
      <c r="E4469" s="9"/>
      <c r="F4469" s="9"/>
      <c r="G4469" s="8"/>
      <c r="H4469" s="8"/>
      <c r="I4469" s="8"/>
      <c r="J4469" s="10"/>
      <c r="K4469" s="11"/>
      <c r="L4469" s="12"/>
      <c r="M4469" s="13"/>
      <c r="N4469" s="8"/>
      <c r="O4469" s="8"/>
      <c r="P4469" s="8"/>
      <c r="Q4469" s="10"/>
      <c r="R4469" s="11"/>
      <c r="S4469" s="10"/>
      <c r="T4469" s="10"/>
      <c r="U4469" s="8"/>
      <c r="V4469" s="8"/>
      <c r="W4469" s="11"/>
      <c r="X4469" s="10"/>
      <c r="Y4469" s="11"/>
      <c r="Z4469" s="10"/>
      <c r="AA4469" s="11"/>
      <c r="AB4469" s="14"/>
    </row>
    <row r="4470" spans="1:29" x14ac:dyDescent="0.35">
      <c r="A4470" s="288" t="s">
        <v>4</v>
      </c>
      <c r="B4470" s="316"/>
      <c r="C4470" s="316"/>
      <c r="D4470" s="316"/>
      <c r="E4470" s="316"/>
      <c r="F4470" s="316"/>
      <c r="G4470" s="316"/>
      <c r="H4470" s="316"/>
      <c r="I4470" s="316"/>
      <c r="J4470" s="316"/>
      <c r="K4470" s="316"/>
      <c r="L4470" s="289"/>
      <c r="M4470" s="288" t="s">
        <v>5</v>
      </c>
      <c r="N4470" s="316"/>
      <c r="O4470" s="316"/>
      <c r="P4470" s="316"/>
      <c r="Q4470" s="316"/>
      <c r="R4470" s="316"/>
      <c r="S4470" s="316"/>
      <c r="T4470" s="316"/>
      <c r="U4470" s="316"/>
      <c r="V4470" s="316"/>
      <c r="W4470" s="289"/>
      <c r="X4470" s="290" t="s">
        <v>6</v>
      </c>
      <c r="Y4470" s="290" t="s">
        <v>7</v>
      </c>
      <c r="Z4470" s="290" t="s">
        <v>8</v>
      </c>
      <c r="AA4470" s="290" t="s">
        <v>9</v>
      </c>
      <c r="AB4470" s="317" t="s">
        <v>10</v>
      </c>
    </row>
    <row r="4471" spans="1:29" x14ac:dyDescent="0.35">
      <c r="A4471" s="299" t="s">
        <v>11</v>
      </c>
      <c r="B4471" s="293" t="s">
        <v>12</v>
      </c>
      <c r="C4471" s="293" t="s">
        <v>13</v>
      </c>
      <c r="D4471" s="311" t="s">
        <v>14</v>
      </c>
      <c r="E4471" s="311" t="s">
        <v>15</v>
      </c>
      <c r="F4471" s="312" t="s">
        <v>16</v>
      </c>
      <c r="G4471" s="302" t="s">
        <v>17</v>
      </c>
      <c r="H4471" s="303"/>
      <c r="I4471" s="304"/>
      <c r="J4471" s="290" t="s">
        <v>18</v>
      </c>
      <c r="K4471" s="290" t="s">
        <v>19</v>
      </c>
      <c r="L4471" s="308" t="s">
        <v>20</v>
      </c>
      <c r="M4471" s="299" t="s">
        <v>11</v>
      </c>
      <c r="N4471" s="293" t="s">
        <v>21</v>
      </c>
      <c r="O4471" s="293" t="s">
        <v>22</v>
      </c>
      <c r="P4471" s="293" t="s">
        <v>16</v>
      </c>
      <c r="Q4471" s="290" t="s">
        <v>23</v>
      </c>
      <c r="R4471" s="290" t="s">
        <v>24</v>
      </c>
      <c r="S4471" s="290" t="s">
        <v>25</v>
      </c>
      <c r="T4471" s="290" t="s">
        <v>26</v>
      </c>
      <c r="U4471" s="288" t="s">
        <v>27</v>
      </c>
      <c r="V4471" s="289"/>
      <c r="W4471" s="290" t="s">
        <v>28</v>
      </c>
      <c r="X4471" s="291"/>
      <c r="Y4471" s="291"/>
      <c r="Z4471" s="291"/>
      <c r="AA4471" s="291"/>
      <c r="AB4471" s="318"/>
    </row>
    <row r="4472" spans="1:29" x14ac:dyDescent="0.35">
      <c r="A4472" s="300"/>
      <c r="B4472" s="294"/>
      <c r="C4472" s="294"/>
      <c r="D4472" s="312"/>
      <c r="E4472" s="312"/>
      <c r="F4472" s="312"/>
      <c r="G4472" s="305"/>
      <c r="H4472" s="306"/>
      <c r="I4472" s="307"/>
      <c r="J4472" s="291"/>
      <c r="K4472" s="291"/>
      <c r="L4472" s="309"/>
      <c r="M4472" s="300"/>
      <c r="N4472" s="294"/>
      <c r="O4472" s="294"/>
      <c r="P4472" s="294"/>
      <c r="Q4472" s="291"/>
      <c r="R4472" s="291"/>
      <c r="S4472" s="291"/>
      <c r="T4472" s="291"/>
      <c r="U4472" s="293" t="s">
        <v>29</v>
      </c>
      <c r="V4472" s="296" t="s">
        <v>30</v>
      </c>
      <c r="W4472" s="291"/>
      <c r="X4472" s="291"/>
      <c r="Y4472" s="291"/>
      <c r="Z4472" s="291"/>
      <c r="AA4472" s="291"/>
      <c r="AB4472" s="318"/>
    </row>
    <row r="4473" spans="1:29" x14ac:dyDescent="0.35">
      <c r="A4473" s="300"/>
      <c r="B4473" s="294"/>
      <c r="C4473" s="294"/>
      <c r="D4473" s="312"/>
      <c r="E4473" s="312"/>
      <c r="F4473" s="312"/>
      <c r="G4473" s="299" t="s">
        <v>31</v>
      </c>
      <c r="H4473" s="299" t="s">
        <v>32</v>
      </c>
      <c r="I4473" s="299" t="s">
        <v>33</v>
      </c>
      <c r="J4473" s="291"/>
      <c r="K4473" s="291"/>
      <c r="L4473" s="309"/>
      <c r="M4473" s="300"/>
      <c r="N4473" s="294"/>
      <c r="O4473" s="294"/>
      <c r="P4473" s="294"/>
      <c r="Q4473" s="291"/>
      <c r="R4473" s="291"/>
      <c r="S4473" s="291"/>
      <c r="T4473" s="291"/>
      <c r="U4473" s="294"/>
      <c r="V4473" s="297"/>
      <c r="W4473" s="291"/>
      <c r="X4473" s="291"/>
      <c r="Y4473" s="291"/>
      <c r="Z4473" s="291"/>
      <c r="AA4473" s="291"/>
      <c r="AB4473" s="318"/>
    </row>
    <row r="4474" spans="1:29" x14ac:dyDescent="0.35">
      <c r="A4474" s="300"/>
      <c r="B4474" s="294"/>
      <c r="C4474" s="294"/>
      <c r="D4474" s="312"/>
      <c r="E4474" s="312"/>
      <c r="F4474" s="312"/>
      <c r="G4474" s="300"/>
      <c r="H4474" s="300"/>
      <c r="I4474" s="300"/>
      <c r="J4474" s="291"/>
      <c r="K4474" s="291"/>
      <c r="L4474" s="309"/>
      <c r="M4474" s="300"/>
      <c r="N4474" s="294"/>
      <c r="O4474" s="294"/>
      <c r="P4474" s="294"/>
      <c r="Q4474" s="291"/>
      <c r="R4474" s="291"/>
      <c r="S4474" s="291"/>
      <c r="T4474" s="291"/>
      <c r="U4474" s="294"/>
      <c r="V4474" s="297"/>
      <c r="W4474" s="291"/>
      <c r="X4474" s="291"/>
      <c r="Y4474" s="291"/>
      <c r="Z4474" s="291"/>
      <c r="AA4474" s="291"/>
      <c r="AB4474" s="318"/>
    </row>
    <row r="4475" spans="1:29" x14ac:dyDescent="0.35">
      <c r="A4475" s="301"/>
      <c r="B4475" s="295"/>
      <c r="C4475" s="295"/>
      <c r="D4475" s="313"/>
      <c r="E4475" s="313"/>
      <c r="F4475" s="313"/>
      <c r="G4475" s="301"/>
      <c r="H4475" s="301"/>
      <c r="I4475" s="301"/>
      <c r="J4475" s="292"/>
      <c r="K4475" s="292"/>
      <c r="L4475" s="310"/>
      <c r="M4475" s="301"/>
      <c r="N4475" s="295"/>
      <c r="O4475" s="295"/>
      <c r="P4475" s="295"/>
      <c r="Q4475" s="292"/>
      <c r="R4475" s="292"/>
      <c r="S4475" s="292"/>
      <c r="T4475" s="292"/>
      <c r="U4475" s="295"/>
      <c r="V4475" s="298"/>
      <c r="W4475" s="292"/>
      <c r="X4475" s="292"/>
      <c r="Y4475" s="292"/>
      <c r="Z4475" s="292"/>
      <c r="AA4475" s="292"/>
      <c r="AB4475" s="319"/>
    </row>
    <row r="4476" spans="1:29" x14ac:dyDescent="0.35">
      <c r="A4476" s="15">
        <v>1</v>
      </c>
      <c r="B4476" s="16" t="str">
        <f>[1]ภดส3!B9170</f>
        <v>โฉนด</v>
      </c>
      <c r="C4476" s="16">
        <f>[1]ภดส3!E9170</f>
        <v>4290</v>
      </c>
      <c r="D4476" s="17">
        <f>[1]ภดส3!C9170</f>
        <v>9144</v>
      </c>
      <c r="E4476" s="17" t="str">
        <f>[1]ภดส3!F9170</f>
        <v>ม.2 ต.นาบอน</v>
      </c>
      <c r="F4476" s="18" t="s">
        <v>34</v>
      </c>
      <c r="G4476" s="16">
        <f>[1]ภดส3!G9170</f>
        <v>0</v>
      </c>
      <c r="H4476" s="16">
        <f>[1]ภดส3!H9170</f>
        <v>0</v>
      </c>
      <c r="I4476" s="16">
        <f>[1]ภดส3!I9170</f>
        <v>64</v>
      </c>
      <c r="J4476" s="19">
        <f>[1]ภดส3!J9170</f>
        <v>64</v>
      </c>
      <c r="K4476" s="20">
        <v>3050</v>
      </c>
      <c r="L4476" s="19">
        <f>J4476*K4476</f>
        <v>195200</v>
      </c>
      <c r="M4476" s="21">
        <v>1</v>
      </c>
      <c r="N4476" s="21" t="s">
        <v>79</v>
      </c>
      <c r="O4476" s="21" t="s">
        <v>49</v>
      </c>
      <c r="P4476" s="21">
        <v>2</v>
      </c>
      <c r="Q4476" s="22">
        <v>256</v>
      </c>
      <c r="R4476" s="23">
        <v>100</v>
      </c>
      <c r="S4476" s="22">
        <v>6750</v>
      </c>
      <c r="T4476" s="22">
        <f>Q4476*S4476</f>
        <v>1728000</v>
      </c>
      <c r="U4476" s="21">
        <v>20</v>
      </c>
      <c r="V4476" s="21">
        <v>30</v>
      </c>
      <c r="W4476" s="23">
        <f>T4476-T4476*30/100</f>
        <v>1209600</v>
      </c>
      <c r="X4476" s="22">
        <f>L4476+W4476</f>
        <v>1404800</v>
      </c>
      <c r="Y4476" s="23">
        <f>X4476*R4476/100</f>
        <v>1404800</v>
      </c>
      <c r="Z4476" s="22">
        <v>0</v>
      </c>
      <c r="AA4476" s="24">
        <f>Y4476-Z4476</f>
        <v>1404800</v>
      </c>
      <c r="AB4476" s="25">
        <v>0.02</v>
      </c>
      <c r="AC4476" s="5">
        <f>AA4476*AB4476/100</f>
        <v>280.95999999999998</v>
      </c>
    </row>
    <row r="4477" spans="1:29" x14ac:dyDescent="0.35">
      <c r="A4477" s="15">
        <v>2</v>
      </c>
      <c r="B4477" s="16" t="str">
        <f>[1]ภดส3!B9171</f>
        <v>โฉนด</v>
      </c>
      <c r="C4477" s="16">
        <f>[1]ภดส3!E9171</f>
        <v>3471</v>
      </c>
      <c r="D4477" s="17">
        <f>[1]ภดส3!C9171</f>
        <v>7415</v>
      </c>
      <c r="E4477" s="17" t="str">
        <f>[1]ภดส3!F9171</f>
        <v>ม.2 ต.นาบอน</v>
      </c>
      <c r="F4477" s="18" t="s">
        <v>34</v>
      </c>
      <c r="G4477" s="16">
        <f>[1]ภดส3!G9171</f>
        <v>0</v>
      </c>
      <c r="H4477" s="16">
        <f>[1]ภดส3!H9171</f>
        <v>1</v>
      </c>
      <c r="I4477" s="16">
        <f>[1]ภดส3!I9171</f>
        <v>98</v>
      </c>
      <c r="J4477" s="19">
        <f>[1]ภดส3!J9171</f>
        <v>198</v>
      </c>
      <c r="K4477" s="20">
        <v>3050</v>
      </c>
      <c r="L4477" s="19">
        <f>J4477*K4477</f>
        <v>603900</v>
      </c>
      <c r="M4477" s="21">
        <v>2</v>
      </c>
      <c r="N4477" s="21" t="s">
        <v>90</v>
      </c>
      <c r="O4477" s="21"/>
      <c r="P4477" s="21">
        <v>2</v>
      </c>
      <c r="Q4477" s="22">
        <v>592</v>
      </c>
      <c r="R4477" s="23">
        <v>100</v>
      </c>
      <c r="S4477" s="22">
        <v>5700</v>
      </c>
      <c r="T4477" s="22">
        <f>Q4477*S4477</f>
        <v>3374400</v>
      </c>
      <c r="U4477" s="21">
        <v>20</v>
      </c>
      <c r="V4477" s="21">
        <v>30</v>
      </c>
      <c r="W4477" s="23">
        <f>T4477-T4477*30/100</f>
        <v>2362080</v>
      </c>
      <c r="X4477" s="22">
        <f>L4477-L4478+W4477</f>
        <v>2813480</v>
      </c>
      <c r="Y4477" s="23">
        <f>X4477*R4477/100</f>
        <v>2813480</v>
      </c>
      <c r="Z4477" s="22">
        <v>50000000</v>
      </c>
      <c r="AA4477" s="24">
        <v>0</v>
      </c>
      <c r="AB4477" s="25">
        <v>0.02</v>
      </c>
      <c r="AC4477" s="5">
        <f t="shared" ref="AC4477:AC4481" si="274">AA4477*AB4477/100</f>
        <v>0</v>
      </c>
    </row>
    <row r="4478" spans="1:29" x14ac:dyDescent="0.35">
      <c r="A4478" s="15"/>
      <c r="B4478" s="16"/>
      <c r="C4478" s="16"/>
      <c r="D4478" s="17"/>
      <c r="E4478" s="17"/>
      <c r="F4478" s="18"/>
      <c r="G4478" s="16"/>
      <c r="H4478" s="16"/>
      <c r="I4478" s="16"/>
      <c r="J4478" s="19">
        <v>50</v>
      </c>
      <c r="K4478" s="20">
        <v>3050</v>
      </c>
      <c r="L4478" s="19">
        <f>J4478*K4478</f>
        <v>152500</v>
      </c>
      <c r="M4478" s="21">
        <v>3</v>
      </c>
      <c r="N4478" s="21" t="s">
        <v>141</v>
      </c>
      <c r="O4478" s="21" t="s">
        <v>49</v>
      </c>
      <c r="P4478" s="21">
        <v>2</v>
      </c>
      <c r="Q4478" s="22">
        <v>400</v>
      </c>
      <c r="R4478" s="23">
        <v>100</v>
      </c>
      <c r="S4478" s="22">
        <v>6750</v>
      </c>
      <c r="T4478" s="22">
        <f>Q4478*S4478</f>
        <v>2700000</v>
      </c>
      <c r="U4478" s="21">
        <v>20</v>
      </c>
      <c r="V4478" s="21">
        <v>30</v>
      </c>
      <c r="W4478" s="23">
        <f>T4478-T4478*30/100</f>
        <v>1890000</v>
      </c>
      <c r="X4478" s="22">
        <f>L4478+W4478</f>
        <v>2042500</v>
      </c>
      <c r="Y4478" s="23">
        <f>X4478*R4478/100</f>
        <v>2042500</v>
      </c>
      <c r="Z4478" s="22">
        <v>0</v>
      </c>
      <c r="AA4478" s="24">
        <v>0</v>
      </c>
      <c r="AB4478" s="25">
        <v>0.02</v>
      </c>
      <c r="AC4478" s="5">
        <f t="shared" si="274"/>
        <v>0</v>
      </c>
    </row>
    <row r="4479" spans="1:29" x14ac:dyDescent="0.35">
      <c r="A4479" s="15">
        <v>3</v>
      </c>
      <c r="B4479" s="16" t="str">
        <f>[1]ภดส3!B9172</f>
        <v>โฉนด</v>
      </c>
      <c r="C4479" s="16">
        <f>[1]ภดส3!E9172</f>
        <v>2428</v>
      </c>
      <c r="D4479" s="17">
        <f>[1]ภดส3!C9172</f>
        <v>5307</v>
      </c>
      <c r="E4479" s="17" t="str">
        <f>[1]ภดส3!F9172</f>
        <v>ม.2 ต.นาบอน</v>
      </c>
      <c r="F4479" s="18" t="s">
        <v>34</v>
      </c>
      <c r="G4479" s="16">
        <f>[1]ภดส3!G9172</f>
        <v>0</v>
      </c>
      <c r="H4479" s="16">
        <f>[1]ภดส3!H9172</f>
        <v>0</v>
      </c>
      <c r="I4479" s="16">
        <f>[1]ภดส3!I9172</f>
        <v>26</v>
      </c>
      <c r="J4479" s="19">
        <f>[1]ภดส3!J9172</f>
        <v>26</v>
      </c>
      <c r="K4479" s="20">
        <v>3050</v>
      </c>
      <c r="L4479" s="19">
        <f>J4479*K4479</f>
        <v>79300</v>
      </c>
      <c r="M4479" s="21">
        <v>4</v>
      </c>
      <c r="N4479" s="21" t="s">
        <v>90</v>
      </c>
      <c r="O4479" s="21"/>
      <c r="P4479" s="21">
        <v>2</v>
      </c>
      <c r="Q4479" s="22">
        <v>100</v>
      </c>
      <c r="R4479" s="23">
        <v>100</v>
      </c>
      <c r="S4479" s="22">
        <v>5700</v>
      </c>
      <c r="T4479" s="22">
        <f>Q4479*S4479</f>
        <v>570000</v>
      </c>
      <c r="U4479" s="21">
        <v>20</v>
      </c>
      <c r="V4479" s="21">
        <v>30</v>
      </c>
      <c r="W4479" s="23">
        <f>T4479-T4479*30/100</f>
        <v>399000</v>
      </c>
      <c r="X4479" s="22">
        <f>L4479+W4479</f>
        <v>478300</v>
      </c>
      <c r="Y4479" s="23">
        <f>X4479*R4479/100</f>
        <v>478300</v>
      </c>
      <c r="Z4479" s="22">
        <v>0</v>
      </c>
      <c r="AA4479" s="24">
        <f>Y4479-Z4479</f>
        <v>478300</v>
      </c>
      <c r="AB4479" s="25">
        <v>0.3</v>
      </c>
      <c r="AC4479" s="5">
        <f t="shared" si="274"/>
        <v>1434.9</v>
      </c>
    </row>
    <row r="4480" spans="1:29" x14ac:dyDescent="0.35">
      <c r="A4480" s="15">
        <v>4</v>
      </c>
      <c r="B4480" s="16" t="str">
        <f>[1]ภดส3!B9173</f>
        <v>โฉนด</v>
      </c>
      <c r="C4480" s="16">
        <f>[1]ภดส3!E9173</f>
        <v>4986</v>
      </c>
      <c r="D4480" s="17">
        <f>[1]ภดส3!C9173</f>
        <v>10762</v>
      </c>
      <c r="E4480" s="17" t="str">
        <f>[1]ภดส3!F9173</f>
        <v>ม.2 ต.นาบอน</v>
      </c>
      <c r="F4480" s="18" t="s">
        <v>45</v>
      </c>
      <c r="G4480" s="16">
        <f>[1]ภดส3!G9173</f>
        <v>0</v>
      </c>
      <c r="H4480" s="16">
        <f>[1]ภดส3!H9173</f>
        <v>0</v>
      </c>
      <c r="I4480" s="16">
        <f>[1]ภดส3!I9173</f>
        <v>39</v>
      </c>
      <c r="J4480" s="19">
        <f>[1]ภดส3!J9173</f>
        <v>39</v>
      </c>
      <c r="K4480" s="20">
        <v>3050</v>
      </c>
      <c r="L4480" s="19">
        <f t="shared" ref="L4480:L4481" si="275">J4480*K4480</f>
        <v>118950</v>
      </c>
      <c r="M4480" s="21"/>
      <c r="N4480" s="21"/>
      <c r="O4480" s="21"/>
      <c r="P4480" s="21"/>
      <c r="Q4480" s="22"/>
      <c r="R4480" s="23"/>
      <c r="S4480" s="22"/>
      <c r="T4480" s="22"/>
      <c r="U4480" s="21"/>
      <c r="V4480" s="21"/>
      <c r="W4480" s="23"/>
      <c r="X4480" s="22">
        <f>L4480</f>
        <v>118950</v>
      </c>
      <c r="Y4480" s="23">
        <f>X4480*100/100</f>
        <v>118950</v>
      </c>
      <c r="Z4480" s="22">
        <v>0</v>
      </c>
      <c r="AA4480" s="24">
        <f>Y4480-Z4480</f>
        <v>118950</v>
      </c>
      <c r="AB4480" s="25">
        <v>0.3</v>
      </c>
      <c r="AC4480" s="5">
        <f t="shared" si="274"/>
        <v>356.85</v>
      </c>
    </row>
    <row r="4481" spans="1:29" x14ac:dyDescent="0.35">
      <c r="A4481" s="15">
        <v>5</v>
      </c>
      <c r="B4481" s="16" t="str">
        <f>[1]ภดส3!B9174</f>
        <v>โฉนด</v>
      </c>
      <c r="C4481" s="16">
        <f>[1]ภดส3!E9174</f>
        <v>4927</v>
      </c>
      <c r="D4481" s="17">
        <f>[1]ภดส3!C9174</f>
        <v>10667</v>
      </c>
      <c r="E4481" s="17" t="str">
        <f>[1]ภดส3!F9174</f>
        <v>ม.2 ต.นาบอน</v>
      </c>
      <c r="F4481" s="18" t="s">
        <v>80</v>
      </c>
      <c r="G4481" s="16">
        <f>[1]ภดส3!G9174</f>
        <v>0</v>
      </c>
      <c r="H4481" s="16">
        <f>[1]ภดส3!H9174</f>
        <v>1</v>
      </c>
      <c r="I4481" s="16">
        <f>[1]ภดส3!I9174</f>
        <v>9</v>
      </c>
      <c r="J4481" s="19">
        <f>[1]ภดส3!J9174</f>
        <v>109</v>
      </c>
      <c r="K4481" s="20">
        <v>3050</v>
      </c>
      <c r="L4481" s="19">
        <f t="shared" si="275"/>
        <v>332450</v>
      </c>
      <c r="M4481" s="21">
        <v>5</v>
      </c>
      <c r="N4481" s="21" t="s">
        <v>118</v>
      </c>
      <c r="O4481" s="21"/>
      <c r="P4481" s="21">
        <v>3</v>
      </c>
      <c r="Q4481" s="22">
        <v>100</v>
      </c>
      <c r="R4481" s="23">
        <v>100</v>
      </c>
      <c r="S4481" s="22">
        <v>5500</v>
      </c>
      <c r="T4481" s="22">
        <f>Q4481*S4481</f>
        <v>550000</v>
      </c>
      <c r="U4481" s="21">
        <v>30</v>
      </c>
      <c r="V4481" s="21">
        <v>50</v>
      </c>
      <c r="W4481" s="23">
        <f>T4481-T4481*50/100</f>
        <v>275000</v>
      </c>
      <c r="X4481" s="22">
        <f>L4481+W4481</f>
        <v>607450</v>
      </c>
      <c r="Y4481" s="23">
        <f>X4481*R4481/100</f>
        <v>607450</v>
      </c>
      <c r="Z4481" s="22">
        <v>0</v>
      </c>
      <c r="AA4481" s="24">
        <f>Y4481-Z4481</f>
        <v>607450</v>
      </c>
      <c r="AB4481" s="25">
        <v>0.3</v>
      </c>
      <c r="AC4481" s="5">
        <f t="shared" si="274"/>
        <v>1822.35</v>
      </c>
    </row>
    <row r="4482" spans="1:29" x14ac:dyDescent="0.35">
      <c r="A4482" s="15"/>
      <c r="B4482" s="16"/>
      <c r="C4482" s="16"/>
      <c r="D4482" s="17"/>
      <c r="E4482" s="17"/>
      <c r="F4482" s="28"/>
      <c r="G4482" s="16"/>
      <c r="H4482" s="16"/>
      <c r="I4482" s="16"/>
      <c r="J4482" s="45"/>
      <c r="K4482" s="29"/>
      <c r="L4482" s="19"/>
      <c r="M4482" s="30"/>
      <c r="N4482" s="30"/>
      <c r="O4482" s="30"/>
      <c r="P4482" s="30"/>
      <c r="Q4482" s="42"/>
      <c r="R4482" s="23"/>
      <c r="S4482" s="42"/>
      <c r="T4482" s="22"/>
      <c r="U4482" s="30"/>
      <c r="V4482" s="30"/>
      <c r="W4482" s="23"/>
      <c r="X4482" s="22"/>
      <c r="Y4482" s="23"/>
      <c r="Z4482" s="22"/>
      <c r="AA4482" s="24"/>
      <c r="AB4482" s="25"/>
      <c r="AC4482" s="5">
        <f>SUM(AC4476:AC4481)</f>
        <v>3895.06</v>
      </c>
    </row>
    <row r="4483" spans="1:29" x14ac:dyDescent="0.35">
      <c r="A4483" s="15"/>
      <c r="B4483" s="16"/>
      <c r="C4483" s="16"/>
      <c r="D4483" s="17"/>
      <c r="E4483" s="17"/>
      <c r="F4483" s="28"/>
      <c r="G4483" s="16"/>
      <c r="H4483" s="16"/>
      <c r="I4483" s="16"/>
      <c r="J4483" s="45"/>
      <c r="K4483" s="29"/>
      <c r="L4483" s="19"/>
      <c r="M4483" s="30"/>
      <c r="N4483" s="33"/>
      <c r="O4483" s="33"/>
      <c r="P4483" s="33"/>
      <c r="Q4483" s="35"/>
      <c r="R4483" s="23"/>
      <c r="S4483" s="35"/>
      <c r="T4483" s="22"/>
      <c r="U4483" s="33"/>
      <c r="V4483" s="33"/>
      <c r="W4483" s="23"/>
      <c r="X4483" s="22"/>
      <c r="Y4483" s="23"/>
      <c r="Z4483" s="22"/>
      <c r="AA4483" s="24"/>
      <c r="AB4483" s="25"/>
    </row>
    <row r="4484" spans="1:29" x14ac:dyDescent="0.35">
      <c r="A4484" s="36"/>
      <c r="B4484" s="30"/>
      <c r="C4484" s="30"/>
      <c r="D4484" s="37"/>
      <c r="E4484" s="37"/>
      <c r="F4484" s="37"/>
      <c r="G4484" s="38"/>
      <c r="H4484" s="38"/>
      <c r="I4484" s="38"/>
      <c r="J4484" s="39"/>
      <c r="K4484" s="24"/>
      <c r="L4484" s="35"/>
      <c r="M4484" s="30"/>
      <c r="N4484" s="33"/>
      <c r="O4484" s="40"/>
      <c r="P4484" s="30"/>
      <c r="Q4484" s="42"/>
      <c r="R4484" s="118"/>
      <c r="S4484" s="39"/>
      <c r="T4484" s="42"/>
      <c r="U4484" s="43"/>
      <c r="V4484" s="43"/>
      <c r="W4484" s="44"/>
      <c r="X4484" s="39"/>
      <c r="Y4484" s="44"/>
      <c r="Z4484" s="39"/>
      <c r="AA4484" s="44"/>
      <c r="AB4484" s="46"/>
    </row>
    <row r="4485" spans="1:29" x14ac:dyDescent="0.35">
      <c r="A4485" s="47"/>
      <c r="B4485" s="47"/>
      <c r="C4485" s="47"/>
      <c r="D4485" s="48"/>
      <c r="E4485" s="48"/>
      <c r="F4485" s="48"/>
      <c r="G4485" s="47"/>
      <c r="H4485" s="47"/>
      <c r="I4485" s="47"/>
      <c r="J4485" s="49"/>
      <c r="K4485" s="50"/>
      <c r="L4485" s="51"/>
      <c r="M4485" s="52"/>
      <c r="N4485" s="52"/>
      <c r="O4485" s="52"/>
      <c r="P4485" s="52"/>
      <c r="Q4485" s="49"/>
      <c r="R4485" s="50"/>
      <c r="S4485" s="49"/>
      <c r="T4485" s="49"/>
      <c r="U4485" s="52"/>
      <c r="V4485" s="52"/>
      <c r="W4485" s="50"/>
      <c r="X4485" s="49"/>
      <c r="Y4485" s="50"/>
      <c r="Z4485" s="49"/>
      <c r="AA4485" s="50"/>
      <c r="AB4485" s="53"/>
    </row>
    <row r="4486" spans="1:29" x14ac:dyDescent="0.35">
      <c r="A4486" s="1"/>
      <c r="B4486" s="1"/>
      <c r="C4486" s="1"/>
      <c r="D4486" s="2"/>
      <c r="E4486" s="2"/>
      <c r="F4486" s="2"/>
      <c r="G4486" s="1"/>
      <c r="H4486" s="1"/>
      <c r="I4486" s="1"/>
      <c r="J4486" s="3"/>
      <c r="K4486" s="4"/>
      <c r="M4486" s="6"/>
      <c r="N4486" s="1"/>
      <c r="O4486" s="1"/>
      <c r="P4486" s="1"/>
      <c r="Q4486" s="3"/>
      <c r="R4486" s="4"/>
      <c r="S4486" s="3"/>
      <c r="T4486" s="3"/>
      <c r="U4486" s="1"/>
      <c r="V4486" s="1"/>
      <c r="W4486" s="4"/>
      <c r="X4486" s="3"/>
      <c r="Y4486" s="4"/>
      <c r="Z4486" s="3"/>
      <c r="AA4486" s="4"/>
      <c r="AB4486" s="55"/>
    </row>
    <row r="4487" spans="1:29" x14ac:dyDescent="0.35">
      <c r="A4487" s="8"/>
      <c r="B4487" s="8" t="s">
        <v>37</v>
      </c>
      <c r="C4487" s="8"/>
      <c r="D4487" s="9" t="s">
        <v>38</v>
      </c>
      <c r="E4487" s="9"/>
      <c r="F4487" s="9"/>
      <c r="G4487" s="56"/>
      <c r="H4487" s="8" t="s">
        <v>39</v>
      </c>
      <c r="I4487" s="8"/>
      <c r="J4487" s="57"/>
      <c r="K4487" s="10"/>
      <c r="L4487" s="8"/>
      <c r="M4487" s="13"/>
      <c r="N4487" s="1"/>
      <c r="O4487" s="1"/>
      <c r="P4487" s="1"/>
      <c r="Q4487" s="3"/>
      <c r="R4487" s="4"/>
      <c r="S4487" s="3"/>
      <c r="T4487" s="3"/>
      <c r="U4487" s="1"/>
      <c r="V4487" s="1"/>
      <c r="W4487" s="4"/>
      <c r="X4487" s="3"/>
      <c r="Y4487" s="4"/>
      <c r="Z4487" s="3"/>
      <c r="AA4487" s="4"/>
      <c r="AB4487" s="55"/>
    </row>
    <row r="4488" spans="1:29" x14ac:dyDescent="0.35">
      <c r="A4488" s="8"/>
      <c r="B4488" s="8"/>
      <c r="C4488" s="8"/>
      <c r="D4488" s="9"/>
      <c r="E4488" s="9"/>
      <c r="F4488" s="9"/>
      <c r="G4488" s="56"/>
      <c r="H4488" s="8" t="s">
        <v>40</v>
      </c>
      <c r="I4488" s="8"/>
      <c r="J4488" s="57"/>
      <c r="K4488" s="10"/>
      <c r="L4488" s="8"/>
      <c r="M4488" s="13"/>
      <c r="N4488" s="1"/>
      <c r="O4488" s="1"/>
      <c r="P4488" s="1"/>
      <c r="Q4488" s="3"/>
      <c r="R4488" s="4"/>
      <c r="S4488" s="3"/>
      <c r="T4488" s="3"/>
      <c r="U4488" s="1"/>
      <c r="V4488" s="1"/>
      <c r="W4488" s="4"/>
      <c r="X4488" s="3"/>
      <c r="Y4488" s="4"/>
      <c r="Z4488" s="3"/>
      <c r="AA4488" s="4"/>
      <c r="AB4488" s="55"/>
    </row>
    <row r="4489" spans="1:29" x14ac:dyDescent="0.35">
      <c r="A4489" s="8"/>
      <c r="B4489" s="8"/>
      <c r="C4489" s="8"/>
      <c r="D4489" s="9"/>
      <c r="E4489" s="9"/>
      <c r="F4489" s="9"/>
      <c r="G4489" s="56"/>
      <c r="H4489" s="8" t="s">
        <v>41</v>
      </c>
      <c r="I4489" s="8"/>
      <c r="J4489" s="57"/>
      <c r="K4489" s="10"/>
      <c r="L4489" s="8"/>
      <c r="M4489" s="13"/>
      <c r="N4489" s="1"/>
      <c r="O4489" s="1"/>
      <c r="P4489" s="8"/>
      <c r="Q4489" s="3"/>
      <c r="R4489" s="4"/>
      <c r="S4489" s="3"/>
      <c r="T4489" s="3"/>
      <c r="U4489" s="1"/>
      <c r="V4489" s="1"/>
      <c r="W4489" s="4"/>
      <c r="X4489" s="3"/>
      <c r="Y4489" s="11"/>
      <c r="Z4489" s="10"/>
      <c r="AA4489" s="11"/>
      <c r="AB4489" s="14"/>
    </row>
    <row r="4490" spans="1:29" x14ac:dyDescent="0.35">
      <c r="A4490" s="8"/>
      <c r="B4490" s="8"/>
      <c r="C4490" s="8"/>
      <c r="D4490" s="9"/>
      <c r="E4490" s="9"/>
      <c r="F4490" s="9"/>
      <c r="G4490" s="56"/>
      <c r="H4490" s="8" t="s">
        <v>42</v>
      </c>
      <c r="I4490" s="58"/>
      <c r="J4490" s="59"/>
      <c r="K4490" s="12"/>
      <c r="L4490" s="58"/>
      <c r="M4490" s="60"/>
      <c r="N4490" s="1"/>
      <c r="O4490" s="1"/>
      <c r="P4490" s="8"/>
      <c r="Q4490" s="3"/>
      <c r="R4490" s="4"/>
      <c r="S4490" s="3"/>
      <c r="T4490" s="3"/>
      <c r="U4490" s="1"/>
      <c r="V4490" s="1"/>
      <c r="W4490" s="4"/>
      <c r="X4490" s="3"/>
      <c r="Y4490" s="11"/>
      <c r="Z4490" s="10"/>
      <c r="AA4490" s="11"/>
      <c r="AB4490" s="14"/>
    </row>
    <row r="4491" spans="1:29" x14ac:dyDescent="0.35">
      <c r="A4491" s="58"/>
      <c r="B4491" s="58"/>
      <c r="C4491" s="58"/>
      <c r="D4491" s="61"/>
      <c r="E4491" s="61"/>
      <c r="F4491" s="61"/>
      <c r="G4491" s="58"/>
      <c r="H4491" s="58" t="s">
        <v>43</v>
      </c>
      <c r="I4491" s="58"/>
      <c r="J4491" s="59"/>
      <c r="K4491" s="12"/>
      <c r="L4491" s="58"/>
      <c r="M4491" s="60"/>
    </row>
    <row r="4492" spans="1:29" x14ac:dyDescent="0.35">
      <c r="A4492" s="1"/>
      <c r="B4492" s="1"/>
      <c r="C4492" s="1"/>
      <c r="D4492" s="2"/>
      <c r="E4492" s="2"/>
      <c r="F4492" s="2"/>
      <c r="G4492" s="1"/>
      <c r="H4492" s="1"/>
      <c r="I4492" s="1"/>
      <c r="J4492" s="3"/>
      <c r="K4492" s="4"/>
      <c r="M4492" s="6"/>
      <c r="N4492" s="1"/>
      <c r="O4492" s="1"/>
      <c r="P4492" s="1"/>
      <c r="Q4492" s="3"/>
      <c r="R4492" s="4"/>
      <c r="S4492" s="3"/>
      <c r="T4492" s="3"/>
      <c r="U4492" s="1"/>
      <c r="V4492" s="1"/>
      <c r="W4492" s="4"/>
      <c r="X4492" s="3"/>
      <c r="Y4492" s="4"/>
      <c r="Z4492" s="3"/>
      <c r="AA4492" s="314" t="s">
        <v>0</v>
      </c>
      <c r="AB4492" s="314"/>
    </row>
    <row r="4493" spans="1:29" x14ac:dyDescent="0.35">
      <c r="A4493" s="315" t="s">
        <v>1</v>
      </c>
      <c r="B4493" s="315"/>
      <c r="C4493" s="315"/>
      <c r="D4493" s="315"/>
      <c r="E4493" s="315"/>
      <c r="F4493" s="315"/>
      <c r="G4493" s="315"/>
      <c r="H4493" s="315"/>
      <c r="I4493" s="315"/>
      <c r="J4493" s="315"/>
      <c r="K4493" s="315"/>
      <c r="L4493" s="315"/>
      <c r="M4493" s="315"/>
      <c r="N4493" s="315"/>
      <c r="O4493" s="315"/>
      <c r="P4493" s="315"/>
      <c r="Q4493" s="315"/>
      <c r="R4493" s="315"/>
      <c r="S4493" s="315"/>
      <c r="T4493" s="315"/>
      <c r="U4493" s="315"/>
      <c r="V4493" s="315"/>
      <c r="W4493" s="315"/>
      <c r="X4493" s="315"/>
      <c r="Y4493" s="315"/>
      <c r="Z4493" s="315"/>
      <c r="AA4493" s="315"/>
      <c r="AB4493" s="315"/>
    </row>
    <row r="4494" spans="1:29" x14ac:dyDescent="0.35">
      <c r="A4494" s="315" t="str">
        <f>A4468</f>
        <v>เทศบาลตำบลนาบอน</v>
      </c>
      <c r="B4494" s="315"/>
      <c r="C4494" s="315"/>
      <c r="D4494" s="315"/>
      <c r="E4494" s="315"/>
      <c r="F4494" s="315"/>
      <c r="G4494" s="315"/>
      <c r="H4494" s="315"/>
      <c r="I4494" s="315"/>
      <c r="J4494" s="315"/>
      <c r="K4494" s="315"/>
      <c r="L4494" s="315"/>
      <c r="M4494" s="315"/>
      <c r="N4494" s="315"/>
      <c r="O4494" s="315"/>
      <c r="P4494" s="315"/>
      <c r="Q4494" s="315"/>
      <c r="R4494" s="315"/>
      <c r="S4494" s="315"/>
      <c r="T4494" s="315"/>
      <c r="U4494" s="315"/>
      <c r="V4494" s="315"/>
      <c r="W4494" s="315"/>
      <c r="X4494" s="315"/>
      <c r="Y4494" s="315"/>
      <c r="Z4494" s="315"/>
      <c r="AA4494" s="315"/>
      <c r="AB4494" s="315"/>
    </row>
    <row r="4495" spans="1:29" x14ac:dyDescent="0.35">
      <c r="A4495" s="8" t="s">
        <v>358</v>
      </c>
      <c r="B4495" s="8"/>
      <c r="C4495" s="8"/>
      <c r="D4495" s="9"/>
      <c r="E4495" s="9"/>
      <c r="F4495" s="9"/>
      <c r="G4495" s="8"/>
      <c r="H4495" s="8"/>
      <c r="I4495" s="8"/>
      <c r="J4495" s="10"/>
      <c r="K4495" s="11"/>
      <c r="L4495" s="12"/>
      <c r="M4495" s="13"/>
      <c r="N4495" s="8"/>
      <c r="O4495" s="8"/>
      <c r="P4495" s="8"/>
      <c r="Q4495" s="10"/>
      <c r="R4495" s="11"/>
      <c r="S4495" s="10"/>
      <c r="T4495" s="10"/>
      <c r="U4495" s="8"/>
      <c r="V4495" s="8"/>
      <c r="W4495" s="11"/>
      <c r="X4495" s="10"/>
      <c r="Y4495" s="11"/>
      <c r="Z4495" s="10"/>
      <c r="AA4495" s="11"/>
      <c r="AB4495" s="14"/>
    </row>
    <row r="4496" spans="1:29" x14ac:dyDescent="0.35">
      <c r="A4496" s="288" t="s">
        <v>4</v>
      </c>
      <c r="B4496" s="316"/>
      <c r="C4496" s="316"/>
      <c r="D4496" s="316"/>
      <c r="E4496" s="316"/>
      <c r="F4496" s="316"/>
      <c r="G4496" s="316"/>
      <c r="H4496" s="316"/>
      <c r="I4496" s="316"/>
      <c r="J4496" s="316"/>
      <c r="K4496" s="316"/>
      <c r="L4496" s="289"/>
      <c r="M4496" s="288" t="s">
        <v>5</v>
      </c>
      <c r="N4496" s="316"/>
      <c r="O4496" s="316"/>
      <c r="P4496" s="316"/>
      <c r="Q4496" s="316"/>
      <c r="R4496" s="316"/>
      <c r="S4496" s="316"/>
      <c r="T4496" s="316"/>
      <c r="U4496" s="316"/>
      <c r="V4496" s="316"/>
      <c r="W4496" s="289"/>
      <c r="X4496" s="290" t="s">
        <v>6</v>
      </c>
      <c r="Y4496" s="290" t="s">
        <v>7</v>
      </c>
      <c r="Z4496" s="290" t="s">
        <v>8</v>
      </c>
      <c r="AA4496" s="290" t="s">
        <v>9</v>
      </c>
      <c r="AB4496" s="317" t="s">
        <v>10</v>
      </c>
    </row>
    <row r="4497" spans="1:29" x14ac:dyDescent="0.35">
      <c r="A4497" s="299" t="s">
        <v>11</v>
      </c>
      <c r="B4497" s="293" t="s">
        <v>12</v>
      </c>
      <c r="C4497" s="293" t="s">
        <v>13</v>
      </c>
      <c r="D4497" s="311" t="s">
        <v>14</v>
      </c>
      <c r="E4497" s="311" t="s">
        <v>15</v>
      </c>
      <c r="F4497" s="312" t="s">
        <v>16</v>
      </c>
      <c r="G4497" s="302" t="s">
        <v>17</v>
      </c>
      <c r="H4497" s="303"/>
      <c r="I4497" s="304"/>
      <c r="J4497" s="290" t="s">
        <v>18</v>
      </c>
      <c r="K4497" s="290" t="s">
        <v>19</v>
      </c>
      <c r="L4497" s="308" t="s">
        <v>20</v>
      </c>
      <c r="M4497" s="299" t="s">
        <v>11</v>
      </c>
      <c r="N4497" s="293" t="s">
        <v>21</v>
      </c>
      <c r="O4497" s="293" t="s">
        <v>22</v>
      </c>
      <c r="P4497" s="293" t="s">
        <v>16</v>
      </c>
      <c r="Q4497" s="290" t="s">
        <v>23</v>
      </c>
      <c r="R4497" s="290" t="s">
        <v>24</v>
      </c>
      <c r="S4497" s="290" t="s">
        <v>25</v>
      </c>
      <c r="T4497" s="290" t="s">
        <v>26</v>
      </c>
      <c r="U4497" s="288" t="s">
        <v>27</v>
      </c>
      <c r="V4497" s="289"/>
      <c r="W4497" s="290" t="s">
        <v>28</v>
      </c>
      <c r="X4497" s="291"/>
      <c r="Y4497" s="291"/>
      <c r="Z4497" s="291"/>
      <c r="AA4497" s="291"/>
      <c r="AB4497" s="318"/>
    </row>
    <row r="4498" spans="1:29" x14ac:dyDescent="0.35">
      <c r="A4498" s="300"/>
      <c r="B4498" s="294"/>
      <c r="C4498" s="294"/>
      <c r="D4498" s="312"/>
      <c r="E4498" s="312"/>
      <c r="F4498" s="312"/>
      <c r="G4498" s="305"/>
      <c r="H4498" s="306"/>
      <c r="I4498" s="307"/>
      <c r="J4498" s="291"/>
      <c r="K4498" s="291"/>
      <c r="L4498" s="309"/>
      <c r="M4498" s="300"/>
      <c r="N4498" s="294"/>
      <c r="O4498" s="294"/>
      <c r="P4498" s="294"/>
      <c r="Q4498" s="291"/>
      <c r="R4498" s="291"/>
      <c r="S4498" s="291"/>
      <c r="T4498" s="291"/>
      <c r="U4498" s="293" t="s">
        <v>29</v>
      </c>
      <c r="V4498" s="296" t="s">
        <v>30</v>
      </c>
      <c r="W4498" s="291"/>
      <c r="X4498" s="291"/>
      <c r="Y4498" s="291"/>
      <c r="Z4498" s="291"/>
      <c r="AA4498" s="291"/>
      <c r="AB4498" s="318"/>
    </row>
    <row r="4499" spans="1:29" x14ac:dyDescent="0.35">
      <c r="A4499" s="300"/>
      <c r="B4499" s="294"/>
      <c r="C4499" s="294"/>
      <c r="D4499" s="312"/>
      <c r="E4499" s="312"/>
      <c r="F4499" s="312"/>
      <c r="G4499" s="299" t="s">
        <v>31</v>
      </c>
      <c r="H4499" s="299" t="s">
        <v>32</v>
      </c>
      <c r="I4499" s="299" t="s">
        <v>33</v>
      </c>
      <c r="J4499" s="291"/>
      <c r="K4499" s="291"/>
      <c r="L4499" s="309"/>
      <c r="M4499" s="300"/>
      <c r="N4499" s="294"/>
      <c r="O4499" s="294"/>
      <c r="P4499" s="294"/>
      <c r="Q4499" s="291"/>
      <c r="R4499" s="291"/>
      <c r="S4499" s="291"/>
      <c r="T4499" s="291"/>
      <c r="U4499" s="294"/>
      <c r="V4499" s="297"/>
      <c r="W4499" s="291"/>
      <c r="X4499" s="291"/>
      <c r="Y4499" s="291"/>
      <c r="Z4499" s="291"/>
      <c r="AA4499" s="291"/>
      <c r="AB4499" s="318"/>
    </row>
    <row r="4500" spans="1:29" x14ac:dyDescent="0.35">
      <c r="A4500" s="300"/>
      <c r="B4500" s="294"/>
      <c r="C4500" s="294"/>
      <c r="D4500" s="312"/>
      <c r="E4500" s="312"/>
      <c r="F4500" s="312"/>
      <c r="G4500" s="300"/>
      <c r="H4500" s="300"/>
      <c r="I4500" s="300"/>
      <c r="J4500" s="291"/>
      <c r="K4500" s="291"/>
      <c r="L4500" s="309"/>
      <c r="M4500" s="300"/>
      <c r="N4500" s="294"/>
      <c r="O4500" s="294"/>
      <c r="P4500" s="294"/>
      <c r="Q4500" s="291"/>
      <c r="R4500" s="291"/>
      <c r="S4500" s="291"/>
      <c r="T4500" s="291"/>
      <c r="U4500" s="294"/>
      <c r="V4500" s="297"/>
      <c r="W4500" s="291"/>
      <c r="X4500" s="291"/>
      <c r="Y4500" s="291"/>
      <c r="Z4500" s="291"/>
      <c r="AA4500" s="291"/>
      <c r="AB4500" s="318"/>
    </row>
    <row r="4501" spans="1:29" x14ac:dyDescent="0.35">
      <c r="A4501" s="301"/>
      <c r="B4501" s="295"/>
      <c r="C4501" s="295"/>
      <c r="D4501" s="313"/>
      <c r="E4501" s="313"/>
      <c r="F4501" s="313"/>
      <c r="G4501" s="301"/>
      <c r="H4501" s="301"/>
      <c r="I4501" s="301"/>
      <c r="J4501" s="292"/>
      <c r="K4501" s="292"/>
      <c r="L4501" s="310"/>
      <c r="M4501" s="301"/>
      <c r="N4501" s="295"/>
      <c r="O4501" s="295"/>
      <c r="P4501" s="295"/>
      <c r="Q4501" s="292"/>
      <c r="R4501" s="292"/>
      <c r="S4501" s="292"/>
      <c r="T4501" s="292"/>
      <c r="U4501" s="295"/>
      <c r="V4501" s="298"/>
      <c r="W4501" s="292"/>
      <c r="X4501" s="292"/>
      <c r="Y4501" s="292"/>
      <c r="Z4501" s="292"/>
      <c r="AA4501" s="292"/>
      <c r="AB4501" s="319"/>
    </row>
    <row r="4502" spans="1:29" x14ac:dyDescent="0.35">
      <c r="A4502" s="15"/>
      <c r="B4502" s="16"/>
      <c r="C4502" s="16"/>
      <c r="D4502" s="17"/>
      <c r="E4502" s="17"/>
      <c r="F4502" s="18"/>
      <c r="G4502" s="16"/>
      <c r="H4502" s="16"/>
      <c r="I4502" s="16"/>
      <c r="J4502" s="19"/>
      <c r="K4502" s="20"/>
      <c r="L4502" s="19"/>
      <c r="M4502" s="21">
        <v>1</v>
      </c>
      <c r="N4502" s="21" t="s">
        <v>74</v>
      </c>
      <c r="O4502" s="21" t="s">
        <v>49</v>
      </c>
      <c r="P4502" s="21">
        <v>2</v>
      </c>
      <c r="Q4502" s="22">
        <v>96</v>
      </c>
      <c r="R4502" s="23">
        <v>100</v>
      </c>
      <c r="S4502" s="22">
        <v>7450</v>
      </c>
      <c r="T4502" s="22">
        <f>Q4502*S4502</f>
        <v>715200</v>
      </c>
      <c r="U4502" s="21">
        <v>20</v>
      </c>
      <c r="V4502" s="21">
        <v>30</v>
      </c>
      <c r="W4502" s="23">
        <f>T4502-T4502*30/100</f>
        <v>500640</v>
      </c>
      <c r="X4502" s="22">
        <f>L4502+W4502</f>
        <v>500640</v>
      </c>
      <c r="Y4502" s="23">
        <f>X4502*R4502/100</f>
        <v>500640</v>
      </c>
      <c r="Z4502" s="22">
        <v>50000000</v>
      </c>
      <c r="AA4502" s="24">
        <v>0</v>
      </c>
      <c r="AB4502" s="25">
        <v>0.02</v>
      </c>
      <c r="AC4502" s="5">
        <f>AA4502*AB4502/100</f>
        <v>0</v>
      </c>
    </row>
    <row r="4503" spans="1:29" x14ac:dyDescent="0.35">
      <c r="A4503" s="15"/>
      <c r="B4503" s="16"/>
      <c r="C4503" s="16"/>
      <c r="D4503" s="17"/>
      <c r="E4503" s="17"/>
      <c r="F4503" s="28"/>
      <c r="G4503" s="16"/>
      <c r="H4503" s="16"/>
      <c r="I4503" s="16"/>
      <c r="J4503" s="45"/>
      <c r="K4503" s="29"/>
      <c r="L4503" s="19"/>
      <c r="M4503" s="31">
        <v>2</v>
      </c>
      <c r="N4503" s="31" t="s">
        <v>343</v>
      </c>
      <c r="O4503" s="30"/>
      <c r="P4503" s="31">
        <v>3</v>
      </c>
      <c r="Q4503" s="32">
        <v>240</v>
      </c>
      <c r="R4503" s="23">
        <v>100</v>
      </c>
      <c r="S4503" s="32">
        <v>5500</v>
      </c>
      <c r="T4503" s="22">
        <f>Q4503*S4503</f>
        <v>1320000</v>
      </c>
      <c r="U4503" s="31">
        <v>20</v>
      </c>
      <c r="V4503" s="31">
        <v>30</v>
      </c>
      <c r="W4503" s="23">
        <f>T4503-T4503*30/100</f>
        <v>924000</v>
      </c>
      <c r="X4503" s="22">
        <f>L4503+W4503</f>
        <v>924000</v>
      </c>
      <c r="Y4503" s="23">
        <f>X4503*R4503/100</f>
        <v>924000</v>
      </c>
      <c r="Z4503" s="22">
        <v>0</v>
      </c>
      <c r="AA4503" s="24">
        <f>Y4503-Z4503</f>
        <v>924000</v>
      </c>
      <c r="AB4503" s="25">
        <v>0.3</v>
      </c>
      <c r="AC4503" s="5">
        <f>AA4503*AB4503/100</f>
        <v>2772</v>
      </c>
    </row>
    <row r="4504" spans="1:29" x14ac:dyDescent="0.35">
      <c r="A4504" s="201"/>
      <c r="B4504" s="202"/>
      <c r="C4504" s="202"/>
      <c r="D4504" s="77"/>
      <c r="E4504" s="77"/>
      <c r="F4504" s="130"/>
      <c r="G4504" s="202"/>
      <c r="H4504" s="202"/>
      <c r="I4504" s="202"/>
      <c r="J4504" s="196"/>
      <c r="K4504" s="197"/>
      <c r="L4504" s="203"/>
      <c r="M4504" s="132"/>
      <c r="N4504" s="204"/>
      <c r="O4504" s="204"/>
      <c r="P4504" s="204"/>
      <c r="Q4504" s="183"/>
      <c r="R4504" s="206"/>
      <c r="S4504" s="183"/>
      <c r="T4504" s="207"/>
      <c r="U4504" s="204"/>
      <c r="V4504" s="204"/>
      <c r="W4504" s="206"/>
      <c r="X4504" s="207"/>
      <c r="Y4504" s="206"/>
      <c r="Z4504" s="207"/>
      <c r="AA4504" s="208"/>
      <c r="AB4504" s="198"/>
      <c r="AC4504" s="188"/>
    </row>
    <row r="4505" spans="1:29" x14ac:dyDescent="0.35">
      <c r="A4505" s="1"/>
      <c r="B4505" s="1"/>
      <c r="C4505" s="1"/>
      <c r="D4505" s="2"/>
      <c r="E4505" s="2"/>
      <c r="F4505" s="2"/>
      <c r="G4505" s="1"/>
      <c r="H4505" s="1"/>
      <c r="I4505" s="1"/>
      <c r="J4505" s="3"/>
      <c r="K4505" s="4"/>
      <c r="M4505" s="6"/>
      <c r="N4505" s="1"/>
      <c r="O4505" s="1"/>
      <c r="P4505" s="1"/>
      <c r="Q4505" s="3"/>
      <c r="R4505" s="4"/>
      <c r="S4505" s="3"/>
      <c r="T4505" s="3"/>
      <c r="U4505" s="1"/>
      <c r="V4505" s="1"/>
      <c r="W4505" s="4"/>
      <c r="X4505" s="3"/>
      <c r="Y4505" s="4"/>
      <c r="Z4505" s="3"/>
      <c r="AA4505" s="4"/>
      <c r="AB4505" s="55"/>
    </row>
    <row r="4506" spans="1:29" x14ac:dyDescent="0.35">
      <c r="A4506" s="8"/>
      <c r="B4506" s="8" t="s">
        <v>37</v>
      </c>
      <c r="C4506" s="8"/>
      <c r="D4506" s="9" t="s">
        <v>38</v>
      </c>
      <c r="E4506" s="9"/>
      <c r="F4506" s="9"/>
      <c r="G4506" s="56"/>
      <c r="H4506" s="8" t="s">
        <v>39</v>
      </c>
      <c r="I4506" s="8"/>
      <c r="J4506" s="57"/>
      <c r="K4506" s="10"/>
      <c r="L4506" s="8"/>
      <c r="M4506" s="13"/>
      <c r="N4506" s="1"/>
      <c r="O4506" s="1"/>
      <c r="P4506" s="1"/>
      <c r="Q4506" s="3"/>
      <c r="R4506" s="4"/>
      <c r="S4506" s="3"/>
      <c r="T4506" s="3"/>
      <c r="U4506" s="1"/>
      <c r="V4506" s="1"/>
      <c r="W4506" s="4"/>
      <c r="X4506" s="3"/>
      <c r="Y4506" s="4"/>
      <c r="Z4506" s="3"/>
      <c r="AA4506" s="4"/>
      <c r="AB4506" s="55"/>
    </row>
    <row r="4507" spans="1:29" x14ac:dyDescent="0.35">
      <c r="A4507" s="8"/>
      <c r="B4507" s="8"/>
      <c r="C4507" s="8"/>
      <c r="D4507" s="9"/>
      <c r="E4507" s="9"/>
      <c r="F4507" s="9"/>
      <c r="G4507" s="56"/>
      <c r="H4507" s="8" t="s">
        <v>40</v>
      </c>
      <c r="I4507" s="8"/>
      <c r="J4507" s="57"/>
      <c r="K4507" s="10"/>
      <c r="L4507" s="8"/>
      <c r="M4507" s="13"/>
      <c r="N4507" s="1"/>
      <c r="O4507" s="1"/>
      <c r="P4507" s="1"/>
      <c r="Q4507" s="3"/>
      <c r="R4507" s="4"/>
      <c r="S4507" s="3"/>
      <c r="T4507" s="3"/>
      <c r="U4507" s="1"/>
      <c r="V4507" s="1"/>
      <c r="W4507" s="4"/>
      <c r="X4507" s="3"/>
      <c r="Y4507" s="4"/>
      <c r="Z4507" s="3"/>
      <c r="AA4507" s="4"/>
      <c r="AB4507" s="55"/>
    </row>
    <row r="4508" spans="1:29" x14ac:dyDescent="0.35">
      <c r="A4508" s="8"/>
      <c r="B4508" s="8"/>
      <c r="C4508" s="8"/>
      <c r="D4508" s="9"/>
      <c r="E4508" s="9"/>
      <c r="F4508" s="9"/>
      <c r="G4508" s="56"/>
      <c r="H4508" s="8" t="s">
        <v>41</v>
      </c>
      <c r="I4508" s="8"/>
      <c r="J4508" s="57"/>
      <c r="K4508" s="10"/>
      <c r="L4508" s="8"/>
      <c r="M4508" s="13"/>
      <c r="N4508" s="1"/>
      <c r="O4508" s="1"/>
      <c r="P4508" s="8"/>
      <c r="Q4508" s="3"/>
      <c r="R4508" s="4"/>
      <c r="S4508" s="3"/>
      <c r="T4508" s="3"/>
      <c r="U4508" s="1"/>
      <c r="V4508" s="1"/>
      <c r="W4508" s="4"/>
      <c r="X4508" s="3"/>
      <c r="Y4508" s="11"/>
      <c r="Z4508" s="10"/>
      <c r="AA4508" s="11"/>
      <c r="AB4508" s="14"/>
    </row>
    <row r="4509" spans="1:29" x14ac:dyDescent="0.35">
      <c r="A4509" s="8"/>
      <c r="B4509" s="8"/>
      <c r="C4509" s="8"/>
      <c r="D4509" s="9"/>
      <c r="E4509" s="9"/>
      <c r="F4509" s="9"/>
      <c r="G4509" s="56"/>
      <c r="H4509" s="8" t="s">
        <v>42</v>
      </c>
      <c r="I4509" s="58"/>
      <c r="J4509" s="59"/>
      <c r="K4509" s="12"/>
      <c r="L4509" s="58"/>
      <c r="M4509" s="60"/>
      <c r="N4509" s="1"/>
      <c r="O4509" s="1"/>
      <c r="P4509" s="8"/>
      <c r="Q4509" s="3"/>
      <c r="R4509" s="4"/>
      <c r="S4509" s="3"/>
      <c r="T4509" s="3"/>
      <c r="U4509" s="1"/>
      <c r="V4509" s="1"/>
      <c r="W4509" s="4"/>
      <c r="X4509" s="3"/>
      <c r="Y4509" s="11"/>
      <c r="Z4509" s="10"/>
      <c r="AA4509" s="11"/>
      <c r="AB4509" s="14"/>
    </row>
    <row r="4510" spans="1:29" x14ac:dyDescent="0.35">
      <c r="A4510" s="58"/>
      <c r="B4510" s="58"/>
      <c r="C4510" s="58"/>
      <c r="D4510" s="61"/>
      <c r="E4510" s="61"/>
      <c r="F4510" s="61"/>
      <c r="G4510" s="58"/>
      <c r="H4510" s="58" t="s">
        <v>43</v>
      </c>
      <c r="I4510" s="58"/>
      <c r="J4510" s="59"/>
      <c r="K4510" s="12"/>
      <c r="L4510" s="58"/>
      <c r="M4510" s="60"/>
    </row>
    <row r="4511" spans="1:29" x14ac:dyDescent="0.35">
      <c r="A4511" s="1"/>
      <c r="B4511" s="1"/>
      <c r="C4511" s="1"/>
      <c r="D4511" s="2"/>
      <c r="E4511" s="2"/>
      <c r="F4511" s="2"/>
      <c r="G4511" s="1"/>
      <c r="H4511" s="1"/>
      <c r="I4511" s="1"/>
      <c r="J4511" s="3"/>
      <c r="K4511" s="4"/>
      <c r="M4511" s="6"/>
      <c r="N4511" s="1"/>
      <c r="O4511" s="1"/>
      <c r="P4511" s="1"/>
      <c r="Q4511" s="3"/>
      <c r="R4511" s="4"/>
      <c r="S4511" s="3"/>
      <c r="T4511" s="3"/>
      <c r="U4511" s="1"/>
      <c r="V4511" s="1"/>
      <c r="W4511" s="4"/>
      <c r="X4511" s="3"/>
      <c r="Y4511" s="4"/>
      <c r="Z4511" s="3"/>
      <c r="AA4511" s="314" t="s">
        <v>0</v>
      </c>
      <c r="AB4511" s="314"/>
    </row>
    <row r="4512" spans="1:29" x14ac:dyDescent="0.35">
      <c r="A4512" s="315" t="s">
        <v>1</v>
      </c>
      <c r="B4512" s="315"/>
      <c r="C4512" s="315"/>
      <c r="D4512" s="315"/>
      <c r="E4512" s="315"/>
      <c r="F4512" s="315"/>
      <c r="G4512" s="315"/>
      <c r="H4512" s="315"/>
      <c r="I4512" s="315"/>
      <c r="J4512" s="315"/>
      <c r="K4512" s="315"/>
      <c r="L4512" s="315"/>
      <c r="M4512" s="315"/>
      <c r="N4512" s="315"/>
      <c r="O4512" s="315"/>
      <c r="P4512" s="315"/>
      <c r="Q4512" s="315"/>
      <c r="R4512" s="315"/>
      <c r="S4512" s="315"/>
      <c r="T4512" s="315"/>
      <c r="U4512" s="315"/>
      <c r="V4512" s="315"/>
      <c r="W4512" s="315"/>
      <c r="X4512" s="315"/>
      <c r="Y4512" s="315"/>
      <c r="Z4512" s="315"/>
      <c r="AA4512" s="315"/>
      <c r="AB4512" s="315"/>
    </row>
    <row r="4513" spans="1:29" x14ac:dyDescent="0.35">
      <c r="A4513" s="315" t="str">
        <f>A4494</f>
        <v>เทศบาลตำบลนาบอน</v>
      </c>
      <c r="B4513" s="315"/>
      <c r="C4513" s="315"/>
      <c r="D4513" s="315"/>
      <c r="E4513" s="315"/>
      <c r="F4513" s="315"/>
      <c r="G4513" s="315"/>
      <c r="H4513" s="315"/>
      <c r="I4513" s="315"/>
      <c r="J4513" s="315"/>
      <c r="K4513" s="315"/>
      <c r="L4513" s="315"/>
      <c r="M4513" s="315"/>
      <c r="N4513" s="315"/>
      <c r="O4513" s="315"/>
      <c r="P4513" s="315"/>
      <c r="Q4513" s="315"/>
      <c r="R4513" s="315"/>
      <c r="S4513" s="315"/>
      <c r="T4513" s="315"/>
      <c r="U4513" s="315"/>
      <c r="V4513" s="315"/>
      <c r="W4513" s="315"/>
      <c r="X4513" s="315"/>
      <c r="Y4513" s="315"/>
      <c r="Z4513" s="315"/>
      <c r="AA4513" s="315"/>
      <c r="AB4513" s="315"/>
    </row>
    <row r="4514" spans="1:29" x14ac:dyDescent="0.35">
      <c r="A4514" s="8" t="s">
        <v>359</v>
      </c>
      <c r="B4514" s="8"/>
      <c r="C4514" s="8"/>
      <c r="D4514" s="9"/>
      <c r="E4514" s="9"/>
      <c r="F4514" s="9"/>
      <c r="G4514" s="8"/>
      <c r="H4514" s="8"/>
      <c r="I4514" s="8"/>
      <c r="J4514" s="10"/>
      <c r="K4514" s="11"/>
      <c r="L4514" s="12"/>
      <c r="M4514" s="13"/>
      <c r="N4514" s="8"/>
      <c r="O4514" s="8"/>
      <c r="P4514" s="8"/>
      <c r="Q4514" s="10"/>
      <c r="R4514" s="11"/>
      <c r="S4514" s="10"/>
      <c r="T4514" s="10"/>
      <c r="U4514" s="8"/>
      <c r="V4514" s="8"/>
      <c r="W4514" s="11"/>
      <c r="X4514" s="10"/>
      <c r="Y4514" s="11"/>
      <c r="Z4514" s="10"/>
      <c r="AA4514" s="11"/>
      <c r="AB4514" s="14"/>
    </row>
    <row r="4515" spans="1:29" x14ac:dyDescent="0.35">
      <c r="A4515" s="288" t="s">
        <v>4</v>
      </c>
      <c r="B4515" s="316"/>
      <c r="C4515" s="316"/>
      <c r="D4515" s="316"/>
      <c r="E4515" s="316"/>
      <c r="F4515" s="316"/>
      <c r="G4515" s="316"/>
      <c r="H4515" s="316"/>
      <c r="I4515" s="316"/>
      <c r="J4515" s="316"/>
      <c r="K4515" s="316"/>
      <c r="L4515" s="289"/>
      <c r="M4515" s="288" t="s">
        <v>5</v>
      </c>
      <c r="N4515" s="316"/>
      <c r="O4515" s="316"/>
      <c r="P4515" s="316"/>
      <c r="Q4515" s="316"/>
      <c r="R4515" s="316"/>
      <c r="S4515" s="316"/>
      <c r="T4515" s="316"/>
      <c r="U4515" s="316"/>
      <c r="V4515" s="316"/>
      <c r="W4515" s="289"/>
      <c r="X4515" s="290" t="s">
        <v>6</v>
      </c>
      <c r="Y4515" s="290" t="s">
        <v>7</v>
      </c>
      <c r="Z4515" s="290" t="s">
        <v>8</v>
      </c>
      <c r="AA4515" s="290" t="s">
        <v>9</v>
      </c>
      <c r="AB4515" s="317" t="s">
        <v>10</v>
      </c>
    </row>
    <row r="4516" spans="1:29" x14ac:dyDescent="0.35">
      <c r="A4516" s="299" t="s">
        <v>11</v>
      </c>
      <c r="B4516" s="293" t="s">
        <v>12</v>
      </c>
      <c r="C4516" s="293" t="s">
        <v>13</v>
      </c>
      <c r="D4516" s="311" t="s">
        <v>14</v>
      </c>
      <c r="E4516" s="311" t="s">
        <v>15</v>
      </c>
      <c r="F4516" s="312" t="s">
        <v>16</v>
      </c>
      <c r="G4516" s="302" t="s">
        <v>17</v>
      </c>
      <c r="H4516" s="303"/>
      <c r="I4516" s="304"/>
      <c r="J4516" s="290" t="s">
        <v>18</v>
      </c>
      <c r="K4516" s="290" t="s">
        <v>19</v>
      </c>
      <c r="L4516" s="308" t="s">
        <v>20</v>
      </c>
      <c r="M4516" s="299" t="s">
        <v>11</v>
      </c>
      <c r="N4516" s="293" t="s">
        <v>21</v>
      </c>
      <c r="O4516" s="293" t="s">
        <v>22</v>
      </c>
      <c r="P4516" s="293" t="s">
        <v>16</v>
      </c>
      <c r="Q4516" s="290" t="s">
        <v>23</v>
      </c>
      <c r="R4516" s="290" t="s">
        <v>24</v>
      </c>
      <c r="S4516" s="290" t="s">
        <v>25</v>
      </c>
      <c r="T4516" s="290" t="s">
        <v>26</v>
      </c>
      <c r="U4516" s="288" t="s">
        <v>27</v>
      </c>
      <c r="V4516" s="289"/>
      <c r="W4516" s="290" t="s">
        <v>28</v>
      </c>
      <c r="X4516" s="291"/>
      <c r="Y4516" s="291"/>
      <c r="Z4516" s="291"/>
      <c r="AA4516" s="291"/>
      <c r="AB4516" s="318"/>
    </row>
    <row r="4517" spans="1:29" x14ac:dyDescent="0.35">
      <c r="A4517" s="300"/>
      <c r="B4517" s="294"/>
      <c r="C4517" s="294"/>
      <c r="D4517" s="312"/>
      <c r="E4517" s="312"/>
      <c r="F4517" s="312"/>
      <c r="G4517" s="305"/>
      <c r="H4517" s="306"/>
      <c r="I4517" s="307"/>
      <c r="J4517" s="291"/>
      <c r="K4517" s="291"/>
      <c r="L4517" s="309"/>
      <c r="M4517" s="300"/>
      <c r="N4517" s="294"/>
      <c r="O4517" s="294"/>
      <c r="P4517" s="294"/>
      <c r="Q4517" s="291"/>
      <c r="R4517" s="291"/>
      <c r="S4517" s="291"/>
      <c r="T4517" s="291"/>
      <c r="U4517" s="293" t="s">
        <v>29</v>
      </c>
      <c r="V4517" s="296" t="s">
        <v>30</v>
      </c>
      <c r="W4517" s="291"/>
      <c r="X4517" s="291"/>
      <c r="Y4517" s="291"/>
      <c r="Z4517" s="291"/>
      <c r="AA4517" s="291"/>
      <c r="AB4517" s="318"/>
    </row>
    <row r="4518" spans="1:29" x14ac:dyDescent="0.35">
      <c r="A4518" s="300"/>
      <c r="B4518" s="294"/>
      <c r="C4518" s="294"/>
      <c r="D4518" s="312"/>
      <c r="E4518" s="312"/>
      <c r="F4518" s="312"/>
      <c r="G4518" s="299" t="s">
        <v>31</v>
      </c>
      <c r="H4518" s="299" t="s">
        <v>32</v>
      </c>
      <c r="I4518" s="299" t="s">
        <v>33</v>
      </c>
      <c r="J4518" s="291"/>
      <c r="K4518" s="291"/>
      <c r="L4518" s="309"/>
      <c r="M4518" s="300"/>
      <c r="N4518" s="294"/>
      <c r="O4518" s="294"/>
      <c r="P4518" s="294"/>
      <c r="Q4518" s="291"/>
      <c r="R4518" s="291"/>
      <c r="S4518" s="291"/>
      <c r="T4518" s="291"/>
      <c r="U4518" s="294"/>
      <c r="V4518" s="297"/>
      <c r="W4518" s="291"/>
      <c r="X4518" s="291"/>
      <c r="Y4518" s="291"/>
      <c r="Z4518" s="291"/>
      <c r="AA4518" s="291"/>
      <c r="AB4518" s="318"/>
    </row>
    <row r="4519" spans="1:29" x14ac:dyDescent="0.35">
      <c r="A4519" s="300"/>
      <c r="B4519" s="294"/>
      <c r="C4519" s="294"/>
      <c r="D4519" s="312"/>
      <c r="E4519" s="312"/>
      <c r="F4519" s="312"/>
      <c r="G4519" s="300"/>
      <c r="H4519" s="300"/>
      <c r="I4519" s="300"/>
      <c r="J4519" s="291"/>
      <c r="K4519" s="291"/>
      <c r="L4519" s="309"/>
      <c r="M4519" s="300"/>
      <c r="N4519" s="294"/>
      <c r="O4519" s="294"/>
      <c r="P4519" s="294"/>
      <c r="Q4519" s="291"/>
      <c r="R4519" s="291"/>
      <c r="S4519" s="291"/>
      <c r="T4519" s="291"/>
      <c r="U4519" s="294"/>
      <c r="V4519" s="297"/>
      <c r="W4519" s="291"/>
      <c r="X4519" s="291"/>
      <c r="Y4519" s="291"/>
      <c r="Z4519" s="291"/>
      <c r="AA4519" s="291"/>
      <c r="AB4519" s="318"/>
    </row>
    <row r="4520" spans="1:29" x14ac:dyDescent="0.35">
      <c r="A4520" s="301"/>
      <c r="B4520" s="295"/>
      <c r="C4520" s="295"/>
      <c r="D4520" s="313"/>
      <c r="E4520" s="313"/>
      <c r="F4520" s="313"/>
      <c r="G4520" s="301"/>
      <c r="H4520" s="301"/>
      <c r="I4520" s="301"/>
      <c r="J4520" s="292"/>
      <c r="K4520" s="292"/>
      <c r="L4520" s="310"/>
      <c r="M4520" s="301"/>
      <c r="N4520" s="295"/>
      <c r="O4520" s="295"/>
      <c r="P4520" s="295"/>
      <c r="Q4520" s="292"/>
      <c r="R4520" s="292"/>
      <c r="S4520" s="292"/>
      <c r="T4520" s="292"/>
      <c r="U4520" s="295"/>
      <c r="V4520" s="298"/>
      <c r="W4520" s="292"/>
      <c r="X4520" s="292"/>
      <c r="Y4520" s="292"/>
      <c r="Z4520" s="292"/>
      <c r="AA4520" s="292"/>
      <c r="AB4520" s="319"/>
    </row>
    <row r="4521" spans="1:29" x14ac:dyDescent="0.35">
      <c r="A4521" s="15">
        <v>1</v>
      </c>
      <c r="B4521" s="16" t="str">
        <f>[1]ภดส3!B9197</f>
        <v>โฉนด</v>
      </c>
      <c r="C4521" s="16">
        <f>[1]ภดส3!E9197</f>
        <v>2631</v>
      </c>
      <c r="D4521" s="17">
        <f>[1]ภดส3!C9197</f>
        <v>5750</v>
      </c>
      <c r="E4521" s="17" t="str">
        <f>[1]ภดส3!F9197</f>
        <v>ม.11 ต.นาบอน</v>
      </c>
      <c r="F4521" s="18" t="s">
        <v>34</v>
      </c>
      <c r="G4521" s="16">
        <f>[1]ภดส3!G9197</f>
        <v>0</v>
      </c>
      <c r="H4521" s="16">
        <f>[1]ภดส3!H9197</f>
        <v>0</v>
      </c>
      <c r="I4521" s="16">
        <f>[1]ภดส3!I9197</f>
        <v>31</v>
      </c>
      <c r="J4521" s="19">
        <f>[1]ภดส3!J9197</f>
        <v>31</v>
      </c>
      <c r="K4521" s="20">
        <v>3050</v>
      </c>
      <c r="L4521" s="19">
        <f>J4521*K4521</f>
        <v>94550</v>
      </c>
      <c r="M4521" s="21">
        <v>1</v>
      </c>
      <c r="N4521" s="21" t="s">
        <v>48</v>
      </c>
      <c r="O4521" s="21" t="s">
        <v>56</v>
      </c>
      <c r="P4521" s="21">
        <v>2</v>
      </c>
      <c r="Q4521" s="22">
        <v>248</v>
      </c>
      <c r="R4521" s="23">
        <v>100</v>
      </c>
      <c r="S4521" s="22">
        <v>7450</v>
      </c>
      <c r="T4521" s="22">
        <f>Q4521*S4521</f>
        <v>1847600</v>
      </c>
      <c r="U4521" s="21">
        <v>30</v>
      </c>
      <c r="V4521" s="21">
        <v>93</v>
      </c>
      <c r="W4521" s="23">
        <f>T4521-T4521*93/100</f>
        <v>129332</v>
      </c>
      <c r="X4521" s="22">
        <f>L4521+W4521</f>
        <v>223882</v>
      </c>
      <c r="Y4521" s="23">
        <f>X4521*R4521/100</f>
        <v>223882</v>
      </c>
      <c r="Z4521" s="22">
        <v>0</v>
      </c>
      <c r="AA4521" s="24">
        <f>Y4521-Z4521</f>
        <v>223882</v>
      </c>
      <c r="AB4521" s="25">
        <v>0.02</v>
      </c>
      <c r="AC4521" s="5">
        <f>AA4521*AB4521/100</f>
        <v>44.776400000000002</v>
      </c>
    </row>
    <row r="4522" spans="1:29" x14ac:dyDescent="0.35">
      <c r="A4522" s="201"/>
      <c r="B4522" s="202"/>
      <c r="C4522" s="202"/>
      <c r="D4522" s="77"/>
      <c r="E4522" s="77"/>
      <c r="F4522" s="130"/>
      <c r="G4522" s="202"/>
      <c r="H4522" s="202"/>
      <c r="I4522" s="202"/>
      <c r="J4522" s="196"/>
      <c r="K4522" s="197"/>
      <c r="L4522" s="203"/>
      <c r="M4522" s="132"/>
      <c r="N4522" s="132"/>
      <c r="O4522" s="132"/>
      <c r="P4522" s="132"/>
      <c r="Q4522" s="185"/>
      <c r="R4522" s="206"/>
      <c r="S4522" s="185"/>
      <c r="T4522" s="207"/>
      <c r="U4522" s="132"/>
      <c r="V4522" s="132"/>
      <c r="W4522" s="206"/>
      <c r="X4522" s="207"/>
      <c r="Y4522" s="206"/>
      <c r="Z4522" s="207"/>
      <c r="AA4522" s="208"/>
      <c r="AB4522" s="198"/>
      <c r="AC4522" s="188">
        <f>SUM(AC4521)</f>
        <v>44.776400000000002</v>
      </c>
    </row>
    <row r="4523" spans="1:29" x14ac:dyDescent="0.35">
      <c r="A4523" s="1"/>
      <c r="B4523" s="1"/>
      <c r="C4523" s="1"/>
      <c r="D4523" s="2"/>
      <c r="E4523" s="2"/>
      <c r="F4523" s="2"/>
      <c r="G4523" s="1"/>
      <c r="H4523" s="1"/>
      <c r="I4523" s="1"/>
      <c r="J4523" s="3"/>
      <c r="K4523" s="4"/>
      <c r="M4523" s="6"/>
      <c r="N4523" s="1"/>
      <c r="O4523" s="1"/>
      <c r="P4523" s="1"/>
      <c r="Q4523" s="3"/>
      <c r="R4523" s="4"/>
      <c r="S4523" s="3"/>
      <c r="T4523" s="3"/>
      <c r="U4523" s="1"/>
      <c r="V4523" s="1"/>
      <c r="W4523" s="4"/>
      <c r="X4523" s="3"/>
      <c r="Y4523" s="4"/>
      <c r="Z4523" s="3"/>
      <c r="AA4523" s="4"/>
      <c r="AB4523" s="55"/>
    </row>
    <row r="4524" spans="1:29" x14ac:dyDescent="0.35">
      <c r="A4524" s="8"/>
      <c r="B4524" s="8" t="s">
        <v>37</v>
      </c>
      <c r="C4524" s="8"/>
      <c r="D4524" s="9" t="s">
        <v>38</v>
      </c>
      <c r="E4524" s="9"/>
      <c r="F4524" s="9"/>
      <c r="G4524" s="56"/>
      <c r="H4524" s="8" t="s">
        <v>39</v>
      </c>
      <c r="I4524" s="8"/>
      <c r="J4524" s="57"/>
      <c r="K4524" s="10"/>
      <c r="L4524" s="8"/>
      <c r="M4524" s="13"/>
      <c r="N4524" s="1"/>
      <c r="O4524" s="1"/>
      <c r="P4524" s="1"/>
      <c r="Q4524" s="3"/>
      <c r="R4524" s="4"/>
      <c r="S4524" s="3"/>
      <c r="T4524" s="3"/>
      <c r="U4524" s="1"/>
      <c r="V4524" s="1"/>
      <c r="W4524" s="4"/>
      <c r="X4524" s="3"/>
      <c r="Y4524" s="4"/>
      <c r="Z4524" s="3"/>
      <c r="AA4524" s="4"/>
      <c r="AB4524" s="55"/>
    </row>
    <row r="4525" spans="1:29" x14ac:dyDescent="0.35">
      <c r="A4525" s="8"/>
      <c r="B4525" s="8"/>
      <c r="C4525" s="8"/>
      <c r="D4525" s="9"/>
      <c r="E4525" s="9"/>
      <c r="F4525" s="9"/>
      <c r="G4525" s="56"/>
      <c r="H4525" s="8" t="s">
        <v>40</v>
      </c>
      <c r="I4525" s="8"/>
      <c r="J4525" s="57"/>
      <c r="K4525" s="10"/>
      <c r="L4525" s="8"/>
      <c r="M4525" s="13"/>
      <c r="N4525" s="1"/>
      <c r="O4525" s="1"/>
      <c r="P4525" s="1"/>
      <c r="Q4525" s="3"/>
      <c r="R4525" s="4"/>
      <c r="S4525" s="3"/>
      <c r="T4525" s="3"/>
      <c r="U4525" s="1"/>
      <c r="V4525" s="1"/>
      <c r="W4525" s="4"/>
      <c r="X4525" s="3"/>
      <c r="Y4525" s="4"/>
      <c r="Z4525" s="3"/>
      <c r="AA4525" s="4"/>
      <c r="AB4525" s="55"/>
    </row>
    <row r="4526" spans="1:29" x14ac:dyDescent="0.35">
      <c r="A4526" s="8"/>
      <c r="B4526" s="8"/>
      <c r="C4526" s="8"/>
      <c r="D4526" s="9"/>
      <c r="E4526" s="9"/>
      <c r="F4526" s="9"/>
      <c r="G4526" s="56"/>
      <c r="H4526" s="8" t="s">
        <v>41</v>
      </c>
      <c r="I4526" s="8"/>
      <c r="J4526" s="57"/>
      <c r="K4526" s="10"/>
      <c r="L4526" s="8"/>
      <c r="M4526" s="13"/>
      <c r="N4526" s="1"/>
      <c r="O4526" s="1"/>
      <c r="P4526" s="8"/>
      <c r="Q4526" s="3"/>
      <c r="R4526" s="4"/>
      <c r="S4526" s="3"/>
      <c r="T4526" s="3"/>
      <c r="U4526" s="1"/>
      <c r="V4526" s="1"/>
      <c r="W4526" s="4"/>
      <c r="X4526" s="3"/>
      <c r="Y4526" s="11"/>
      <c r="Z4526" s="10"/>
      <c r="AA4526" s="11"/>
      <c r="AB4526" s="14"/>
    </row>
    <row r="4527" spans="1:29" x14ac:dyDescent="0.35">
      <c r="A4527" s="8"/>
      <c r="B4527" s="8"/>
      <c r="C4527" s="8"/>
      <c r="D4527" s="9"/>
      <c r="E4527" s="9"/>
      <c r="F4527" s="9"/>
      <c r="G4527" s="56"/>
      <c r="H4527" s="8" t="s">
        <v>42</v>
      </c>
      <c r="I4527" s="58"/>
      <c r="J4527" s="59"/>
      <c r="K4527" s="12"/>
      <c r="L4527" s="58"/>
      <c r="M4527" s="60"/>
      <c r="N4527" s="1"/>
      <c r="O4527" s="1"/>
      <c r="P4527" s="8"/>
      <c r="Q4527" s="3"/>
      <c r="R4527" s="4"/>
      <c r="S4527" s="3"/>
      <c r="T4527" s="3"/>
      <c r="U4527" s="1"/>
      <c r="V4527" s="1"/>
      <c r="W4527" s="4"/>
      <c r="X4527" s="3"/>
      <c r="Y4527" s="11"/>
      <c r="Z4527" s="10"/>
      <c r="AA4527" s="11"/>
      <c r="AB4527" s="14"/>
    </row>
    <row r="4528" spans="1:29" x14ac:dyDescent="0.35">
      <c r="A4528" s="58"/>
      <c r="B4528" s="58"/>
      <c r="C4528" s="58"/>
      <c r="D4528" s="61"/>
      <c r="E4528" s="61"/>
      <c r="F4528" s="61"/>
      <c r="G4528" s="58"/>
      <c r="H4528" s="58" t="s">
        <v>43</v>
      </c>
      <c r="I4528" s="58"/>
      <c r="J4528" s="59"/>
      <c r="K4528" s="12"/>
      <c r="L4528" s="58"/>
      <c r="M4528" s="60"/>
    </row>
    <row r="4529" spans="1:29" x14ac:dyDescent="0.35">
      <c r="A4529" s="1"/>
      <c r="B4529" s="1"/>
      <c r="C4529" s="1"/>
      <c r="D4529" s="2"/>
      <c r="E4529" s="2"/>
      <c r="F4529" s="2"/>
      <c r="G4529" s="1"/>
      <c r="H4529" s="1"/>
      <c r="I4529" s="1"/>
      <c r="J4529" s="3"/>
      <c r="K4529" s="4"/>
      <c r="M4529" s="6"/>
      <c r="N4529" s="1"/>
      <c r="O4529" s="1"/>
      <c r="P4529" s="1"/>
      <c r="Q4529" s="3"/>
      <c r="R4529" s="4"/>
      <c r="S4529" s="3"/>
      <c r="T4529" s="3"/>
      <c r="U4529" s="1"/>
      <c r="V4529" s="1"/>
      <c r="W4529" s="4"/>
      <c r="X4529" s="3"/>
      <c r="Y4529" s="4"/>
      <c r="Z4529" s="3"/>
      <c r="AA4529" s="314" t="s">
        <v>0</v>
      </c>
      <c r="AB4529" s="314"/>
    </row>
    <row r="4530" spans="1:29" x14ac:dyDescent="0.35">
      <c r="A4530" s="315" t="s">
        <v>1</v>
      </c>
      <c r="B4530" s="315"/>
      <c r="C4530" s="315"/>
      <c r="D4530" s="315"/>
      <c r="E4530" s="315"/>
      <c r="F4530" s="315"/>
      <c r="G4530" s="315"/>
      <c r="H4530" s="315"/>
      <c r="I4530" s="315"/>
      <c r="J4530" s="315"/>
      <c r="K4530" s="315"/>
      <c r="L4530" s="315"/>
      <c r="M4530" s="315"/>
      <c r="N4530" s="315"/>
      <c r="O4530" s="315"/>
      <c r="P4530" s="315"/>
      <c r="Q4530" s="315"/>
      <c r="R4530" s="315"/>
      <c r="S4530" s="315"/>
      <c r="T4530" s="315"/>
      <c r="U4530" s="315"/>
      <c r="V4530" s="315"/>
      <c r="W4530" s="315"/>
      <c r="X4530" s="315"/>
      <c r="Y4530" s="315"/>
      <c r="Z4530" s="315"/>
      <c r="AA4530" s="315"/>
      <c r="AB4530" s="315"/>
    </row>
    <row r="4531" spans="1:29" x14ac:dyDescent="0.35">
      <c r="A4531" s="315" t="str">
        <f>A4513</f>
        <v>เทศบาลตำบลนาบอน</v>
      </c>
      <c r="B4531" s="315"/>
      <c r="C4531" s="315"/>
      <c r="D4531" s="315"/>
      <c r="E4531" s="315"/>
      <c r="F4531" s="315"/>
      <c r="G4531" s="315"/>
      <c r="H4531" s="315"/>
      <c r="I4531" s="315"/>
      <c r="J4531" s="315"/>
      <c r="K4531" s="315"/>
      <c r="L4531" s="315"/>
      <c r="M4531" s="315"/>
      <c r="N4531" s="315"/>
      <c r="O4531" s="315"/>
      <c r="P4531" s="315"/>
      <c r="Q4531" s="315"/>
      <c r="R4531" s="315"/>
      <c r="S4531" s="315"/>
      <c r="T4531" s="315"/>
      <c r="U4531" s="315"/>
      <c r="V4531" s="315"/>
      <c r="W4531" s="315"/>
      <c r="X4531" s="315"/>
      <c r="Y4531" s="315"/>
      <c r="Z4531" s="315"/>
      <c r="AA4531" s="315"/>
      <c r="AB4531" s="315"/>
    </row>
    <row r="4532" spans="1:29" x14ac:dyDescent="0.35">
      <c r="A4532" s="8" t="s">
        <v>360</v>
      </c>
      <c r="B4532" s="8"/>
      <c r="C4532" s="8"/>
      <c r="D4532" s="9"/>
      <c r="E4532" s="9"/>
      <c r="F4532" s="9"/>
      <c r="G4532" s="8"/>
      <c r="H4532" s="8"/>
      <c r="I4532" s="8"/>
      <c r="J4532" s="10"/>
      <c r="K4532" s="11"/>
      <c r="L4532" s="12"/>
      <c r="M4532" s="13"/>
      <c r="N4532" s="8"/>
      <c r="O4532" s="8"/>
      <c r="P4532" s="8"/>
      <c r="Q4532" s="10"/>
      <c r="R4532" s="11"/>
      <c r="S4532" s="10"/>
      <c r="T4532" s="10"/>
      <c r="U4532" s="8"/>
      <c r="V4532" s="8"/>
      <c r="W4532" s="11"/>
      <c r="X4532" s="10"/>
      <c r="Y4532" s="11"/>
      <c r="Z4532" s="10"/>
      <c r="AA4532" s="11"/>
      <c r="AB4532" s="14"/>
    </row>
    <row r="4533" spans="1:29" x14ac:dyDescent="0.35">
      <c r="A4533" s="288" t="s">
        <v>4</v>
      </c>
      <c r="B4533" s="316"/>
      <c r="C4533" s="316"/>
      <c r="D4533" s="316"/>
      <c r="E4533" s="316"/>
      <c r="F4533" s="316"/>
      <c r="G4533" s="316"/>
      <c r="H4533" s="316"/>
      <c r="I4533" s="316"/>
      <c r="J4533" s="316"/>
      <c r="K4533" s="316"/>
      <c r="L4533" s="289"/>
      <c r="M4533" s="288" t="s">
        <v>5</v>
      </c>
      <c r="N4533" s="316"/>
      <c r="O4533" s="316"/>
      <c r="P4533" s="316"/>
      <c r="Q4533" s="316"/>
      <c r="R4533" s="316"/>
      <c r="S4533" s="316"/>
      <c r="T4533" s="316"/>
      <c r="U4533" s="316"/>
      <c r="V4533" s="316"/>
      <c r="W4533" s="289"/>
      <c r="X4533" s="290" t="s">
        <v>6</v>
      </c>
      <c r="Y4533" s="290" t="s">
        <v>7</v>
      </c>
      <c r="Z4533" s="290" t="s">
        <v>8</v>
      </c>
      <c r="AA4533" s="290" t="s">
        <v>9</v>
      </c>
      <c r="AB4533" s="317" t="s">
        <v>10</v>
      </c>
    </row>
    <row r="4534" spans="1:29" x14ac:dyDescent="0.35">
      <c r="A4534" s="299" t="s">
        <v>11</v>
      </c>
      <c r="B4534" s="293" t="s">
        <v>12</v>
      </c>
      <c r="C4534" s="293" t="s">
        <v>13</v>
      </c>
      <c r="D4534" s="311" t="s">
        <v>14</v>
      </c>
      <c r="E4534" s="311" t="s">
        <v>15</v>
      </c>
      <c r="F4534" s="312" t="s">
        <v>16</v>
      </c>
      <c r="G4534" s="302" t="s">
        <v>17</v>
      </c>
      <c r="H4534" s="303"/>
      <c r="I4534" s="304"/>
      <c r="J4534" s="290" t="s">
        <v>18</v>
      </c>
      <c r="K4534" s="290" t="s">
        <v>19</v>
      </c>
      <c r="L4534" s="308" t="s">
        <v>20</v>
      </c>
      <c r="M4534" s="299" t="s">
        <v>11</v>
      </c>
      <c r="N4534" s="293" t="s">
        <v>21</v>
      </c>
      <c r="O4534" s="293" t="s">
        <v>22</v>
      </c>
      <c r="P4534" s="293" t="s">
        <v>16</v>
      </c>
      <c r="Q4534" s="290" t="s">
        <v>23</v>
      </c>
      <c r="R4534" s="290" t="s">
        <v>24</v>
      </c>
      <c r="S4534" s="290" t="s">
        <v>25</v>
      </c>
      <c r="T4534" s="290" t="s">
        <v>26</v>
      </c>
      <c r="U4534" s="288" t="s">
        <v>27</v>
      </c>
      <c r="V4534" s="289"/>
      <c r="W4534" s="290" t="s">
        <v>28</v>
      </c>
      <c r="X4534" s="291"/>
      <c r="Y4534" s="291"/>
      <c r="Z4534" s="291"/>
      <c r="AA4534" s="291"/>
      <c r="AB4534" s="318"/>
    </row>
    <row r="4535" spans="1:29" x14ac:dyDescent="0.35">
      <c r="A4535" s="300"/>
      <c r="B4535" s="294"/>
      <c r="C4535" s="294"/>
      <c r="D4535" s="312"/>
      <c r="E4535" s="312"/>
      <c r="F4535" s="312"/>
      <c r="G4535" s="305"/>
      <c r="H4535" s="306"/>
      <c r="I4535" s="307"/>
      <c r="J4535" s="291"/>
      <c r="K4535" s="291"/>
      <c r="L4535" s="309"/>
      <c r="M4535" s="300"/>
      <c r="N4535" s="294"/>
      <c r="O4535" s="294"/>
      <c r="P4535" s="294"/>
      <c r="Q4535" s="291"/>
      <c r="R4535" s="291"/>
      <c r="S4535" s="291"/>
      <c r="T4535" s="291"/>
      <c r="U4535" s="293" t="s">
        <v>29</v>
      </c>
      <c r="V4535" s="296" t="s">
        <v>30</v>
      </c>
      <c r="W4535" s="291"/>
      <c r="X4535" s="291"/>
      <c r="Y4535" s="291"/>
      <c r="Z4535" s="291"/>
      <c r="AA4535" s="291"/>
      <c r="AB4535" s="318"/>
    </row>
    <row r="4536" spans="1:29" x14ac:dyDescent="0.35">
      <c r="A4536" s="300"/>
      <c r="B4536" s="294"/>
      <c r="C4536" s="294"/>
      <c r="D4536" s="312"/>
      <c r="E4536" s="312"/>
      <c r="F4536" s="312"/>
      <c r="G4536" s="299" t="s">
        <v>31</v>
      </c>
      <c r="H4536" s="299" t="s">
        <v>32</v>
      </c>
      <c r="I4536" s="299" t="s">
        <v>33</v>
      </c>
      <c r="J4536" s="291"/>
      <c r="K4536" s="291"/>
      <c r="L4536" s="309"/>
      <c r="M4536" s="300"/>
      <c r="N4536" s="294"/>
      <c r="O4536" s="294"/>
      <c r="P4536" s="294"/>
      <c r="Q4536" s="291"/>
      <c r="R4536" s="291"/>
      <c r="S4536" s="291"/>
      <c r="T4536" s="291"/>
      <c r="U4536" s="294"/>
      <c r="V4536" s="297"/>
      <c r="W4536" s="291"/>
      <c r="X4536" s="291"/>
      <c r="Y4536" s="291"/>
      <c r="Z4536" s="291"/>
      <c r="AA4536" s="291"/>
      <c r="AB4536" s="318"/>
    </row>
    <row r="4537" spans="1:29" x14ac:dyDescent="0.35">
      <c r="A4537" s="300"/>
      <c r="B4537" s="294"/>
      <c r="C4537" s="294"/>
      <c r="D4537" s="312"/>
      <c r="E4537" s="312"/>
      <c r="F4537" s="312"/>
      <c r="G4537" s="300"/>
      <c r="H4537" s="300"/>
      <c r="I4537" s="300"/>
      <c r="J4537" s="291"/>
      <c r="K4537" s="291"/>
      <c r="L4537" s="309"/>
      <c r="M4537" s="300"/>
      <c r="N4537" s="294"/>
      <c r="O4537" s="294"/>
      <c r="P4537" s="294"/>
      <c r="Q4537" s="291"/>
      <c r="R4537" s="291"/>
      <c r="S4537" s="291"/>
      <c r="T4537" s="291"/>
      <c r="U4537" s="294"/>
      <c r="V4537" s="297"/>
      <c r="W4537" s="291"/>
      <c r="X4537" s="291"/>
      <c r="Y4537" s="291"/>
      <c r="Z4537" s="291"/>
      <c r="AA4537" s="291"/>
      <c r="AB4537" s="318"/>
    </row>
    <row r="4538" spans="1:29" x14ac:dyDescent="0.35">
      <c r="A4538" s="301"/>
      <c r="B4538" s="295"/>
      <c r="C4538" s="295"/>
      <c r="D4538" s="313"/>
      <c r="E4538" s="313"/>
      <c r="F4538" s="313"/>
      <c r="G4538" s="301"/>
      <c r="H4538" s="301"/>
      <c r="I4538" s="301"/>
      <c r="J4538" s="292"/>
      <c r="K4538" s="292"/>
      <c r="L4538" s="310"/>
      <c r="M4538" s="301"/>
      <c r="N4538" s="295"/>
      <c r="O4538" s="295"/>
      <c r="P4538" s="295"/>
      <c r="Q4538" s="292"/>
      <c r="R4538" s="292"/>
      <c r="S4538" s="292"/>
      <c r="T4538" s="292"/>
      <c r="U4538" s="295"/>
      <c r="V4538" s="298"/>
      <c r="W4538" s="292"/>
      <c r="X4538" s="292"/>
      <c r="Y4538" s="292"/>
      <c r="Z4538" s="292"/>
      <c r="AA4538" s="292"/>
      <c r="AB4538" s="319"/>
    </row>
    <row r="4539" spans="1:29" x14ac:dyDescent="0.35">
      <c r="A4539" s="15">
        <v>1</v>
      </c>
      <c r="B4539" s="16" t="str">
        <f>[1]ภดส3!B9548</f>
        <v>โฉนด</v>
      </c>
      <c r="C4539" s="16">
        <f>[1]ภดส3!E9548</f>
        <v>1913</v>
      </c>
      <c r="D4539" s="17">
        <f>[1]ภดส3!C9548</f>
        <v>4327</v>
      </c>
      <c r="E4539" s="17" t="str">
        <f>[1]ภดส3!F9548</f>
        <v>ม.2 ต.นาบอน</v>
      </c>
      <c r="F4539" s="18" t="s">
        <v>80</v>
      </c>
      <c r="G4539" s="16">
        <f>[1]ภดส3!G9548</f>
        <v>0</v>
      </c>
      <c r="H4539" s="16">
        <f>[1]ภดส3!H9548</f>
        <v>0</v>
      </c>
      <c r="I4539" s="16">
        <f>[1]ภดส3!I9548</f>
        <v>22</v>
      </c>
      <c r="J4539" s="19">
        <f>[1]ภดส3!J9548</f>
        <v>22</v>
      </c>
      <c r="K4539" s="20">
        <v>3050</v>
      </c>
      <c r="L4539" s="19">
        <f>J4539*K4539</f>
        <v>67100</v>
      </c>
      <c r="M4539" s="21">
        <v>1</v>
      </c>
      <c r="N4539" s="21" t="s">
        <v>48</v>
      </c>
      <c r="O4539" s="21" t="s">
        <v>49</v>
      </c>
      <c r="P4539" s="21"/>
      <c r="Q4539" s="22">
        <v>176</v>
      </c>
      <c r="R4539" s="23">
        <v>100</v>
      </c>
      <c r="S4539" s="22">
        <v>7450</v>
      </c>
      <c r="T4539" s="22">
        <f>Q4539*S4539</f>
        <v>1311200</v>
      </c>
      <c r="U4539" s="21">
        <v>23</v>
      </c>
      <c r="V4539" s="21">
        <v>36</v>
      </c>
      <c r="W4539" s="23">
        <f>T4539-T4539*36/100</f>
        <v>839168</v>
      </c>
      <c r="X4539" s="22">
        <f>L4539+W4539</f>
        <v>906268</v>
      </c>
      <c r="Y4539" s="23">
        <f>X4539*R4539/100</f>
        <v>906268</v>
      </c>
      <c r="Z4539" s="22">
        <v>0</v>
      </c>
      <c r="AA4539" s="24">
        <v>0</v>
      </c>
      <c r="AB4539" s="25">
        <v>0</v>
      </c>
      <c r="AC4539" s="5">
        <f>AA4539*AB4539/100</f>
        <v>0</v>
      </c>
    </row>
    <row r="4540" spans="1:29" x14ac:dyDescent="0.35">
      <c r="A4540" s="15"/>
      <c r="B4540" s="16"/>
      <c r="C4540" s="16"/>
      <c r="D4540" s="17"/>
      <c r="E4540" s="17"/>
      <c r="F4540" s="18"/>
      <c r="G4540" s="16"/>
      <c r="H4540" s="16"/>
      <c r="I4540" s="16"/>
      <c r="J4540" s="19"/>
      <c r="K4540" s="20"/>
      <c r="L4540" s="19"/>
      <c r="M4540" s="21"/>
      <c r="N4540" s="21" t="s">
        <v>35</v>
      </c>
      <c r="O4540" s="21"/>
      <c r="P4540" s="21">
        <v>3</v>
      </c>
      <c r="Q4540" s="22">
        <v>50</v>
      </c>
      <c r="R4540" s="23">
        <f>Q4540*R4539/Q4539</f>
        <v>28.40909090909091</v>
      </c>
      <c r="S4540" s="22"/>
      <c r="T4540" s="22"/>
      <c r="U4540" s="21"/>
      <c r="V4540" s="21"/>
      <c r="W4540" s="23"/>
      <c r="X4540" s="22"/>
      <c r="Y4540" s="23">
        <f>Y4539*R4540/100</f>
        <v>257462.5</v>
      </c>
      <c r="Z4540" s="22">
        <v>0</v>
      </c>
      <c r="AA4540" s="24">
        <f>Y4540-Z4540</f>
        <v>257462.5</v>
      </c>
      <c r="AB4540" s="25">
        <v>0.3</v>
      </c>
      <c r="AC4540" s="5">
        <f t="shared" ref="AC4540:AC4546" si="276">AA4540*AB4540/100</f>
        <v>772.38750000000005</v>
      </c>
    </row>
    <row r="4541" spans="1:29" x14ac:dyDescent="0.35">
      <c r="A4541" s="15"/>
      <c r="B4541" s="16"/>
      <c r="C4541" s="16"/>
      <c r="D4541" s="17"/>
      <c r="E4541" s="17"/>
      <c r="F4541" s="18"/>
      <c r="G4541" s="16"/>
      <c r="H4541" s="16"/>
      <c r="I4541" s="16"/>
      <c r="J4541" s="19"/>
      <c r="K4541" s="20"/>
      <c r="L4541" s="19"/>
      <c r="M4541" s="21"/>
      <c r="N4541" s="21" t="s">
        <v>35</v>
      </c>
      <c r="O4541" s="21"/>
      <c r="P4541" s="21">
        <v>2</v>
      </c>
      <c r="Q4541" s="22">
        <v>38</v>
      </c>
      <c r="R4541" s="23">
        <f>Q4541*R4539/Q4539</f>
        <v>21.59090909090909</v>
      </c>
      <c r="S4541" s="22"/>
      <c r="T4541" s="22"/>
      <c r="U4541" s="21"/>
      <c r="V4541" s="21"/>
      <c r="W4541" s="23"/>
      <c r="X4541" s="22"/>
      <c r="Y4541" s="23">
        <f>Y4539*R4541/100</f>
        <v>195671.5</v>
      </c>
      <c r="Z4541" s="22">
        <v>0</v>
      </c>
      <c r="AA4541" s="24">
        <v>0</v>
      </c>
      <c r="AB4541" s="25">
        <v>0.02</v>
      </c>
      <c r="AC4541" s="5">
        <f t="shared" si="276"/>
        <v>0</v>
      </c>
    </row>
    <row r="4542" spans="1:29" x14ac:dyDescent="0.35">
      <c r="A4542" s="15"/>
      <c r="B4542" s="16"/>
      <c r="C4542" s="16"/>
      <c r="D4542" s="17"/>
      <c r="E4542" s="17"/>
      <c r="F4542" s="18"/>
      <c r="G4542" s="16"/>
      <c r="H4542" s="16"/>
      <c r="I4542" s="16"/>
      <c r="J4542" s="19"/>
      <c r="K4542" s="20"/>
      <c r="L4542" s="19"/>
      <c r="M4542" s="21"/>
      <c r="N4542" s="21" t="s">
        <v>36</v>
      </c>
      <c r="O4542" s="21"/>
      <c r="P4542" s="21">
        <v>2</v>
      </c>
      <c r="Q4542" s="22">
        <v>88</v>
      </c>
      <c r="R4542" s="23">
        <f>Q4542*R4539/Q4539</f>
        <v>50</v>
      </c>
      <c r="S4542" s="22"/>
      <c r="T4542" s="22"/>
      <c r="U4542" s="21"/>
      <c r="V4542" s="21"/>
      <c r="W4542" s="23"/>
      <c r="X4542" s="22"/>
      <c r="Y4542" s="23">
        <f>Y4539*R4542/100</f>
        <v>453134</v>
      </c>
      <c r="Z4542" s="22">
        <v>50000000</v>
      </c>
      <c r="AA4542" s="24">
        <v>0</v>
      </c>
      <c r="AB4542" s="25">
        <v>0.02</v>
      </c>
      <c r="AC4542" s="5">
        <f t="shared" si="276"/>
        <v>0</v>
      </c>
    </row>
    <row r="4543" spans="1:29" x14ac:dyDescent="0.35">
      <c r="A4543" s="15">
        <v>2</v>
      </c>
      <c r="B4543" s="16" t="s">
        <v>95</v>
      </c>
      <c r="C4543" s="16">
        <v>1912</v>
      </c>
      <c r="D4543" s="17">
        <v>4326</v>
      </c>
      <c r="E4543" s="17" t="s">
        <v>59</v>
      </c>
      <c r="F4543" s="28" t="s">
        <v>80</v>
      </c>
      <c r="G4543" s="16">
        <v>0</v>
      </c>
      <c r="H4543" s="16">
        <v>0</v>
      </c>
      <c r="I4543" s="16">
        <v>22</v>
      </c>
      <c r="J4543" s="45">
        <v>22</v>
      </c>
      <c r="K4543" s="29">
        <v>3050</v>
      </c>
      <c r="L4543" s="19">
        <f>J4543*K4543</f>
        <v>67100</v>
      </c>
      <c r="M4543" s="21">
        <v>2</v>
      </c>
      <c r="N4543" s="21" t="s">
        <v>48</v>
      </c>
      <c r="O4543" s="21" t="s">
        <v>49</v>
      </c>
      <c r="P4543" s="21"/>
      <c r="Q4543" s="22">
        <v>176</v>
      </c>
      <c r="R4543" s="23">
        <v>100</v>
      </c>
      <c r="S4543" s="22">
        <v>7450</v>
      </c>
      <c r="T4543" s="22">
        <f>Q4543*S4543</f>
        <v>1311200</v>
      </c>
      <c r="U4543" s="21">
        <v>23</v>
      </c>
      <c r="V4543" s="21">
        <v>36</v>
      </c>
      <c r="W4543" s="23">
        <f>T4543-T4543*36/100</f>
        <v>839168</v>
      </c>
      <c r="X4543" s="22">
        <f>L4543+W4543</f>
        <v>906268</v>
      </c>
      <c r="Y4543" s="23">
        <f>X4543*R4543/100</f>
        <v>906268</v>
      </c>
      <c r="Z4543" s="22">
        <v>0</v>
      </c>
      <c r="AA4543" s="24">
        <v>0</v>
      </c>
      <c r="AB4543" s="25">
        <v>0</v>
      </c>
      <c r="AC4543" s="5">
        <f t="shared" si="276"/>
        <v>0</v>
      </c>
    </row>
    <row r="4544" spans="1:29" x14ac:dyDescent="0.35">
      <c r="A4544" s="15"/>
      <c r="B4544" s="16"/>
      <c r="C4544" s="16"/>
      <c r="D4544" s="17"/>
      <c r="E4544" s="17"/>
      <c r="F4544" s="28"/>
      <c r="G4544" s="16"/>
      <c r="H4544" s="16"/>
      <c r="I4544" s="16"/>
      <c r="J4544" s="45"/>
      <c r="K4544" s="29"/>
      <c r="L4544" s="19"/>
      <c r="M4544" s="30"/>
      <c r="N4544" s="31" t="s">
        <v>35</v>
      </c>
      <c r="O4544" s="30"/>
      <c r="P4544" s="31">
        <v>3</v>
      </c>
      <c r="Q4544" s="32">
        <v>50</v>
      </c>
      <c r="R4544" s="23">
        <f>Q4544*R4543/Q4543</f>
        <v>28.40909090909091</v>
      </c>
      <c r="S4544" s="42"/>
      <c r="T4544" s="22"/>
      <c r="U4544" s="30"/>
      <c r="V4544" s="30"/>
      <c r="W4544" s="23"/>
      <c r="X4544" s="22"/>
      <c r="Y4544" s="23">
        <f>Y4543*R4544/100</f>
        <v>257462.5</v>
      </c>
      <c r="Z4544" s="22">
        <v>0</v>
      </c>
      <c r="AA4544" s="24">
        <f>Y4544-Z4544</f>
        <v>257462.5</v>
      </c>
      <c r="AB4544" s="25">
        <v>0.3</v>
      </c>
      <c r="AC4544" s="5">
        <f t="shared" si="276"/>
        <v>772.38750000000005</v>
      </c>
    </row>
    <row r="4545" spans="1:29" x14ac:dyDescent="0.35">
      <c r="A4545" s="15"/>
      <c r="B4545" s="16"/>
      <c r="C4545" s="16"/>
      <c r="D4545" s="17"/>
      <c r="E4545" s="17"/>
      <c r="F4545" s="28"/>
      <c r="G4545" s="16"/>
      <c r="H4545" s="16"/>
      <c r="I4545" s="16"/>
      <c r="J4545" s="45"/>
      <c r="K4545" s="29"/>
      <c r="L4545" s="19"/>
      <c r="M4545" s="30"/>
      <c r="N4545" s="31" t="s">
        <v>35</v>
      </c>
      <c r="O4545" s="33"/>
      <c r="P4545" s="67">
        <v>2</v>
      </c>
      <c r="Q4545" s="124">
        <v>38</v>
      </c>
      <c r="R4545" s="23">
        <f>Q4545*R4543/Q4543</f>
        <v>21.59090909090909</v>
      </c>
      <c r="S4545" s="124"/>
      <c r="T4545" s="22"/>
      <c r="U4545" s="67"/>
      <c r="V4545" s="67"/>
      <c r="W4545" s="23"/>
      <c r="X4545" s="22"/>
      <c r="Y4545" s="23">
        <f>Y4543*R4545/100</f>
        <v>195671.5</v>
      </c>
      <c r="Z4545" s="22">
        <v>0</v>
      </c>
      <c r="AA4545" s="24">
        <f t="shared" ref="AA4545:AA4546" si="277">Y4545-Z4545</f>
        <v>195671.5</v>
      </c>
      <c r="AB4545" s="25">
        <v>0.02</v>
      </c>
      <c r="AC4545" s="5">
        <f t="shared" si="276"/>
        <v>39.134300000000003</v>
      </c>
    </row>
    <row r="4546" spans="1:29" x14ac:dyDescent="0.35">
      <c r="A4546" s="15"/>
      <c r="B4546" s="16"/>
      <c r="C4546" s="16"/>
      <c r="D4546" s="17"/>
      <c r="E4546" s="17"/>
      <c r="F4546" s="28"/>
      <c r="G4546" s="16"/>
      <c r="H4546" s="16"/>
      <c r="I4546" s="16"/>
      <c r="J4546" s="45"/>
      <c r="K4546" s="29"/>
      <c r="L4546" s="19"/>
      <c r="M4546" s="30"/>
      <c r="N4546" s="67" t="s">
        <v>36</v>
      </c>
      <c r="O4546" s="33"/>
      <c r="P4546" s="67">
        <v>2</v>
      </c>
      <c r="Q4546" s="34">
        <v>88</v>
      </c>
      <c r="R4546" s="23">
        <f>Q4546*R4543/Q4543</f>
        <v>50</v>
      </c>
      <c r="S4546" s="35"/>
      <c r="T4546" s="22"/>
      <c r="U4546" s="33"/>
      <c r="V4546" s="33"/>
      <c r="W4546" s="23"/>
      <c r="X4546" s="22"/>
      <c r="Y4546" s="23">
        <f>Y4543*R4546/100</f>
        <v>453134</v>
      </c>
      <c r="Z4546" s="22">
        <v>0</v>
      </c>
      <c r="AA4546" s="24">
        <f t="shared" si="277"/>
        <v>453134</v>
      </c>
      <c r="AB4546" s="25">
        <v>0.02</v>
      </c>
      <c r="AC4546" s="5">
        <f t="shared" si="276"/>
        <v>90.626800000000003</v>
      </c>
    </row>
    <row r="4547" spans="1:29" x14ac:dyDescent="0.35">
      <c r="A4547" s="36"/>
      <c r="B4547" s="30"/>
      <c r="C4547" s="30"/>
      <c r="D4547" s="37"/>
      <c r="E4547" s="37"/>
      <c r="F4547" s="37"/>
      <c r="G4547" s="38"/>
      <c r="H4547" s="38"/>
      <c r="I4547" s="38"/>
      <c r="J4547" s="39"/>
      <c r="K4547" s="24"/>
      <c r="L4547" s="35"/>
      <c r="M4547" s="30"/>
      <c r="N4547" s="67"/>
      <c r="O4547" s="40"/>
      <c r="P4547" s="30"/>
      <c r="Q4547" s="32"/>
      <c r="R4547" s="41"/>
      <c r="S4547" s="39"/>
      <c r="T4547" s="42"/>
      <c r="U4547" s="43"/>
      <c r="V4547" s="43"/>
      <c r="W4547" s="44"/>
      <c r="X4547" s="39"/>
      <c r="Y4547" s="45"/>
      <c r="Z4547" s="39"/>
      <c r="AA4547" s="44"/>
      <c r="AB4547" s="46"/>
      <c r="AC4547" s="5">
        <f>SUM(AC4539:AC4546)</f>
        <v>1674.5361</v>
      </c>
    </row>
    <row r="4548" spans="1:29" x14ac:dyDescent="0.35">
      <c r="A4548" s="47"/>
      <c r="B4548" s="47"/>
      <c r="C4548" s="47"/>
      <c r="D4548" s="48"/>
      <c r="E4548" s="48"/>
      <c r="F4548" s="48"/>
      <c r="G4548" s="47"/>
      <c r="H4548" s="47"/>
      <c r="I4548" s="47"/>
      <c r="J4548" s="49"/>
      <c r="K4548" s="50"/>
      <c r="L4548" s="51"/>
      <c r="M4548" s="52"/>
      <c r="N4548" s="52"/>
      <c r="O4548" s="52"/>
      <c r="P4548" s="52"/>
      <c r="Q4548" s="49"/>
      <c r="R4548" s="50"/>
      <c r="S4548" s="49"/>
      <c r="T4548" s="49"/>
      <c r="U4548" s="52"/>
      <c r="V4548" s="52"/>
      <c r="W4548" s="50"/>
      <c r="X4548" s="49"/>
      <c r="Y4548" s="50"/>
      <c r="Z4548" s="49"/>
      <c r="AA4548" s="50"/>
      <c r="AB4548" s="53"/>
    </row>
    <row r="4549" spans="1:29" x14ac:dyDescent="0.35">
      <c r="A4549" s="1"/>
      <c r="B4549" s="1"/>
      <c r="C4549" s="1"/>
      <c r="D4549" s="2"/>
      <c r="E4549" s="2"/>
      <c r="F4549" s="2"/>
      <c r="G4549" s="1"/>
      <c r="H4549" s="1"/>
      <c r="I4549" s="1"/>
      <c r="J4549" s="3"/>
      <c r="K4549" s="4"/>
      <c r="M4549" s="6"/>
      <c r="N4549" s="1"/>
      <c r="O4549" s="1"/>
      <c r="P4549" s="1"/>
      <c r="Q4549" s="3"/>
      <c r="R4549" s="4"/>
      <c r="S4549" s="3"/>
      <c r="T4549" s="3"/>
      <c r="U4549" s="1"/>
      <c r="V4549" s="1"/>
      <c r="W4549" s="4"/>
      <c r="X4549" s="3"/>
      <c r="Y4549" s="4"/>
      <c r="Z4549" s="3"/>
      <c r="AA4549" s="4"/>
      <c r="AB4549" s="55"/>
    </row>
    <row r="4550" spans="1:29" x14ac:dyDescent="0.35">
      <c r="A4550" s="8"/>
      <c r="B4550" s="8" t="s">
        <v>37</v>
      </c>
      <c r="C4550" s="8"/>
      <c r="D4550" s="9" t="s">
        <v>38</v>
      </c>
      <c r="E4550" s="9"/>
      <c r="F4550" s="9"/>
      <c r="G4550" s="56"/>
      <c r="H4550" s="8" t="s">
        <v>39</v>
      </c>
      <c r="I4550" s="8"/>
      <c r="J4550" s="57"/>
      <c r="K4550" s="10"/>
      <c r="L4550" s="8"/>
      <c r="M4550" s="13"/>
      <c r="N4550" s="1"/>
      <c r="O4550" s="1"/>
      <c r="P4550" s="1"/>
      <c r="Q4550" s="3"/>
      <c r="R4550" s="4"/>
      <c r="S4550" s="3"/>
      <c r="T4550" s="3"/>
      <c r="U4550" s="1"/>
      <c r="V4550" s="1"/>
      <c r="W4550" s="4"/>
      <c r="X4550" s="3"/>
      <c r="Y4550" s="4"/>
      <c r="Z4550" s="3"/>
      <c r="AA4550" s="4"/>
      <c r="AB4550" s="55"/>
    </row>
    <row r="4551" spans="1:29" x14ac:dyDescent="0.35">
      <c r="A4551" s="8"/>
      <c r="B4551" s="8"/>
      <c r="C4551" s="8"/>
      <c r="D4551" s="9"/>
      <c r="E4551" s="9"/>
      <c r="F4551" s="9"/>
      <c r="G4551" s="56"/>
      <c r="H4551" s="8" t="s">
        <v>40</v>
      </c>
      <c r="I4551" s="8"/>
      <c r="J4551" s="57"/>
      <c r="K4551" s="10"/>
      <c r="L4551" s="8"/>
      <c r="M4551" s="13"/>
      <c r="N4551" s="1"/>
      <c r="O4551" s="1"/>
      <c r="P4551" s="1"/>
      <c r="Q4551" s="3"/>
      <c r="R4551" s="4"/>
      <c r="S4551" s="3"/>
      <c r="T4551" s="3"/>
      <c r="U4551" s="1"/>
      <c r="V4551" s="1"/>
      <c r="W4551" s="4"/>
      <c r="X4551" s="3"/>
      <c r="Y4551" s="4"/>
      <c r="Z4551" s="3"/>
      <c r="AA4551" s="4"/>
      <c r="AB4551" s="55"/>
    </row>
    <row r="4552" spans="1:29" x14ac:dyDescent="0.35">
      <c r="A4552" s="8"/>
      <c r="B4552" s="8"/>
      <c r="C4552" s="8"/>
      <c r="D4552" s="9"/>
      <c r="E4552" s="9"/>
      <c r="F4552" s="9"/>
      <c r="G4552" s="56"/>
      <c r="H4552" s="8" t="s">
        <v>41</v>
      </c>
      <c r="I4552" s="8"/>
      <c r="J4552" s="57"/>
      <c r="K4552" s="10"/>
      <c r="L4552" s="8"/>
      <c r="M4552" s="13"/>
      <c r="N4552" s="1"/>
      <c r="O4552" s="1"/>
      <c r="P4552" s="8"/>
      <c r="Q4552" s="3"/>
      <c r="R4552" s="4"/>
      <c r="S4552" s="3"/>
      <c r="T4552" s="3"/>
      <c r="U4552" s="1"/>
      <c r="V4552" s="1"/>
      <c r="W4552" s="4"/>
      <c r="X4552" s="3"/>
      <c r="Y4552" s="11"/>
      <c r="Z4552" s="10"/>
      <c r="AA4552" s="11"/>
      <c r="AB4552" s="14"/>
    </row>
    <row r="4553" spans="1:29" x14ac:dyDescent="0.35">
      <c r="A4553" s="8"/>
      <c r="B4553" s="8"/>
      <c r="C4553" s="8"/>
      <c r="D4553" s="9"/>
      <c r="E4553" s="9"/>
      <c r="F4553" s="9"/>
      <c r="G4553" s="56"/>
      <c r="H4553" s="8" t="s">
        <v>42</v>
      </c>
      <c r="I4553" s="58"/>
      <c r="J4553" s="59"/>
      <c r="K4553" s="12"/>
      <c r="L4553" s="58"/>
      <c r="M4553" s="60"/>
      <c r="N4553" s="1"/>
      <c r="O4553" s="1"/>
      <c r="P4553" s="8"/>
      <c r="Q4553" s="3"/>
      <c r="R4553" s="4"/>
      <c r="S4553" s="3"/>
      <c r="T4553" s="3"/>
      <c r="U4553" s="1"/>
      <c r="V4553" s="1"/>
      <c r="W4553" s="4"/>
      <c r="X4553" s="3"/>
      <c r="Y4553" s="11"/>
      <c r="Z4553" s="10"/>
      <c r="AA4553" s="11"/>
      <c r="AB4553" s="14"/>
    </row>
    <row r="4554" spans="1:29" x14ac:dyDescent="0.35">
      <c r="A4554" s="58"/>
      <c r="B4554" s="58"/>
      <c r="C4554" s="58"/>
      <c r="D4554" s="61"/>
      <c r="E4554" s="61"/>
      <c r="F4554" s="61"/>
      <c r="G4554" s="58"/>
      <c r="H4554" s="58" t="s">
        <v>43</v>
      </c>
      <c r="I4554" s="58"/>
      <c r="J4554" s="59"/>
      <c r="K4554" s="12"/>
      <c r="L4554" s="58"/>
      <c r="M4554" s="60"/>
    </row>
    <row r="4555" spans="1:29" x14ac:dyDescent="0.35">
      <c r="A4555" s="1"/>
      <c r="B4555" s="1"/>
      <c r="C4555" s="1"/>
      <c r="D4555" s="2"/>
      <c r="E4555" s="2"/>
      <c r="F4555" s="2"/>
      <c r="G4555" s="1"/>
      <c r="H4555" s="1"/>
      <c r="I4555" s="1"/>
      <c r="J4555" s="3"/>
      <c r="K4555" s="4"/>
      <c r="M4555" s="6"/>
      <c r="N4555" s="1"/>
      <c r="O4555" s="1"/>
      <c r="P4555" s="1"/>
      <c r="Q4555" s="3"/>
      <c r="R4555" s="4"/>
      <c r="S4555" s="3"/>
      <c r="T4555" s="3"/>
      <c r="U4555" s="1"/>
      <c r="V4555" s="1"/>
      <c r="W4555" s="4"/>
      <c r="X4555" s="3"/>
      <c r="Y4555" s="4"/>
      <c r="Z4555" s="3"/>
      <c r="AA4555" s="314" t="s">
        <v>0</v>
      </c>
      <c r="AB4555" s="314"/>
    </row>
    <row r="4556" spans="1:29" x14ac:dyDescent="0.35">
      <c r="A4556" s="315" t="s">
        <v>1</v>
      </c>
      <c r="B4556" s="315"/>
      <c r="C4556" s="315"/>
      <c r="D4556" s="315"/>
      <c r="E4556" s="315"/>
      <c r="F4556" s="315"/>
      <c r="G4556" s="315"/>
      <c r="H4556" s="315"/>
      <c r="I4556" s="315"/>
      <c r="J4556" s="315"/>
      <c r="K4556" s="315"/>
      <c r="L4556" s="315"/>
      <c r="M4556" s="315"/>
      <c r="N4556" s="315"/>
      <c r="O4556" s="315"/>
      <c r="P4556" s="315"/>
      <c r="Q4556" s="315"/>
      <c r="R4556" s="315"/>
      <c r="S4556" s="315"/>
      <c r="T4556" s="315"/>
      <c r="U4556" s="315"/>
      <c r="V4556" s="315"/>
      <c r="W4556" s="315"/>
      <c r="X4556" s="315"/>
      <c r="Y4556" s="315"/>
      <c r="Z4556" s="315"/>
      <c r="AA4556" s="315"/>
      <c r="AB4556" s="315"/>
    </row>
    <row r="4557" spans="1:29" x14ac:dyDescent="0.35">
      <c r="A4557" s="315" t="str">
        <f>A4531</f>
        <v>เทศบาลตำบลนาบอน</v>
      </c>
      <c r="B4557" s="315"/>
      <c r="C4557" s="315"/>
      <c r="D4557" s="315"/>
      <c r="E4557" s="315"/>
      <c r="F4557" s="315"/>
      <c r="G4557" s="315"/>
      <c r="H4557" s="315"/>
      <c r="I4557" s="315"/>
      <c r="J4557" s="315"/>
      <c r="K4557" s="315"/>
      <c r="L4557" s="315"/>
      <c r="M4557" s="315"/>
      <c r="N4557" s="315"/>
      <c r="O4557" s="315"/>
      <c r="P4557" s="315"/>
      <c r="Q4557" s="315"/>
      <c r="R4557" s="315"/>
      <c r="S4557" s="315"/>
      <c r="T4557" s="315"/>
      <c r="U4557" s="315"/>
      <c r="V4557" s="315"/>
      <c r="W4557" s="315"/>
      <c r="X4557" s="315"/>
      <c r="Y4557" s="315"/>
      <c r="Z4557" s="315"/>
      <c r="AA4557" s="315"/>
      <c r="AB4557" s="315"/>
    </row>
    <row r="4558" spans="1:29" x14ac:dyDescent="0.35">
      <c r="A4558" s="8" t="s">
        <v>361</v>
      </c>
      <c r="B4558" s="8"/>
      <c r="C4558" s="8"/>
      <c r="D4558" s="9"/>
      <c r="E4558" s="9"/>
      <c r="F4558" s="9"/>
      <c r="G4558" s="8"/>
      <c r="H4558" s="8"/>
      <c r="I4558" s="8"/>
      <c r="J4558" s="10"/>
      <c r="K4558" s="11"/>
      <c r="L4558" s="12"/>
      <c r="M4558" s="13"/>
      <c r="N4558" s="8"/>
      <c r="O4558" s="8"/>
      <c r="P4558" s="8"/>
      <c r="Q4558" s="10"/>
      <c r="R4558" s="11"/>
      <c r="S4558" s="10"/>
      <c r="T4558" s="10"/>
      <c r="U4558" s="8"/>
      <c r="V4558" s="8"/>
      <c r="W4558" s="11"/>
      <c r="X4558" s="10"/>
      <c r="Y4558" s="11"/>
      <c r="Z4558" s="10"/>
      <c r="AA4558" s="11"/>
      <c r="AB4558" s="14"/>
    </row>
    <row r="4559" spans="1:29" x14ac:dyDescent="0.35">
      <c r="A4559" s="288" t="s">
        <v>4</v>
      </c>
      <c r="B4559" s="316"/>
      <c r="C4559" s="316"/>
      <c r="D4559" s="316"/>
      <c r="E4559" s="316"/>
      <c r="F4559" s="316"/>
      <c r="G4559" s="316"/>
      <c r="H4559" s="316"/>
      <c r="I4559" s="316"/>
      <c r="J4559" s="316"/>
      <c r="K4559" s="316"/>
      <c r="L4559" s="289"/>
      <c r="M4559" s="288" t="s">
        <v>5</v>
      </c>
      <c r="N4559" s="316"/>
      <c r="O4559" s="316"/>
      <c r="P4559" s="316"/>
      <c r="Q4559" s="316"/>
      <c r="R4559" s="316"/>
      <c r="S4559" s="316"/>
      <c r="T4559" s="316"/>
      <c r="U4559" s="316"/>
      <c r="V4559" s="316"/>
      <c r="W4559" s="289"/>
      <c r="X4559" s="290" t="s">
        <v>6</v>
      </c>
      <c r="Y4559" s="290" t="s">
        <v>7</v>
      </c>
      <c r="Z4559" s="290" t="s">
        <v>8</v>
      </c>
      <c r="AA4559" s="290" t="s">
        <v>9</v>
      </c>
      <c r="AB4559" s="317" t="s">
        <v>10</v>
      </c>
    </row>
    <row r="4560" spans="1:29" x14ac:dyDescent="0.35">
      <c r="A4560" s="299" t="s">
        <v>11</v>
      </c>
      <c r="B4560" s="293" t="s">
        <v>12</v>
      </c>
      <c r="C4560" s="293" t="s">
        <v>13</v>
      </c>
      <c r="D4560" s="311" t="s">
        <v>14</v>
      </c>
      <c r="E4560" s="311" t="s">
        <v>15</v>
      </c>
      <c r="F4560" s="312" t="s">
        <v>16</v>
      </c>
      <c r="G4560" s="302" t="s">
        <v>17</v>
      </c>
      <c r="H4560" s="303"/>
      <c r="I4560" s="304"/>
      <c r="J4560" s="290" t="s">
        <v>18</v>
      </c>
      <c r="K4560" s="290" t="s">
        <v>19</v>
      </c>
      <c r="L4560" s="308" t="s">
        <v>20</v>
      </c>
      <c r="M4560" s="299" t="s">
        <v>11</v>
      </c>
      <c r="N4560" s="293" t="s">
        <v>21</v>
      </c>
      <c r="O4560" s="293" t="s">
        <v>22</v>
      </c>
      <c r="P4560" s="293" t="s">
        <v>16</v>
      </c>
      <c r="Q4560" s="290" t="s">
        <v>23</v>
      </c>
      <c r="R4560" s="290" t="s">
        <v>24</v>
      </c>
      <c r="S4560" s="290" t="s">
        <v>25</v>
      </c>
      <c r="T4560" s="290" t="s">
        <v>26</v>
      </c>
      <c r="U4560" s="288" t="s">
        <v>27</v>
      </c>
      <c r="V4560" s="289"/>
      <c r="W4560" s="290" t="s">
        <v>28</v>
      </c>
      <c r="X4560" s="291"/>
      <c r="Y4560" s="291"/>
      <c r="Z4560" s="291"/>
      <c r="AA4560" s="291"/>
      <c r="AB4560" s="318"/>
    </row>
    <row r="4561" spans="1:29" x14ac:dyDescent="0.35">
      <c r="A4561" s="300"/>
      <c r="B4561" s="294"/>
      <c r="C4561" s="294"/>
      <c r="D4561" s="312"/>
      <c r="E4561" s="312"/>
      <c r="F4561" s="312"/>
      <c r="G4561" s="305"/>
      <c r="H4561" s="306"/>
      <c r="I4561" s="307"/>
      <c r="J4561" s="291"/>
      <c r="K4561" s="291"/>
      <c r="L4561" s="309"/>
      <c r="M4561" s="300"/>
      <c r="N4561" s="294"/>
      <c r="O4561" s="294"/>
      <c r="P4561" s="294"/>
      <c r="Q4561" s="291"/>
      <c r="R4561" s="291"/>
      <c r="S4561" s="291"/>
      <c r="T4561" s="291"/>
      <c r="U4561" s="293" t="s">
        <v>29</v>
      </c>
      <c r="V4561" s="296" t="s">
        <v>30</v>
      </c>
      <c r="W4561" s="291"/>
      <c r="X4561" s="291"/>
      <c r="Y4561" s="291"/>
      <c r="Z4561" s="291"/>
      <c r="AA4561" s="291"/>
      <c r="AB4561" s="318"/>
    </row>
    <row r="4562" spans="1:29" x14ac:dyDescent="0.35">
      <c r="A4562" s="300"/>
      <c r="B4562" s="294"/>
      <c r="C4562" s="294"/>
      <c r="D4562" s="312"/>
      <c r="E4562" s="312"/>
      <c r="F4562" s="312"/>
      <c r="G4562" s="299" t="s">
        <v>31</v>
      </c>
      <c r="H4562" s="299" t="s">
        <v>32</v>
      </c>
      <c r="I4562" s="299" t="s">
        <v>33</v>
      </c>
      <c r="J4562" s="291"/>
      <c r="K4562" s="291"/>
      <c r="L4562" s="309"/>
      <c r="M4562" s="300"/>
      <c r="N4562" s="294"/>
      <c r="O4562" s="294"/>
      <c r="P4562" s="294"/>
      <c r="Q4562" s="291"/>
      <c r="R4562" s="291"/>
      <c r="S4562" s="291"/>
      <c r="T4562" s="291"/>
      <c r="U4562" s="294"/>
      <c r="V4562" s="297"/>
      <c r="W4562" s="291"/>
      <c r="X4562" s="291"/>
      <c r="Y4562" s="291"/>
      <c r="Z4562" s="291"/>
      <c r="AA4562" s="291"/>
      <c r="AB4562" s="318"/>
    </row>
    <row r="4563" spans="1:29" x14ac:dyDescent="0.35">
      <c r="A4563" s="300"/>
      <c r="B4563" s="294"/>
      <c r="C4563" s="294"/>
      <c r="D4563" s="312"/>
      <c r="E4563" s="312"/>
      <c r="F4563" s="312"/>
      <c r="G4563" s="300"/>
      <c r="H4563" s="300"/>
      <c r="I4563" s="300"/>
      <c r="J4563" s="291"/>
      <c r="K4563" s="291"/>
      <c r="L4563" s="309"/>
      <c r="M4563" s="300"/>
      <c r="N4563" s="294"/>
      <c r="O4563" s="294"/>
      <c r="P4563" s="294"/>
      <c r="Q4563" s="291"/>
      <c r="R4563" s="291"/>
      <c r="S4563" s="291"/>
      <c r="T4563" s="291"/>
      <c r="U4563" s="294"/>
      <c r="V4563" s="297"/>
      <c r="W4563" s="291"/>
      <c r="X4563" s="291"/>
      <c r="Y4563" s="291"/>
      <c r="Z4563" s="291"/>
      <c r="AA4563" s="291"/>
      <c r="AB4563" s="318"/>
    </row>
    <row r="4564" spans="1:29" x14ac:dyDescent="0.35">
      <c r="A4564" s="301"/>
      <c r="B4564" s="295"/>
      <c r="C4564" s="295"/>
      <c r="D4564" s="313"/>
      <c r="E4564" s="313"/>
      <c r="F4564" s="313"/>
      <c r="G4564" s="301"/>
      <c r="H4564" s="301"/>
      <c r="I4564" s="301"/>
      <c r="J4564" s="292"/>
      <c r="K4564" s="292"/>
      <c r="L4564" s="310"/>
      <c r="M4564" s="301"/>
      <c r="N4564" s="295"/>
      <c r="O4564" s="295"/>
      <c r="P4564" s="295"/>
      <c r="Q4564" s="292"/>
      <c r="R4564" s="292"/>
      <c r="S4564" s="292"/>
      <c r="T4564" s="292"/>
      <c r="U4564" s="295"/>
      <c r="V4564" s="298"/>
      <c r="W4564" s="292"/>
      <c r="X4564" s="292"/>
      <c r="Y4564" s="292"/>
      <c r="Z4564" s="292"/>
      <c r="AA4564" s="292"/>
      <c r="AB4564" s="319"/>
    </row>
    <row r="4565" spans="1:29" x14ac:dyDescent="0.35">
      <c r="A4565" s="15">
        <v>1</v>
      </c>
      <c r="B4565" s="16" t="str">
        <f>[1]ภดส3!B9683</f>
        <v>โฉนด</v>
      </c>
      <c r="C4565" s="16">
        <f>[1]ภดส3!E9683</f>
        <v>4591</v>
      </c>
      <c r="D4565" s="17">
        <f>[1]ภดส3!C9683</f>
        <v>9951</v>
      </c>
      <c r="E4565" s="17" t="str">
        <f>[1]ภดส3!F9683</f>
        <v>ม.2 ต.นาบอน</v>
      </c>
      <c r="F4565" s="18" t="s">
        <v>45</v>
      </c>
      <c r="G4565" s="16">
        <f>[1]ภดส3!G9683</f>
        <v>0</v>
      </c>
      <c r="H4565" s="16">
        <f>[1]ภดส3!H9683</f>
        <v>0</v>
      </c>
      <c r="I4565" s="16">
        <f>[1]ภดส3!I9683</f>
        <v>31</v>
      </c>
      <c r="J4565" s="19">
        <f>[1]ภดส3!J9683</f>
        <v>31</v>
      </c>
      <c r="K4565" s="20">
        <v>300</v>
      </c>
      <c r="L4565" s="19">
        <f>J4565*K4565</f>
        <v>9300</v>
      </c>
      <c r="M4565" s="21"/>
      <c r="N4565" s="21"/>
      <c r="O4565" s="21"/>
      <c r="P4565" s="21"/>
      <c r="Q4565" s="22"/>
      <c r="R4565" s="23"/>
      <c r="S4565" s="22"/>
      <c r="T4565" s="22"/>
      <c r="U4565" s="21"/>
      <c r="V4565" s="21"/>
      <c r="W4565" s="23"/>
      <c r="X4565" s="22">
        <f>L4565</f>
        <v>9300</v>
      </c>
      <c r="Y4565" s="23">
        <f>X4565*100/100</f>
        <v>9300</v>
      </c>
      <c r="Z4565" s="22">
        <v>0</v>
      </c>
      <c r="AA4565" s="24">
        <f>Y4565-Z4565</f>
        <v>9300</v>
      </c>
      <c r="AB4565" s="25">
        <v>0.3</v>
      </c>
      <c r="AC4565" s="5">
        <f>AA4565*AB4565/100</f>
        <v>27.9</v>
      </c>
    </row>
    <row r="4566" spans="1:29" x14ac:dyDescent="0.35">
      <c r="A4566" s="201"/>
      <c r="B4566" s="202"/>
      <c r="C4566" s="202"/>
      <c r="D4566" s="77"/>
      <c r="E4566" s="77"/>
      <c r="F4566" s="130"/>
      <c r="G4566" s="202"/>
      <c r="H4566" s="202"/>
      <c r="I4566" s="202"/>
      <c r="J4566" s="196"/>
      <c r="K4566" s="197"/>
      <c r="L4566" s="203"/>
      <c r="M4566" s="132"/>
      <c r="N4566" s="132"/>
      <c r="O4566" s="132"/>
      <c r="P4566" s="132"/>
      <c r="Q4566" s="185"/>
      <c r="R4566" s="206"/>
      <c r="S4566" s="185"/>
      <c r="T4566" s="207"/>
      <c r="U4566" s="132"/>
      <c r="V4566" s="132"/>
      <c r="W4566" s="206"/>
      <c r="X4566" s="207"/>
      <c r="Y4566" s="206"/>
      <c r="Z4566" s="207"/>
      <c r="AA4566" s="208"/>
      <c r="AB4566" s="198"/>
      <c r="AC4566" s="188">
        <f>SUM(AC4565)</f>
        <v>27.9</v>
      </c>
    </row>
    <row r="4567" spans="1:29" x14ac:dyDescent="0.35">
      <c r="A4567" s="1"/>
      <c r="B4567" s="1"/>
      <c r="C4567" s="1"/>
      <c r="D4567" s="2"/>
      <c r="E4567" s="2"/>
      <c r="F4567" s="2"/>
      <c r="G4567" s="1"/>
      <c r="H4567" s="1"/>
      <c r="I4567" s="1"/>
      <c r="J4567" s="3"/>
      <c r="K4567" s="4"/>
      <c r="M4567" s="6"/>
      <c r="N4567" s="1"/>
      <c r="O4567" s="1"/>
      <c r="P4567" s="1"/>
      <c r="Q4567" s="3"/>
      <c r="R4567" s="4"/>
      <c r="S4567" s="3"/>
      <c r="T4567" s="3"/>
      <c r="U4567" s="1"/>
      <c r="V4567" s="1"/>
      <c r="W4567" s="4"/>
      <c r="X4567" s="3"/>
      <c r="Y4567" s="4"/>
      <c r="Z4567" s="3"/>
      <c r="AA4567" s="4"/>
      <c r="AB4567" s="55"/>
    </row>
    <row r="4568" spans="1:29" x14ac:dyDescent="0.35">
      <c r="A4568" s="8"/>
      <c r="B4568" s="8" t="s">
        <v>37</v>
      </c>
      <c r="C4568" s="8"/>
      <c r="D4568" s="9" t="s">
        <v>38</v>
      </c>
      <c r="E4568" s="9"/>
      <c r="F4568" s="9"/>
      <c r="G4568" s="56"/>
      <c r="H4568" s="8" t="s">
        <v>39</v>
      </c>
      <c r="I4568" s="8"/>
      <c r="J4568" s="57"/>
      <c r="K4568" s="10"/>
      <c r="L4568" s="8"/>
      <c r="M4568" s="13"/>
      <c r="N4568" s="1"/>
      <c r="O4568" s="1"/>
      <c r="P4568" s="1"/>
      <c r="Q4568" s="3"/>
      <c r="R4568" s="4"/>
      <c r="S4568" s="3"/>
      <c r="T4568" s="3"/>
      <c r="U4568" s="1"/>
      <c r="V4568" s="1"/>
      <c r="W4568" s="4"/>
      <c r="X4568" s="3"/>
      <c r="Y4568" s="4"/>
      <c r="Z4568" s="3"/>
      <c r="AA4568" s="4"/>
      <c r="AB4568" s="55"/>
    </row>
    <row r="4569" spans="1:29" x14ac:dyDescent="0.35">
      <c r="A4569" s="8"/>
      <c r="B4569" s="8"/>
      <c r="C4569" s="8"/>
      <c r="D4569" s="9"/>
      <c r="E4569" s="9"/>
      <c r="F4569" s="9"/>
      <c r="G4569" s="56"/>
      <c r="H4569" s="8" t="s">
        <v>40</v>
      </c>
      <c r="I4569" s="8"/>
      <c r="J4569" s="57"/>
      <c r="K4569" s="10"/>
      <c r="L4569" s="8"/>
      <c r="M4569" s="13"/>
      <c r="N4569" s="1"/>
      <c r="O4569" s="1"/>
      <c r="P4569" s="1"/>
      <c r="Q4569" s="3"/>
      <c r="R4569" s="4"/>
      <c r="S4569" s="3"/>
      <c r="T4569" s="3"/>
      <c r="U4569" s="1"/>
      <c r="V4569" s="1"/>
      <c r="W4569" s="4"/>
      <c r="X4569" s="3"/>
      <c r="Y4569" s="4"/>
      <c r="Z4569" s="3"/>
      <c r="AA4569" s="4"/>
      <c r="AB4569" s="55"/>
    </row>
    <row r="4570" spans="1:29" x14ac:dyDescent="0.35">
      <c r="A4570" s="8"/>
      <c r="B4570" s="8"/>
      <c r="C4570" s="8"/>
      <c r="D4570" s="9"/>
      <c r="E4570" s="9"/>
      <c r="F4570" s="9"/>
      <c r="G4570" s="56"/>
      <c r="H4570" s="8" t="s">
        <v>41</v>
      </c>
      <c r="I4570" s="8"/>
      <c r="J4570" s="57"/>
      <c r="K4570" s="10"/>
      <c r="L4570" s="8"/>
      <c r="M4570" s="13"/>
      <c r="N4570" s="1"/>
      <c r="O4570" s="1"/>
      <c r="P4570" s="8"/>
      <c r="Q4570" s="3"/>
      <c r="R4570" s="4"/>
      <c r="S4570" s="3"/>
      <c r="T4570" s="3"/>
      <c r="U4570" s="1"/>
      <c r="V4570" s="1"/>
      <c r="W4570" s="4"/>
      <c r="X4570" s="3"/>
      <c r="Y4570" s="11"/>
      <c r="Z4570" s="10"/>
      <c r="AA4570" s="11"/>
      <c r="AB4570" s="14"/>
    </row>
    <row r="4571" spans="1:29" x14ac:dyDescent="0.35">
      <c r="A4571" s="8"/>
      <c r="B4571" s="8"/>
      <c r="C4571" s="8"/>
      <c r="D4571" s="9"/>
      <c r="E4571" s="9"/>
      <c r="F4571" s="9"/>
      <c r="G4571" s="56"/>
      <c r="H4571" s="8" t="s">
        <v>42</v>
      </c>
      <c r="I4571" s="58"/>
      <c r="J4571" s="59"/>
      <c r="K4571" s="12"/>
      <c r="L4571" s="58"/>
      <c r="M4571" s="60"/>
      <c r="N4571" s="1"/>
      <c r="O4571" s="1"/>
      <c r="P4571" s="8"/>
      <c r="Q4571" s="3"/>
      <c r="R4571" s="4"/>
      <c r="S4571" s="3"/>
      <c r="T4571" s="3"/>
      <c r="U4571" s="1"/>
      <c r="V4571" s="1"/>
      <c r="W4571" s="4"/>
      <c r="X4571" s="3"/>
      <c r="Y4571" s="11"/>
      <c r="Z4571" s="10"/>
      <c r="AA4571" s="11"/>
      <c r="AB4571" s="14"/>
    </row>
    <row r="4572" spans="1:29" x14ac:dyDescent="0.35">
      <c r="A4572" s="58"/>
      <c r="B4572" s="58"/>
      <c r="C4572" s="58"/>
      <c r="D4572" s="61"/>
      <c r="E4572" s="61"/>
      <c r="F4572" s="61"/>
      <c r="G4572" s="58"/>
      <c r="H4572" s="58" t="s">
        <v>43</v>
      </c>
      <c r="I4572" s="58"/>
      <c r="J4572" s="59"/>
      <c r="K4572" s="12"/>
      <c r="L4572" s="58"/>
      <c r="M4572" s="60"/>
    </row>
    <row r="4573" spans="1:29" x14ac:dyDescent="0.35">
      <c r="A4573" s="1"/>
      <c r="B4573" s="1"/>
      <c r="C4573" s="1"/>
      <c r="D4573" s="2"/>
      <c r="E4573" s="2"/>
      <c r="F4573" s="2"/>
      <c r="G4573" s="1"/>
      <c r="H4573" s="1"/>
      <c r="I4573" s="1"/>
      <c r="J4573" s="3"/>
      <c r="K4573" s="4"/>
      <c r="M4573" s="6"/>
      <c r="N4573" s="1"/>
      <c r="O4573" s="1"/>
      <c r="P4573" s="1"/>
      <c r="Q4573" s="3"/>
      <c r="R4573" s="4"/>
      <c r="S4573" s="3"/>
      <c r="T4573" s="3"/>
      <c r="U4573" s="1"/>
      <c r="V4573" s="1"/>
      <c r="W4573" s="4"/>
      <c r="X4573" s="3"/>
      <c r="Y4573" s="4"/>
      <c r="Z4573" s="3"/>
      <c r="AA4573" s="314" t="s">
        <v>0</v>
      </c>
      <c r="AB4573" s="314"/>
    </row>
    <row r="4574" spans="1:29" x14ac:dyDescent="0.35">
      <c r="A4574" s="315" t="s">
        <v>1</v>
      </c>
      <c r="B4574" s="315"/>
      <c r="C4574" s="315"/>
      <c r="D4574" s="315"/>
      <c r="E4574" s="315"/>
      <c r="F4574" s="315"/>
      <c r="G4574" s="315"/>
      <c r="H4574" s="315"/>
      <c r="I4574" s="315"/>
      <c r="J4574" s="315"/>
      <c r="K4574" s="315"/>
      <c r="L4574" s="315"/>
      <c r="M4574" s="315"/>
      <c r="N4574" s="315"/>
      <c r="O4574" s="315"/>
      <c r="P4574" s="315"/>
      <c r="Q4574" s="315"/>
      <c r="R4574" s="315"/>
      <c r="S4574" s="315"/>
      <c r="T4574" s="315"/>
      <c r="U4574" s="315"/>
      <c r="V4574" s="315"/>
      <c r="W4574" s="315"/>
      <c r="X4574" s="315"/>
      <c r="Y4574" s="315"/>
      <c r="Z4574" s="315"/>
      <c r="AA4574" s="315"/>
      <c r="AB4574" s="315"/>
    </row>
    <row r="4575" spans="1:29" x14ac:dyDescent="0.35">
      <c r="A4575" s="315" t="str">
        <f>A4557</f>
        <v>เทศบาลตำบลนาบอน</v>
      </c>
      <c r="B4575" s="315"/>
      <c r="C4575" s="315"/>
      <c r="D4575" s="315"/>
      <c r="E4575" s="315"/>
      <c r="F4575" s="315"/>
      <c r="G4575" s="315"/>
      <c r="H4575" s="315"/>
      <c r="I4575" s="315"/>
      <c r="J4575" s="315"/>
      <c r="K4575" s="315"/>
      <c r="L4575" s="315"/>
      <c r="M4575" s="315"/>
      <c r="N4575" s="315"/>
      <c r="O4575" s="315"/>
      <c r="P4575" s="315"/>
      <c r="Q4575" s="315"/>
      <c r="R4575" s="315"/>
      <c r="S4575" s="315"/>
      <c r="T4575" s="315"/>
      <c r="U4575" s="315"/>
      <c r="V4575" s="315"/>
      <c r="W4575" s="315"/>
      <c r="X4575" s="315"/>
      <c r="Y4575" s="315"/>
      <c r="Z4575" s="315"/>
      <c r="AA4575" s="315"/>
      <c r="AB4575" s="315"/>
    </row>
    <row r="4576" spans="1:29" x14ac:dyDescent="0.35">
      <c r="A4576" s="8" t="s">
        <v>362</v>
      </c>
      <c r="B4576" s="8"/>
      <c r="C4576" s="8"/>
      <c r="D4576" s="9"/>
      <c r="E4576" s="9"/>
      <c r="F4576" s="9"/>
      <c r="G4576" s="8"/>
      <c r="H4576" s="8"/>
      <c r="I4576" s="8"/>
      <c r="J4576" s="10"/>
      <c r="K4576" s="11"/>
      <c r="L4576" s="12"/>
      <c r="M4576" s="13"/>
      <c r="N4576" s="8"/>
      <c r="O4576" s="8"/>
      <c r="P4576" s="8"/>
      <c r="Q4576" s="10"/>
      <c r="R4576" s="11"/>
      <c r="S4576" s="10"/>
      <c r="T4576" s="10"/>
      <c r="U4576" s="8"/>
      <c r="V4576" s="8"/>
      <c r="W4576" s="11"/>
      <c r="X4576" s="10"/>
      <c r="Y4576" s="11"/>
      <c r="Z4576" s="10"/>
      <c r="AA4576" s="11"/>
      <c r="AB4576" s="14"/>
    </row>
    <row r="4577" spans="1:29" x14ac:dyDescent="0.35">
      <c r="A4577" s="288" t="s">
        <v>4</v>
      </c>
      <c r="B4577" s="316"/>
      <c r="C4577" s="316"/>
      <c r="D4577" s="316"/>
      <c r="E4577" s="316"/>
      <c r="F4577" s="316"/>
      <c r="G4577" s="316"/>
      <c r="H4577" s="316"/>
      <c r="I4577" s="316"/>
      <c r="J4577" s="316"/>
      <c r="K4577" s="316"/>
      <c r="L4577" s="289"/>
      <c r="M4577" s="288" t="s">
        <v>5</v>
      </c>
      <c r="N4577" s="316"/>
      <c r="O4577" s="316"/>
      <c r="P4577" s="316"/>
      <c r="Q4577" s="316"/>
      <c r="R4577" s="316"/>
      <c r="S4577" s="316"/>
      <c r="T4577" s="316"/>
      <c r="U4577" s="316"/>
      <c r="V4577" s="316"/>
      <c r="W4577" s="289"/>
      <c r="X4577" s="290" t="s">
        <v>6</v>
      </c>
      <c r="Y4577" s="290" t="s">
        <v>7</v>
      </c>
      <c r="Z4577" s="290" t="s">
        <v>8</v>
      </c>
      <c r="AA4577" s="290" t="s">
        <v>9</v>
      </c>
      <c r="AB4577" s="317" t="s">
        <v>10</v>
      </c>
    </row>
    <row r="4578" spans="1:29" x14ac:dyDescent="0.35">
      <c r="A4578" s="299" t="s">
        <v>11</v>
      </c>
      <c r="B4578" s="293" t="s">
        <v>12</v>
      </c>
      <c r="C4578" s="293" t="s">
        <v>13</v>
      </c>
      <c r="D4578" s="311" t="s">
        <v>14</v>
      </c>
      <c r="E4578" s="311" t="s">
        <v>15</v>
      </c>
      <c r="F4578" s="312" t="s">
        <v>16</v>
      </c>
      <c r="G4578" s="302" t="s">
        <v>17</v>
      </c>
      <c r="H4578" s="303"/>
      <c r="I4578" s="304"/>
      <c r="J4578" s="290" t="s">
        <v>18</v>
      </c>
      <c r="K4578" s="290" t="s">
        <v>19</v>
      </c>
      <c r="L4578" s="308" t="s">
        <v>20</v>
      </c>
      <c r="M4578" s="299" t="s">
        <v>11</v>
      </c>
      <c r="N4578" s="293" t="s">
        <v>21</v>
      </c>
      <c r="O4578" s="293" t="s">
        <v>22</v>
      </c>
      <c r="P4578" s="293" t="s">
        <v>16</v>
      </c>
      <c r="Q4578" s="290" t="s">
        <v>23</v>
      </c>
      <c r="R4578" s="290" t="s">
        <v>24</v>
      </c>
      <c r="S4578" s="290" t="s">
        <v>25</v>
      </c>
      <c r="T4578" s="290" t="s">
        <v>26</v>
      </c>
      <c r="U4578" s="288" t="s">
        <v>27</v>
      </c>
      <c r="V4578" s="289"/>
      <c r="W4578" s="290" t="s">
        <v>28</v>
      </c>
      <c r="X4578" s="291"/>
      <c r="Y4578" s="291"/>
      <c r="Z4578" s="291"/>
      <c r="AA4578" s="291"/>
      <c r="AB4578" s="318"/>
    </row>
    <row r="4579" spans="1:29" x14ac:dyDescent="0.35">
      <c r="A4579" s="300"/>
      <c r="B4579" s="294"/>
      <c r="C4579" s="294"/>
      <c r="D4579" s="312"/>
      <c r="E4579" s="312"/>
      <c r="F4579" s="312"/>
      <c r="G4579" s="305"/>
      <c r="H4579" s="306"/>
      <c r="I4579" s="307"/>
      <c r="J4579" s="291"/>
      <c r="K4579" s="291"/>
      <c r="L4579" s="309"/>
      <c r="M4579" s="300"/>
      <c r="N4579" s="294"/>
      <c r="O4579" s="294"/>
      <c r="P4579" s="294"/>
      <c r="Q4579" s="291"/>
      <c r="R4579" s="291"/>
      <c r="S4579" s="291"/>
      <c r="T4579" s="291"/>
      <c r="U4579" s="293" t="s">
        <v>29</v>
      </c>
      <c r="V4579" s="296" t="s">
        <v>30</v>
      </c>
      <c r="W4579" s="291"/>
      <c r="X4579" s="291"/>
      <c r="Y4579" s="291"/>
      <c r="Z4579" s="291"/>
      <c r="AA4579" s="291"/>
      <c r="AB4579" s="318"/>
    </row>
    <row r="4580" spans="1:29" x14ac:dyDescent="0.35">
      <c r="A4580" s="300"/>
      <c r="B4580" s="294"/>
      <c r="C4580" s="294"/>
      <c r="D4580" s="312"/>
      <c r="E4580" s="312"/>
      <c r="F4580" s="312"/>
      <c r="G4580" s="299" t="s">
        <v>31</v>
      </c>
      <c r="H4580" s="299" t="s">
        <v>32</v>
      </c>
      <c r="I4580" s="299" t="s">
        <v>33</v>
      </c>
      <c r="J4580" s="291"/>
      <c r="K4580" s="291"/>
      <c r="L4580" s="309"/>
      <c r="M4580" s="300"/>
      <c r="N4580" s="294"/>
      <c r="O4580" s="294"/>
      <c r="P4580" s="294"/>
      <c r="Q4580" s="291"/>
      <c r="R4580" s="291"/>
      <c r="S4580" s="291"/>
      <c r="T4580" s="291"/>
      <c r="U4580" s="294"/>
      <c r="V4580" s="297"/>
      <c r="W4580" s="291"/>
      <c r="X4580" s="291"/>
      <c r="Y4580" s="291"/>
      <c r="Z4580" s="291"/>
      <c r="AA4580" s="291"/>
      <c r="AB4580" s="318"/>
    </row>
    <row r="4581" spans="1:29" x14ac:dyDescent="0.35">
      <c r="A4581" s="300"/>
      <c r="B4581" s="294"/>
      <c r="C4581" s="294"/>
      <c r="D4581" s="312"/>
      <c r="E4581" s="312"/>
      <c r="F4581" s="312"/>
      <c r="G4581" s="300"/>
      <c r="H4581" s="300"/>
      <c r="I4581" s="300"/>
      <c r="J4581" s="291"/>
      <c r="K4581" s="291"/>
      <c r="L4581" s="309"/>
      <c r="M4581" s="300"/>
      <c r="N4581" s="294"/>
      <c r="O4581" s="294"/>
      <c r="P4581" s="294"/>
      <c r="Q4581" s="291"/>
      <c r="R4581" s="291"/>
      <c r="S4581" s="291"/>
      <c r="T4581" s="291"/>
      <c r="U4581" s="294"/>
      <c r="V4581" s="297"/>
      <c r="W4581" s="291"/>
      <c r="X4581" s="291"/>
      <c r="Y4581" s="291"/>
      <c r="Z4581" s="291"/>
      <c r="AA4581" s="291"/>
      <c r="AB4581" s="318"/>
    </row>
    <row r="4582" spans="1:29" x14ac:dyDescent="0.35">
      <c r="A4582" s="301"/>
      <c r="B4582" s="295"/>
      <c r="C4582" s="295"/>
      <c r="D4582" s="313"/>
      <c r="E4582" s="313"/>
      <c r="F4582" s="313"/>
      <c r="G4582" s="301"/>
      <c r="H4582" s="301"/>
      <c r="I4582" s="301"/>
      <c r="J4582" s="292"/>
      <c r="K4582" s="292"/>
      <c r="L4582" s="310"/>
      <c r="M4582" s="301"/>
      <c r="N4582" s="295"/>
      <c r="O4582" s="295"/>
      <c r="P4582" s="295"/>
      <c r="Q4582" s="292"/>
      <c r="R4582" s="292"/>
      <c r="S4582" s="292"/>
      <c r="T4582" s="292"/>
      <c r="U4582" s="295"/>
      <c r="V4582" s="298"/>
      <c r="W4582" s="292"/>
      <c r="X4582" s="292"/>
      <c r="Y4582" s="292"/>
      <c r="Z4582" s="292"/>
      <c r="AA4582" s="292"/>
      <c r="AB4582" s="319"/>
    </row>
    <row r="4583" spans="1:29" x14ac:dyDescent="0.35">
      <c r="A4583" s="15">
        <v>1</v>
      </c>
      <c r="B4583" s="16" t="str">
        <f>[1]ภดส3!B9737</f>
        <v>โฉนด</v>
      </c>
      <c r="C4583" s="16">
        <f>[1]ภดส3!E9737</f>
        <v>4804</v>
      </c>
      <c r="D4583" s="17">
        <f>[1]ภดส3!C9737</f>
        <v>10501</v>
      </c>
      <c r="E4583" s="17" t="str">
        <f>[1]ภดส3!F9737</f>
        <v>ม.11 ต.นาบอน</v>
      </c>
      <c r="F4583" s="18" t="s">
        <v>45</v>
      </c>
      <c r="G4583" s="16">
        <f>[1]ภดส3!G9737</f>
        <v>0</v>
      </c>
      <c r="H4583" s="16">
        <f>[1]ภดส3!H9737</f>
        <v>1</v>
      </c>
      <c r="I4583" s="16">
        <f>[1]ภดส3!I9737</f>
        <v>30</v>
      </c>
      <c r="J4583" s="19">
        <f>[1]ภดส3!J9737</f>
        <v>130</v>
      </c>
      <c r="K4583" s="20">
        <v>1900</v>
      </c>
      <c r="L4583" s="19">
        <f t="shared" ref="L4583:L4591" si="278">J4583*K4583</f>
        <v>247000</v>
      </c>
      <c r="M4583" s="21">
        <v>1</v>
      </c>
      <c r="N4583" s="21" t="s">
        <v>48</v>
      </c>
      <c r="O4583" s="21" t="s">
        <v>178</v>
      </c>
      <c r="P4583" s="21">
        <v>2</v>
      </c>
      <c r="Q4583" s="22">
        <v>200</v>
      </c>
      <c r="R4583" s="23">
        <v>100</v>
      </c>
      <c r="S4583" s="22">
        <v>7450</v>
      </c>
      <c r="T4583" s="22">
        <f>Q4583*S4583</f>
        <v>1490000</v>
      </c>
      <c r="U4583" s="21">
        <v>30</v>
      </c>
      <c r="V4583" s="21">
        <v>50</v>
      </c>
      <c r="W4583" s="23">
        <f>T4583-T4583*50/100</f>
        <v>745000</v>
      </c>
      <c r="X4583" s="22">
        <f>L4583+W4583</f>
        <v>992000</v>
      </c>
      <c r="Y4583" s="23">
        <f>X4583*100/100</f>
        <v>992000</v>
      </c>
      <c r="Z4583" s="22">
        <v>0</v>
      </c>
      <c r="AA4583" s="24">
        <f>Y4583-Z4583</f>
        <v>992000</v>
      </c>
      <c r="AB4583" s="25">
        <v>0.02</v>
      </c>
      <c r="AC4583" s="5">
        <f>AA4583*AB4583/100</f>
        <v>198.4</v>
      </c>
    </row>
    <row r="4584" spans="1:29" x14ac:dyDescent="0.35">
      <c r="A4584" s="15">
        <v>2</v>
      </c>
      <c r="B4584" s="16" t="str">
        <f>[1]ภดส3!B9738</f>
        <v>โฉนด</v>
      </c>
      <c r="C4584" s="16">
        <f>[1]ภดส3!E9738</f>
        <v>4795</v>
      </c>
      <c r="D4584" s="17">
        <f>[1]ภดส3!C9738</f>
        <v>10469</v>
      </c>
      <c r="E4584" s="17" t="str">
        <f>[1]ภดส3!F9738</f>
        <v>ม.11 ต.นาบอน</v>
      </c>
      <c r="F4584" s="18" t="s">
        <v>45</v>
      </c>
      <c r="G4584" s="16">
        <f>[1]ภดส3!G9738</f>
        <v>0</v>
      </c>
      <c r="H4584" s="16">
        <f>[1]ภดส3!H9738</f>
        <v>0</v>
      </c>
      <c r="I4584" s="16">
        <f>[1]ภดส3!I9738</f>
        <v>16</v>
      </c>
      <c r="J4584" s="19">
        <f>[1]ภดส3!J9738</f>
        <v>16</v>
      </c>
      <c r="K4584" s="20">
        <v>2650</v>
      </c>
      <c r="L4584" s="19">
        <f t="shared" si="278"/>
        <v>42400</v>
      </c>
      <c r="M4584" s="21"/>
      <c r="N4584" s="21"/>
      <c r="O4584" s="21"/>
      <c r="P4584" s="21"/>
      <c r="Q4584" s="22"/>
      <c r="R4584" s="23"/>
      <c r="S4584" s="22"/>
      <c r="T4584" s="22"/>
      <c r="U4584" s="21"/>
      <c r="V4584" s="21"/>
      <c r="W4584" s="23"/>
      <c r="X4584" s="22">
        <f>L4584</f>
        <v>42400</v>
      </c>
      <c r="Y4584" s="23">
        <f>X4584*100/100</f>
        <v>42400</v>
      </c>
      <c r="Z4584" s="22">
        <v>0</v>
      </c>
      <c r="AA4584" s="24">
        <f>Y4584-Z4584</f>
        <v>42400</v>
      </c>
      <c r="AB4584" s="25">
        <v>0.3</v>
      </c>
      <c r="AC4584" s="5">
        <f t="shared" ref="AC4584:AC4591" si="279">AA4584*AB4584/100</f>
        <v>127.2</v>
      </c>
    </row>
    <row r="4585" spans="1:29" x14ac:dyDescent="0.35">
      <c r="A4585" s="15">
        <v>3</v>
      </c>
      <c r="B4585" s="16" t="str">
        <f>[1]ภดส3!B9739</f>
        <v>โฉนด</v>
      </c>
      <c r="C4585" s="16">
        <f>[1]ภดส3!E9739</f>
        <v>4690</v>
      </c>
      <c r="D4585" s="17">
        <f>[1]ภดส3!C9739</f>
        <v>10235</v>
      </c>
      <c r="E4585" s="17" t="str">
        <f>[1]ภดส3!F9739</f>
        <v>ม.11 ต.นาบอน</v>
      </c>
      <c r="F4585" s="18" t="s">
        <v>61</v>
      </c>
      <c r="G4585" s="16">
        <f>[1]ภดส3!G9739</f>
        <v>7</v>
      </c>
      <c r="H4585" s="16">
        <f>[1]ภดส3!H9739</f>
        <v>1</v>
      </c>
      <c r="I4585" s="16">
        <f>[1]ภดส3!I9739</f>
        <v>16.100000000000001</v>
      </c>
      <c r="J4585" s="19">
        <f>[1]ภดส3!J9739</f>
        <v>2916.1</v>
      </c>
      <c r="K4585" s="20">
        <v>150</v>
      </c>
      <c r="L4585" s="19">
        <f t="shared" si="278"/>
        <v>437415</v>
      </c>
      <c r="M4585" s="21"/>
      <c r="N4585" s="21"/>
      <c r="O4585" s="21"/>
      <c r="P4585" s="21"/>
      <c r="Q4585" s="22"/>
      <c r="R4585" s="23"/>
      <c r="S4585" s="22"/>
      <c r="T4585" s="22"/>
      <c r="U4585" s="21"/>
      <c r="V4585" s="21"/>
      <c r="W4585" s="23"/>
      <c r="X4585" s="22">
        <f t="shared" ref="X4585:X4591" si="280">L4585</f>
        <v>437415</v>
      </c>
      <c r="Y4585" s="23">
        <f t="shared" ref="Y4585:Y4591" si="281">X4585*100/100</f>
        <v>437415</v>
      </c>
      <c r="Z4585" s="22">
        <v>50000000</v>
      </c>
      <c r="AA4585" s="24">
        <v>0</v>
      </c>
      <c r="AB4585" s="25">
        <v>0.01</v>
      </c>
      <c r="AC4585" s="5">
        <f t="shared" si="279"/>
        <v>0</v>
      </c>
    </row>
    <row r="4586" spans="1:29" x14ac:dyDescent="0.35">
      <c r="A4586" s="15">
        <v>4</v>
      </c>
      <c r="B4586" s="16" t="str">
        <f>[1]ภดส3!B9740</f>
        <v>โฉนด</v>
      </c>
      <c r="C4586" s="16">
        <f>[1]ภดส3!E9740</f>
        <v>4802</v>
      </c>
      <c r="D4586" s="17">
        <f>[1]ภดส3!C9740</f>
        <v>10485</v>
      </c>
      <c r="E4586" s="17" t="str">
        <f>[1]ภดส3!F9740</f>
        <v>ม.11 ต.นาบอน</v>
      </c>
      <c r="F4586" s="18" t="s">
        <v>45</v>
      </c>
      <c r="G4586" s="16">
        <f>[1]ภดส3!G9740</f>
        <v>0</v>
      </c>
      <c r="H4586" s="16">
        <f>[1]ภดส3!H9740</f>
        <v>1</v>
      </c>
      <c r="I4586" s="16">
        <f>[1]ภดส3!I9740</f>
        <v>46</v>
      </c>
      <c r="J4586" s="19">
        <f>[1]ภดส3!J9740</f>
        <v>146</v>
      </c>
      <c r="K4586" s="20">
        <v>2300</v>
      </c>
      <c r="L4586" s="19">
        <f t="shared" si="278"/>
        <v>335800</v>
      </c>
      <c r="M4586" s="21"/>
      <c r="N4586" s="21"/>
      <c r="O4586" s="21"/>
      <c r="P4586" s="21"/>
      <c r="Q4586" s="22"/>
      <c r="R4586" s="23"/>
      <c r="S4586" s="22"/>
      <c r="T4586" s="22"/>
      <c r="U4586" s="21"/>
      <c r="V4586" s="21"/>
      <c r="W4586" s="23"/>
      <c r="X4586" s="22">
        <f t="shared" si="280"/>
        <v>335800</v>
      </c>
      <c r="Y4586" s="23">
        <f t="shared" si="281"/>
        <v>335800</v>
      </c>
      <c r="Z4586" s="22">
        <v>0</v>
      </c>
      <c r="AA4586" s="24">
        <f>Y4586-Z4586</f>
        <v>335800</v>
      </c>
      <c r="AB4586" s="25">
        <v>0.3</v>
      </c>
      <c r="AC4586" s="5">
        <f t="shared" si="279"/>
        <v>1007.4</v>
      </c>
    </row>
    <row r="4587" spans="1:29" x14ac:dyDescent="0.35">
      <c r="A4587" s="15">
        <v>5</v>
      </c>
      <c r="B4587" s="16" t="str">
        <f>[1]ภดส3!B9741</f>
        <v>โฉนด</v>
      </c>
      <c r="C4587" s="16">
        <f>[1]ภดส3!E9741</f>
        <v>4792</v>
      </c>
      <c r="D4587" s="17">
        <f>[1]ภดส3!C9741</f>
        <v>10464</v>
      </c>
      <c r="E4587" s="17" t="str">
        <f>[1]ภดส3!F9741</f>
        <v>ม.11 ต.นาบอน</v>
      </c>
      <c r="F4587" s="18" t="s">
        <v>61</v>
      </c>
      <c r="G4587" s="16">
        <f>[1]ภดส3!G9741</f>
        <v>2</v>
      </c>
      <c r="H4587" s="16">
        <f>[1]ภดส3!H9741</f>
        <v>1</v>
      </c>
      <c r="I4587" s="16">
        <f>[1]ภดส3!I9741</f>
        <v>40</v>
      </c>
      <c r="J4587" s="19">
        <f>[1]ภดส3!J9741</f>
        <v>940</v>
      </c>
      <c r="K4587" s="20">
        <v>260</v>
      </c>
      <c r="L4587" s="19">
        <f t="shared" si="278"/>
        <v>244400</v>
      </c>
      <c r="M4587" s="21"/>
      <c r="N4587" s="21"/>
      <c r="O4587" s="21"/>
      <c r="P4587" s="21"/>
      <c r="Q4587" s="22"/>
      <c r="R4587" s="23"/>
      <c r="S4587" s="22"/>
      <c r="T4587" s="22"/>
      <c r="U4587" s="21"/>
      <c r="V4587" s="21"/>
      <c r="W4587" s="23"/>
      <c r="X4587" s="22">
        <f t="shared" si="280"/>
        <v>244400</v>
      </c>
      <c r="Y4587" s="23">
        <f t="shared" si="281"/>
        <v>244400</v>
      </c>
      <c r="Z4587" s="22">
        <v>0</v>
      </c>
      <c r="AA4587" s="24">
        <v>0</v>
      </c>
      <c r="AB4587" s="25">
        <v>0.01</v>
      </c>
      <c r="AC4587" s="5">
        <f t="shared" si="279"/>
        <v>0</v>
      </c>
    </row>
    <row r="4588" spans="1:29" x14ac:dyDescent="0.35">
      <c r="A4588" s="15">
        <v>6</v>
      </c>
      <c r="B4588" s="16" t="str">
        <f>[1]ภดส3!B9742</f>
        <v>โฉนด</v>
      </c>
      <c r="C4588" s="16">
        <f>[1]ภดส3!E9742</f>
        <v>4712</v>
      </c>
      <c r="D4588" s="17">
        <f>[1]ภดส3!C9742</f>
        <v>10230</v>
      </c>
      <c r="E4588" s="17" t="str">
        <f>[1]ภดส3!F9742</f>
        <v>ม.11 ต.นาบอน</v>
      </c>
      <c r="F4588" s="18" t="s">
        <v>45</v>
      </c>
      <c r="G4588" s="16">
        <f>[1]ภดส3!G9742</f>
        <v>0</v>
      </c>
      <c r="H4588" s="16">
        <f>[1]ภดส3!H9742</f>
        <v>1</v>
      </c>
      <c r="I4588" s="16">
        <f>[1]ภดส3!I9742</f>
        <v>22</v>
      </c>
      <c r="J4588" s="19">
        <f>[1]ภดส3!J9742</f>
        <v>122</v>
      </c>
      <c r="K4588" s="20">
        <v>2300</v>
      </c>
      <c r="L4588" s="19">
        <f t="shared" si="278"/>
        <v>280600</v>
      </c>
      <c r="M4588" s="21"/>
      <c r="N4588" s="21"/>
      <c r="O4588" s="21"/>
      <c r="P4588" s="21"/>
      <c r="Q4588" s="22"/>
      <c r="R4588" s="23"/>
      <c r="S4588" s="22"/>
      <c r="T4588" s="22"/>
      <c r="U4588" s="21"/>
      <c r="V4588" s="21"/>
      <c r="W4588" s="23"/>
      <c r="X4588" s="22">
        <f t="shared" si="280"/>
        <v>280600</v>
      </c>
      <c r="Y4588" s="23">
        <f t="shared" si="281"/>
        <v>280600</v>
      </c>
      <c r="Z4588" s="22">
        <v>0</v>
      </c>
      <c r="AA4588" s="24">
        <f>Y4588-Z4588</f>
        <v>280600</v>
      </c>
      <c r="AB4588" s="25">
        <v>0.3</v>
      </c>
      <c r="AC4588" s="5">
        <f t="shared" si="279"/>
        <v>841.8</v>
      </c>
    </row>
    <row r="4589" spans="1:29" x14ac:dyDescent="0.35">
      <c r="A4589" s="15">
        <v>7</v>
      </c>
      <c r="B4589" s="16" t="str">
        <f>[1]ภดส3!B9743</f>
        <v>โฉนด</v>
      </c>
      <c r="C4589" s="16">
        <f>[1]ภดส3!E9743</f>
        <v>4797</v>
      </c>
      <c r="D4589" s="17">
        <f>[1]ภดส3!C9743</f>
        <v>10467</v>
      </c>
      <c r="E4589" s="17" t="str">
        <f>[1]ภดส3!F9743</f>
        <v>ม.11 ต.นาบอน</v>
      </c>
      <c r="F4589" s="18" t="s">
        <v>45</v>
      </c>
      <c r="G4589" s="16">
        <f>[1]ภดส3!G9743</f>
        <v>0</v>
      </c>
      <c r="H4589" s="16">
        <f>[1]ภดส3!H9743</f>
        <v>0</v>
      </c>
      <c r="I4589" s="16">
        <f>[1]ภดส3!I9743</f>
        <v>59</v>
      </c>
      <c r="J4589" s="19">
        <f>[1]ภดส3!J9743</f>
        <v>59</v>
      </c>
      <c r="K4589" s="20">
        <v>3050</v>
      </c>
      <c r="L4589" s="19">
        <f t="shared" si="278"/>
        <v>179950</v>
      </c>
      <c r="M4589" s="21"/>
      <c r="N4589" s="21"/>
      <c r="O4589" s="21"/>
      <c r="P4589" s="21"/>
      <c r="Q4589" s="22"/>
      <c r="R4589" s="23"/>
      <c r="S4589" s="22"/>
      <c r="T4589" s="22"/>
      <c r="U4589" s="21"/>
      <c r="V4589" s="21"/>
      <c r="W4589" s="23"/>
      <c r="X4589" s="22">
        <f t="shared" si="280"/>
        <v>179950</v>
      </c>
      <c r="Y4589" s="23">
        <f t="shared" si="281"/>
        <v>179950</v>
      </c>
      <c r="Z4589" s="22">
        <v>0</v>
      </c>
      <c r="AA4589" s="24">
        <f>Y4589-Z4589</f>
        <v>179950</v>
      </c>
      <c r="AB4589" s="25">
        <v>0.3</v>
      </c>
      <c r="AC4589" s="5">
        <f t="shared" si="279"/>
        <v>539.85</v>
      </c>
    </row>
    <row r="4590" spans="1:29" x14ac:dyDescent="0.35">
      <c r="A4590" s="15">
        <v>8</v>
      </c>
      <c r="B4590" s="16" t="str">
        <f>[1]ภดส3!B9764</f>
        <v>โฉนด</v>
      </c>
      <c r="C4590" s="16">
        <f>[1]ภดส3!E9764</f>
        <v>4798</v>
      </c>
      <c r="D4590" s="17">
        <f>[1]ภดส3!C9764</f>
        <v>10477</v>
      </c>
      <c r="E4590" s="17" t="str">
        <f>[1]ภดส3!F9764</f>
        <v>ม.11 ต.นาบอน</v>
      </c>
      <c r="F4590" s="18" t="s">
        <v>45</v>
      </c>
      <c r="G4590" s="16">
        <f>[1]ภดส3!G9764</f>
        <v>0</v>
      </c>
      <c r="H4590" s="16">
        <f>[1]ภดส3!H9764</f>
        <v>0</v>
      </c>
      <c r="I4590" s="16">
        <f>[1]ภดส3!I9764</f>
        <v>38</v>
      </c>
      <c r="J4590" s="19">
        <f>[1]ภดส3!J9764</f>
        <v>38</v>
      </c>
      <c r="K4590" s="20">
        <v>3050</v>
      </c>
      <c r="L4590" s="19">
        <f t="shared" si="278"/>
        <v>115900</v>
      </c>
      <c r="M4590" s="21"/>
      <c r="N4590" s="21"/>
      <c r="O4590" s="21"/>
      <c r="P4590" s="21"/>
      <c r="Q4590" s="22"/>
      <c r="R4590" s="23"/>
      <c r="S4590" s="22"/>
      <c r="T4590" s="22"/>
      <c r="U4590" s="21"/>
      <c r="V4590" s="21"/>
      <c r="W4590" s="23"/>
      <c r="X4590" s="22">
        <f t="shared" si="280"/>
        <v>115900</v>
      </c>
      <c r="Y4590" s="23">
        <f t="shared" si="281"/>
        <v>115900</v>
      </c>
      <c r="Z4590" s="22">
        <v>0</v>
      </c>
      <c r="AA4590" s="24">
        <f t="shared" ref="AA4590:AA4591" si="282">Y4590-Z4590</f>
        <v>115900</v>
      </c>
      <c r="AB4590" s="25">
        <v>0.3</v>
      </c>
      <c r="AC4590" s="5">
        <f t="shared" si="279"/>
        <v>347.7</v>
      </c>
    </row>
    <row r="4591" spans="1:29" x14ac:dyDescent="0.35">
      <c r="A4591" s="15">
        <v>9</v>
      </c>
      <c r="B4591" s="16" t="str">
        <f>[1]ภดส3!B9765</f>
        <v>โฉนด</v>
      </c>
      <c r="C4591" s="16">
        <f>[1]ภดส3!E9765</f>
        <v>4710</v>
      </c>
      <c r="D4591" s="17">
        <f>[1]ภดส3!C9765</f>
        <v>10228</v>
      </c>
      <c r="E4591" s="17" t="str">
        <f>[1]ภดส3!F9765</f>
        <v>ม.11 ต.นาบอน</v>
      </c>
      <c r="F4591" s="18" t="s">
        <v>45</v>
      </c>
      <c r="G4591" s="16">
        <f>[1]ภดส3!G9765</f>
        <v>0</v>
      </c>
      <c r="H4591" s="16">
        <f>[1]ภดส3!H9765</f>
        <v>0</v>
      </c>
      <c r="I4591" s="16">
        <f>[1]ภดส3!I9765</f>
        <v>36</v>
      </c>
      <c r="J4591" s="19">
        <f>[1]ภดส3!J9765</f>
        <v>36</v>
      </c>
      <c r="K4591" s="20">
        <v>3050</v>
      </c>
      <c r="L4591" s="19">
        <f t="shared" si="278"/>
        <v>109800</v>
      </c>
      <c r="M4591" s="21"/>
      <c r="N4591" s="21"/>
      <c r="O4591" s="21"/>
      <c r="P4591" s="21"/>
      <c r="Q4591" s="22"/>
      <c r="R4591" s="23"/>
      <c r="S4591" s="22"/>
      <c r="T4591" s="22"/>
      <c r="U4591" s="21"/>
      <c r="V4591" s="21"/>
      <c r="W4591" s="23"/>
      <c r="X4591" s="22">
        <f t="shared" si="280"/>
        <v>109800</v>
      </c>
      <c r="Y4591" s="23">
        <f t="shared" si="281"/>
        <v>109800</v>
      </c>
      <c r="Z4591" s="22">
        <v>0</v>
      </c>
      <c r="AA4591" s="24">
        <f t="shared" si="282"/>
        <v>109800</v>
      </c>
      <c r="AB4591" s="25">
        <v>0.3</v>
      </c>
      <c r="AC4591" s="5">
        <f t="shared" si="279"/>
        <v>329.4</v>
      </c>
    </row>
    <row r="4592" spans="1:29" x14ac:dyDescent="0.35">
      <c r="A4592" s="201"/>
      <c r="B4592" s="202"/>
      <c r="C4592" s="202"/>
      <c r="D4592" s="77"/>
      <c r="E4592" s="77"/>
      <c r="F4592" s="130"/>
      <c r="G4592" s="202"/>
      <c r="H4592" s="202"/>
      <c r="I4592" s="202"/>
      <c r="J4592" s="196"/>
      <c r="K4592" s="197"/>
      <c r="L4592" s="203"/>
      <c r="M4592" s="132"/>
      <c r="N4592" s="132"/>
      <c r="O4592" s="132"/>
      <c r="P4592" s="132"/>
      <c r="Q4592" s="185"/>
      <c r="R4592" s="206"/>
      <c r="S4592" s="185"/>
      <c r="T4592" s="207"/>
      <c r="U4592" s="132"/>
      <c r="V4592" s="132"/>
      <c r="W4592" s="206"/>
      <c r="X4592" s="207"/>
      <c r="Y4592" s="206"/>
      <c r="Z4592" s="207"/>
      <c r="AA4592" s="208"/>
      <c r="AB4592" s="198"/>
      <c r="AC4592" s="188">
        <f>SUM(AC4583:AC4591)</f>
        <v>3391.75</v>
      </c>
    </row>
    <row r="4593" spans="1:28" x14ac:dyDescent="0.35">
      <c r="A4593" s="1"/>
      <c r="B4593" s="1"/>
      <c r="C4593" s="1"/>
      <c r="D4593" s="2"/>
      <c r="E4593" s="2"/>
      <c r="F4593" s="2"/>
      <c r="G4593" s="1"/>
      <c r="H4593" s="1"/>
      <c r="I4593" s="1"/>
      <c r="J4593" s="3"/>
      <c r="K4593" s="4"/>
      <c r="M4593" s="6"/>
      <c r="N4593" s="1"/>
      <c r="O4593" s="1"/>
      <c r="P4593" s="1"/>
      <c r="Q4593" s="3"/>
      <c r="R4593" s="4"/>
      <c r="S4593" s="3"/>
      <c r="T4593" s="3"/>
      <c r="U4593" s="1"/>
      <c r="V4593" s="1"/>
      <c r="W4593" s="4"/>
      <c r="X4593" s="3"/>
      <c r="Y4593" s="4"/>
      <c r="Z4593" s="3"/>
      <c r="AA4593" s="4"/>
      <c r="AB4593" s="55"/>
    </row>
    <row r="4594" spans="1:28" x14ac:dyDescent="0.35">
      <c r="A4594" s="8"/>
      <c r="B4594" s="8" t="s">
        <v>37</v>
      </c>
      <c r="C4594" s="8"/>
      <c r="D4594" s="9" t="s">
        <v>38</v>
      </c>
      <c r="E4594" s="9"/>
      <c r="F4594" s="9"/>
      <c r="G4594" s="56"/>
      <c r="H4594" s="8" t="s">
        <v>39</v>
      </c>
      <c r="I4594" s="8"/>
      <c r="J4594" s="57"/>
      <c r="K4594" s="10"/>
      <c r="L4594" s="8"/>
      <c r="M4594" s="13"/>
      <c r="N4594" s="1"/>
      <c r="O4594" s="1"/>
      <c r="P4594" s="1"/>
      <c r="Q4594" s="3"/>
      <c r="R4594" s="4"/>
      <c r="S4594" s="3"/>
      <c r="T4594" s="3"/>
      <c r="U4594" s="1"/>
      <c r="V4594" s="1"/>
      <c r="W4594" s="4"/>
      <c r="X4594" s="3"/>
      <c r="Y4594" s="4"/>
      <c r="Z4594" s="3"/>
      <c r="AA4594" s="4"/>
      <c r="AB4594" s="55"/>
    </row>
    <row r="4595" spans="1:28" x14ac:dyDescent="0.35">
      <c r="A4595" s="8"/>
      <c r="B4595" s="8"/>
      <c r="C4595" s="8"/>
      <c r="D4595" s="9"/>
      <c r="E4595" s="9"/>
      <c r="F4595" s="9"/>
      <c r="G4595" s="56"/>
      <c r="H4595" s="8" t="s">
        <v>40</v>
      </c>
      <c r="I4595" s="8"/>
      <c r="J4595" s="57"/>
      <c r="K4595" s="10"/>
      <c r="L4595" s="8"/>
      <c r="M4595" s="13"/>
      <c r="N4595" s="1"/>
      <c r="O4595" s="1"/>
      <c r="P4595" s="1"/>
      <c r="Q4595" s="3"/>
      <c r="R4595" s="4"/>
      <c r="S4595" s="3"/>
      <c r="T4595" s="3"/>
      <c r="U4595" s="1"/>
      <c r="V4595" s="1"/>
      <c r="W4595" s="4"/>
      <c r="X4595" s="3"/>
      <c r="Y4595" s="4"/>
      <c r="Z4595" s="3"/>
      <c r="AA4595" s="4"/>
      <c r="AB4595" s="55"/>
    </row>
    <row r="4596" spans="1:28" x14ac:dyDescent="0.35">
      <c r="A4596" s="8"/>
      <c r="B4596" s="8"/>
      <c r="C4596" s="8"/>
      <c r="D4596" s="9"/>
      <c r="E4596" s="9"/>
      <c r="F4596" s="9"/>
      <c r="G4596" s="56"/>
      <c r="H4596" s="8" t="s">
        <v>41</v>
      </c>
      <c r="I4596" s="8"/>
      <c r="J4596" s="57"/>
      <c r="K4596" s="10"/>
      <c r="L4596" s="8"/>
      <c r="M4596" s="13"/>
      <c r="N4596" s="1"/>
      <c r="O4596" s="1"/>
      <c r="P4596" s="8"/>
      <c r="Q4596" s="3"/>
      <c r="R4596" s="4"/>
      <c r="S4596" s="3"/>
      <c r="T4596" s="3"/>
      <c r="U4596" s="1"/>
      <c r="V4596" s="1"/>
      <c r="W4596" s="4"/>
      <c r="X4596" s="3"/>
      <c r="Y4596" s="11"/>
      <c r="Z4596" s="10"/>
      <c r="AA4596" s="11"/>
      <c r="AB4596" s="14"/>
    </row>
    <row r="4597" spans="1:28" x14ac:dyDescent="0.35">
      <c r="A4597" s="8"/>
      <c r="B4597" s="8"/>
      <c r="C4597" s="8"/>
      <c r="D4597" s="9"/>
      <c r="E4597" s="9"/>
      <c r="F4597" s="9"/>
      <c r="G4597" s="56"/>
      <c r="H4597" s="8" t="s">
        <v>42</v>
      </c>
      <c r="I4597" s="58"/>
      <c r="J4597" s="59"/>
      <c r="K4597" s="12"/>
      <c r="L4597" s="58"/>
      <c r="M4597" s="60"/>
      <c r="N4597" s="1"/>
      <c r="O4597" s="1"/>
      <c r="P4597" s="8"/>
      <c r="Q4597" s="3"/>
      <c r="R4597" s="4"/>
      <c r="S4597" s="3"/>
      <c r="T4597" s="3"/>
      <c r="U4597" s="1"/>
      <c r="V4597" s="1"/>
      <c r="W4597" s="4"/>
      <c r="X4597" s="3"/>
      <c r="Y4597" s="11"/>
      <c r="Z4597" s="10"/>
      <c r="AA4597" s="11"/>
      <c r="AB4597" s="14"/>
    </row>
    <row r="4598" spans="1:28" x14ac:dyDescent="0.35">
      <c r="A4598" s="58"/>
      <c r="B4598" s="58"/>
      <c r="C4598" s="58"/>
      <c r="D4598" s="61"/>
      <c r="E4598" s="61"/>
      <c r="F4598" s="61"/>
      <c r="G4598" s="58"/>
      <c r="H4598" s="58" t="s">
        <v>43</v>
      </c>
      <c r="I4598" s="58"/>
      <c r="J4598" s="59"/>
      <c r="K4598" s="12"/>
      <c r="L4598" s="58"/>
      <c r="M4598" s="60"/>
    </row>
    <row r="4599" spans="1:28" x14ac:dyDescent="0.35">
      <c r="A4599" s="1"/>
      <c r="B4599" s="1"/>
      <c r="C4599" s="1"/>
      <c r="D4599" s="2"/>
      <c r="E4599" s="2"/>
      <c r="F4599" s="2"/>
      <c r="G4599" s="1"/>
      <c r="H4599" s="1"/>
      <c r="I4599" s="1"/>
      <c r="J4599" s="3"/>
      <c r="K4599" s="4"/>
      <c r="M4599" s="6"/>
      <c r="N4599" s="1"/>
      <c r="O4599" s="1"/>
      <c r="P4599" s="1"/>
      <c r="Q4599" s="3"/>
      <c r="R4599" s="4"/>
      <c r="S4599" s="3"/>
      <c r="T4599" s="3"/>
      <c r="U4599" s="1"/>
      <c r="V4599" s="1"/>
      <c r="W4599" s="4"/>
      <c r="X4599" s="3"/>
      <c r="Y4599" s="4"/>
      <c r="Z4599" s="3"/>
      <c r="AA4599" s="314" t="s">
        <v>0</v>
      </c>
      <c r="AB4599" s="314"/>
    </row>
    <row r="4600" spans="1:28" x14ac:dyDescent="0.35">
      <c r="A4600" s="315" t="s">
        <v>1</v>
      </c>
      <c r="B4600" s="315"/>
      <c r="C4600" s="315"/>
      <c r="D4600" s="315"/>
      <c r="E4600" s="315"/>
      <c r="F4600" s="315"/>
      <c r="G4600" s="315"/>
      <c r="H4600" s="315"/>
      <c r="I4600" s="315"/>
      <c r="J4600" s="315"/>
      <c r="K4600" s="315"/>
      <c r="L4600" s="315"/>
      <c r="M4600" s="315"/>
      <c r="N4600" s="315"/>
      <c r="O4600" s="315"/>
      <c r="P4600" s="315"/>
      <c r="Q4600" s="315"/>
      <c r="R4600" s="315"/>
      <c r="S4600" s="315"/>
      <c r="T4600" s="315"/>
      <c r="U4600" s="315"/>
      <c r="V4600" s="315"/>
      <c r="W4600" s="315"/>
      <c r="X4600" s="315"/>
      <c r="Y4600" s="315"/>
      <c r="Z4600" s="315"/>
      <c r="AA4600" s="315"/>
      <c r="AB4600" s="315"/>
    </row>
    <row r="4601" spans="1:28" x14ac:dyDescent="0.35">
      <c r="A4601" s="315" t="str">
        <f>A4575</f>
        <v>เทศบาลตำบลนาบอน</v>
      </c>
      <c r="B4601" s="315"/>
      <c r="C4601" s="315"/>
      <c r="D4601" s="315"/>
      <c r="E4601" s="315"/>
      <c r="F4601" s="315"/>
      <c r="G4601" s="315"/>
      <c r="H4601" s="315"/>
      <c r="I4601" s="315"/>
      <c r="J4601" s="315"/>
      <c r="K4601" s="315"/>
      <c r="L4601" s="315"/>
      <c r="M4601" s="315"/>
      <c r="N4601" s="315"/>
      <c r="O4601" s="315"/>
      <c r="P4601" s="315"/>
      <c r="Q4601" s="315"/>
      <c r="R4601" s="315"/>
      <c r="S4601" s="315"/>
      <c r="T4601" s="315"/>
      <c r="U4601" s="315"/>
      <c r="V4601" s="315"/>
      <c r="W4601" s="315"/>
      <c r="X4601" s="315"/>
      <c r="Y4601" s="315"/>
      <c r="Z4601" s="315"/>
      <c r="AA4601" s="315"/>
      <c r="AB4601" s="315"/>
    </row>
    <row r="4602" spans="1:28" x14ac:dyDescent="0.35">
      <c r="A4602" s="8" t="s">
        <v>363</v>
      </c>
      <c r="B4602" s="8"/>
      <c r="C4602" s="8"/>
      <c r="D4602" s="9"/>
      <c r="E4602" s="9"/>
      <c r="F4602" s="9"/>
      <c r="G4602" s="8"/>
      <c r="H4602" s="8"/>
      <c r="I4602" s="8"/>
      <c r="J4602" s="10"/>
      <c r="K4602" s="11"/>
      <c r="L4602" s="12"/>
      <c r="M4602" s="13"/>
      <c r="N4602" s="8"/>
      <c r="O4602" s="8"/>
      <c r="P4602" s="8"/>
      <c r="Q4602" s="10"/>
      <c r="R4602" s="11"/>
      <c r="S4602" s="10"/>
      <c r="T4602" s="10"/>
      <c r="U4602" s="8"/>
      <c r="V4602" s="8"/>
      <c r="W4602" s="11"/>
      <c r="X4602" s="10"/>
      <c r="Y4602" s="11"/>
      <c r="Z4602" s="10"/>
      <c r="AA4602" s="11"/>
      <c r="AB4602" s="14"/>
    </row>
    <row r="4603" spans="1:28" x14ac:dyDescent="0.35">
      <c r="A4603" s="288" t="s">
        <v>4</v>
      </c>
      <c r="B4603" s="316"/>
      <c r="C4603" s="316"/>
      <c r="D4603" s="316"/>
      <c r="E4603" s="316"/>
      <c r="F4603" s="316"/>
      <c r="G4603" s="316"/>
      <c r="H4603" s="316"/>
      <c r="I4603" s="316"/>
      <c r="J4603" s="316"/>
      <c r="K4603" s="316"/>
      <c r="L4603" s="289"/>
      <c r="M4603" s="288" t="s">
        <v>5</v>
      </c>
      <c r="N4603" s="316"/>
      <c r="O4603" s="316"/>
      <c r="P4603" s="316"/>
      <c r="Q4603" s="316"/>
      <c r="R4603" s="316"/>
      <c r="S4603" s="316"/>
      <c r="T4603" s="316"/>
      <c r="U4603" s="316"/>
      <c r="V4603" s="316"/>
      <c r="W4603" s="289"/>
      <c r="X4603" s="290" t="s">
        <v>6</v>
      </c>
      <c r="Y4603" s="290" t="s">
        <v>7</v>
      </c>
      <c r="Z4603" s="290" t="s">
        <v>8</v>
      </c>
      <c r="AA4603" s="290" t="s">
        <v>9</v>
      </c>
      <c r="AB4603" s="317" t="s">
        <v>10</v>
      </c>
    </row>
    <row r="4604" spans="1:28" x14ac:dyDescent="0.35">
      <c r="A4604" s="299" t="s">
        <v>11</v>
      </c>
      <c r="B4604" s="293" t="s">
        <v>12</v>
      </c>
      <c r="C4604" s="293" t="s">
        <v>13</v>
      </c>
      <c r="D4604" s="311" t="s">
        <v>14</v>
      </c>
      <c r="E4604" s="311" t="s">
        <v>15</v>
      </c>
      <c r="F4604" s="312" t="s">
        <v>16</v>
      </c>
      <c r="G4604" s="302" t="s">
        <v>17</v>
      </c>
      <c r="H4604" s="303"/>
      <c r="I4604" s="304"/>
      <c r="J4604" s="290" t="s">
        <v>18</v>
      </c>
      <c r="K4604" s="290" t="s">
        <v>19</v>
      </c>
      <c r="L4604" s="308" t="s">
        <v>20</v>
      </c>
      <c r="M4604" s="299" t="s">
        <v>11</v>
      </c>
      <c r="N4604" s="293" t="s">
        <v>21</v>
      </c>
      <c r="O4604" s="293" t="s">
        <v>22</v>
      </c>
      <c r="P4604" s="293" t="s">
        <v>16</v>
      </c>
      <c r="Q4604" s="290" t="s">
        <v>23</v>
      </c>
      <c r="R4604" s="290" t="s">
        <v>24</v>
      </c>
      <c r="S4604" s="290" t="s">
        <v>25</v>
      </c>
      <c r="T4604" s="290" t="s">
        <v>26</v>
      </c>
      <c r="U4604" s="288" t="s">
        <v>27</v>
      </c>
      <c r="V4604" s="289"/>
      <c r="W4604" s="290" t="s">
        <v>28</v>
      </c>
      <c r="X4604" s="291"/>
      <c r="Y4604" s="291"/>
      <c r="Z4604" s="291"/>
      <c r="AA4604" s="291"/>
      <c r="AB4604" s="318"/>
    </row>
    <row r="4605" spans="1:28" x14ac:dyDescent="0.35">
      <c r="A4605" s="300"/>
      <c r="B4605" s="294"/>
      <c r="C4605" s="294"/>
      <c r="D4605" s="312"/>
      <c r="E4605" s="312"/>
      <c r="F4605" s="312"/>
      <c r="G4605" s="305"/>
      <c r="H4605" s="306"/>
      <c r="I4605" s="307"/>
      <c r="J4605" s="291"/>
      <c r="K4605" s="291"/>
      <c r="L4605" s="309"/>
      <c r="M4605" s="300"/>
      <c r="N4605" s="294"/>
      <c r="O4605" s="294"/>
      <c r="P4605" s="294"/>
      <c r="Q4605" s="291"/>
      <c r="R4605" s="291"/>
      <c r="S4605" s="291"/>
      <c r="T4605" s="291"/>
      <c r="U4605" s="293" t="s">
        <v>29</v>
      </c>
      <c r="V4605" s="296" t="s">
        <v>30</v>
      </c>
      <c r="W4605" s="291"/>
      <c r="X4605" s="291"/>
      <c r="Y4605" s="291"/>
      <c r="Z4605" s="291"/>
      <c r="AA4605" s="291"/>
      <c r="AB4605" s="318"/>
    </row>
    <row r="4606" spans="1:28" x14ac:dyDescent="0.35">
      <c r="A4606" s="300"/>
      <c r="B4606" s="294"/>
      <c r="C4606" s="294"/>
      <c r="D4606" s="312"/>
      <c r="E4606" s="312"/>
      <c r="F4606" s="312"/>
      <c r="G4606" s="299" t="s">
        <v>31</v>
      </c>
      <c r="H4606" s="299" t="s">
        <v>32</v>
      </c>
      <c r="I4606" s="299" t="s">
        <v>33</v>
      </c>
      <c r="J4606" s="291"/>
      <c r="K4606" s="291"/>
      <c r="L4606" s="309"/>
      <c r="M4606" s="300"/>
      <c r="N4606" s="294"/>
      <c r="O4606" s="294"/>
      <c r="P4606" s="294"/>
      <c r="Q4606" s="291"/>
      <c r="R4606" s="291"/>
      <c r="S4606" s="291"/>
      <c r="T4606" s="291"/>
      <c r="U4606" s="294"/>
      <c r="V4606" s="297"/>
      <c r="W4606" s="291"/>
      <c r="X4606" s="291"/>
      <c r="Y4606" s="291"/>
      <c r="Z4606" s="291"/>
      <c r="AA4606" s="291"/>
      <c r="AB4606" s="318"/>
    </row>
    <row r="4607" spans="1:28" x14ac:dyDescent="0.35">
      <c r="A4607" s="300"/>
      <c r="B4607" s="294"/>
      <c r="C4607" s="294"/>
      <c r="D4607" s="312"/>
      <c r="E4607" s="312"/>
      <c r="F4607" s="312"/>
      <c r="G4607" s="300"/>
      <c r="H4607" s="300"/>
      <c r="I4607" s="300"/>
      <c r="J4607" s="291"/>
      <c r="K4607" s="291"/>
      <c r="L4607" s="309"/>
      <c r="M4607" s="300"/>
      <c r="N4607" s="294"/>
      <c r="O4607" s="294"/>
      <c r="P4607" s="294"/>
      <c r="Q4607" s="291"/>
      <c r="R4607" s="291"/>
      <c r="S4607" s="291"/>
      <c r="T4607" s="291"/>
      <c r="U4607" s="294"/>
      <c r="V4607" s="297"/>
      <c r="W4607" s="291"/>
      <c r="X4607" s="291"/>
      <c r="Y4607" s="291"/>
      <c r="Z4607" s="291"/>
      <c r="AA4607" s="291"/>
      <c r="AB4607" s="318"/>
    </row>
    <row r="4608" spans="1:28" x14ac:dyDescent="0.35">
      <c r="A4608" s="301"/>
      <c r="B4608" s="295"/>
      <c r="C4608" s="295"/>
      <c r="D4608" s="313"/>
      <c r="E4608" s="313"/>
      <c r="F4608" s="313"/>
      <c r="G4608" s="301"/>
      <c r="H4608" s="301"/>
      <c r="I4608" s="301"/>
      <c r="J4608" s="292"/>
      <c r="K4608" s="292"/>
      <c r="L4608" s="310"/>
      <c r="M4608" s="301"/>
      <c r="N4608" s="295"/>
      <c r="O4608" s="295"/>
      <c r="P4608" s="295"/>
      <c r="Q4608" s="292"/>
      <c r="R4608" s="292"/>
      <c r="S4608" s="292"/>
      <c r="T4608" s="292"/>
      <c r="U4608" s="295"/>
      <c r="V4608" s="298"/>
      <c r="W4608" s="292"/>
      <c r="X4608" s="292"/>
      <c r="Y4608" s="292"/>
      <c r="Z4608" s="292"/>
      <c r="AA4608" s="292"/>
      <c r="AB4608" s="319"/>
    </row>
    <row r="4609" spans="1:29" x14ac:dyDescent="0.35">
      <c r="A4609" s="15">
        <v>1</v>
      </c>
      <c r="B4609" s="16" t="str">
        <f>[1]ภดส3!B9818</f>
        <v>โฉนด</v>
      </c>
      <c r="C4609" s="16">
        <f>[1]ภดส3!E9818</f>
        <v>3528</v>
      </c>
      <c r="D4609" s="17">
        <f>[1]ภดส3!C9818</f>
        <v>7472</v>
      </c>
      <c r="E4609" s="17" t="str">
        <f>[1]ภดส3!F9818</f>
        <v>ม.2 ต.นาบอน</v>
      </c>
      <c r="F4609" s="18" t="s">
        <v>45</v>
      </c>
      <c r="G4609" s="16">
        <f>[1]ภดส3!G9818</f>
        <v>0</v>
      </c>
      <c r="H4609" s="16">
        <f>[1]ภดส3!H9818</f>
        <v>0</v>
      </c>
      <c r="I4609" s="16">
        <f>[1]ภดส3!I9818</f>
        <v>22</v>
      </c>
      <c r="J4609" s="19">
        <f>[1]ภดส3!J9818</f>
        <v>22</v>
      </c>
      <c r="K4609" s="20">
        <v>3050</v>
      </c>
      <c r="L4609" s="19">
        <f>J4609*K4609</f>
        <v>67100</v>
      </c>
      <c r="M4609" s="21"/>
      <c r="N4609" s="21"/>
      <c r="O4609" s="21"/>
      <c r="P4609" s="21"/>
      <c r="Q4609" s="22"/>
      <c r="R4609" s="23"/>
      <c r="S4609" s="22"/>
      <c r="T4609" s="22"/>
      <c r="U4609" s="21"/>
      <c r="V4609" s="21"/>
      <c r="W4609" s="23"/>
      <c r="X4609" s="22">
        <f>L4609</f>
        <v>67100</v>
      </c>
      <c r="Y4609" s="23">
        <f>X4609*100/100</f>
        <v>67100</v>
      </c>
      <c r="Z4609" s="22">
        <v>0</v>
      </c>
      <c r="AA4609" s="24">
        <f>Y4609-Z4609</f>
        <v>67100</v>
      </c>
      <c r="AB4609" s="25">
        <v>0.3</v>
      </c>
      <c r="AC4609" s="5">
        <f>AA4609*AB4609/100</f>
        <v>201.3</v>
      </c>
    </row>
    <row r="4610" spans="1:29" x14ac:dyDescent="0.35">
      <c r="A4610" s="201"/>
      <c r="B4610" s="202"/>
      <c r="C4610" s="202"/>
      <c r="D4610" s="77"/>
      <c r="E4610" s="77"/>
      <c r="F4610" s="130"/>
      <c r="G4610" s="202"/>
      <c r="H4610" s="202"/>
      <c r="I4610" s="202"/>
      <c r="J4610" s="196"/>
      <c r="K4610" s="197"/>
      <c r="L4610" s="203"/>
      <c r="M4610" s="132"/>
      <c r="N4610" s="204"/>
      <c r="O4610" s="204"/>
      <c r="P4610" s="204"/>
      <c r="Q4610" s="183"/>
      <c r="R4610" s="206"/>
      <c r="S4610" s="183"/>
      <c r="T4610" s="207"/>
      <c r="U4610" s="204"/>
      <c r="V4610" s="204"/>
      <c r="W4610" s="206"/>
      <c r="X4610" s="207"/>
      <c r="Y4610" s="206"/>
      <c r="Z4610" s="207"/>
      <c r="AA4610" s="208"/>
      <c r="AB4610" s="198"/>
      <c r="AC4610" s="188">
        <f>SUM(AC4609:AC4609)</f>
        <v>201.3</v>
      </c>
    </row>
    <row r="4611" spans="1:29" x14ac:dyDescent="0.35">
      <c r="A4611" s="1"/>
      <c r="B4611" s="1"/>
      <c r="C4611" s="1"/>
      <c r="D4611" s="2"/>
      <c r="E4611" s="2"/>
      <c r="F4611" s="2"/>
      <c r="G4611" s="1"/>
      <c r="H4611" s="1"/>
      <c r="I4611" s="1"/>
      <c r="J4611" s="3"/>
      <c r="K4611" s="4"/>
      <c r="M4611" s="6"/>
      <c r="N4611" s="1"/>
      <c r="O4611" s="1"/>
      <c r="P4611" s="1"/>
      <c r="Q4611" s="3"/>
      <c r="R4611" s="4"/>
      <c r="S4611" s="3"/>
      <c r="T4611" s="3"/>
      <c r="U4611" s="1"/>
      <c r="V4611" s="1"/>
      <c r="W4611" s="4"/>
      <c r="X4611" s="3"/>
      <c r="Y4611" s="4"/>
      <c r="Z4611" s="3"/>
      <c r="AA4611" s="4"/>
      <c r="AB4611" s="55"/>
    </row>
    <row r="4612" spans="1:29" x14ac:dyDescent="0.35">
      <c r="A4612" s="8"/>
      <c r="B4612" s="8" t="s">
        <v>37</v>
      </c>
      <c r="C4612" s="8"/>
      <c r="D4612" s="9" t="s">
        <v>38</v>
      </c>
      <c r="E4612" s="9"/>
      <c r="F4612" s="9"/>
      <c r="G4612" s="56"/>
      <c r="H4612" s="8" t="s">
        <v>39</v>
      </c>
      <c r="I4612" s="8"/>
      <c r="J4612" s="57"/>
      <c r="K4612" s="10"/>
      <c r="L4612" s="8"/>
      <c r="M4612" s="13"/>
      <c r="N4612" s="1"/>
      <c r="O4612" s="1"/>
      <c r="P4612" s="1"/>
      <c r="Q4612" s="3"/>
      <c r="R4612" s="4"/>
      <c r="S4612" s="3"/>
      <c r="T4612" s="3"/>
      <c r="U4612" s="1"/>
      <c r="V4612" s="1"/>
      <c r="W4612" s="4"/>
      <c r="X4612" s="3"/>
      <c r="Y4612" s="4"/>
      <c r="Z4612" s="3"/>
      <c r="AA4612" s="4"/>
      <c r="AB4612" s="55"/>
    </row>
    <row r="4613" spans="1:29" x14ac:dyDescent="0.35">
      <c r="A4613" s="8"/>
      <c r="B4613" s="8"/>
      <c r="C4613" s="8"/>
      <c r="D4613" s="9"/>
      <c r="E4613" s="9"/>
      <c r="F4613" s="9"/>
      <c r="G4613" s="56"/>
      <c r="H4613" s="8" t="s">
        <v>40</v>
      </c>
      <c r="I4613" s="8"/>
      <c r="J4613" s="57"/>
      <c r="K4613" s="10"/>
      <c r="L4613" s="8"/>
      <c r="M4613" s="13"/>
      <c r="N4613" s="1"/>
      <c r="O4613" s="1"/>
      <c r="P4613" s="1"/>
      <c r="Q4613" s="3"/>
      <c r="R4613" s="4"/>
      <c r="S4613" s="3"/>
      <c r="T4613" s="3"/>
      <c r="U4613" s="1"/>
      <c r="V4613" s="1"/>
      <c r="W4613" s="4"/>
      <c r="X4613" s="3"/>
      <c r="Y4613" s="4"/>
      <c r="Z4613" s="3"/>
      <c r="AA4613" s="4"/>
      <c r="AB4613" s="55"/>
    </row>
    <row r="4614" spans="1:29" x14ac:dyDescent="0.35">
      <c r="A4614" s="8"/>
      <c r="B4614" s="8"/>
      <c r="C4614" s="8"/>
      <c r="D4614" s="9"/>
      <c r="E4614" s="9"/>
      <c r="F4614" s="9"/>
      <c r="G4614" s="56"/>
      <c r="H4614" s="8" t="s">
        <v>41</v>
      </c>
      <c r="I4614" s="8"/>
      <c r="J4614" s="57"/>
      <c r="K4614" s="10"/>
      <c r="L4614" s="8"/>
      <c r="M4614" s="13"/>
      <c r="N4614" s="1"/>
      <c r="O4614" s="1"/>
      <c r="P4614" s="8"/>
      <c r="Q4614" s="3"/>
      <c r="R4614" s="4"/>
      <c r="S4614" s="3"/>
      <c r="T4614" s="3"/>
      <c r="U4614" s="1"/>
      <c r="V4614" s="1"/>
      <c r="W4614" s="4"/>
      <c r="X4614" s="3"/>
      <c r="Y4614" s="11"/>
      <c r="Z4614" s="10"/>
      <c r="AA4614" s="11"/>
      <c r="AB4614" s="14"/>
    </row>
    <row r="4615" spans="1:29" x14ac:dyDescent="0.35">
      <c r="A4615" s="8"/>
      <c r="B4615" s="8"/>
      <c r="C4615" s="8"/>
      <c r="D4615" s="9"/>
      <c r="E4615" s="9"/>
      <c r="F4615" s="9"/>
      <c r="G4615" s="56"/>
      <c r="H4615" s="8" t="s">
        <v>42</v>
      </c>
      <c r="I4615" s="58"/>
      <c r="J4615" s="59"/>
      <c r="K4615" s="12"/>
      <c r="L4615" s="58"/>
      <c r="M4615" s="60"/>
      <c r="N4615" s="1"/>
      <c r="O4615" s="1"/>
      <c r="P4615" s="8"/>
      <c r="Q4615" s="3"/>
      <c r="R4615" s="4"/>
      <c r="S4615" s="3"/>
      <c r="T4615" s="3"/>
      <c r="U4615" s="1"/>
      <c r="V4615" s="1"/>
      <c r="W4615" s="4"/>
      <c r="X4615" s="3"/>
      <c r="Y4615" s="11"/>
      <c r="Z4615" s="10"/>
      <c r="AA4615" s="11"/>
      <c r="AB4615" s="14"/>
    </row>
    <row r="4616" spans="1:29" x14ac:dyDescent="0.35">
      <c r="A4616" s="58"/>
      <c r="B4616" s="58"/>
      <c r="C4616" s="58"/>
      <c r="D4616" s="61"/>
      <c r="E4616" s="61"/>
      <c r="F4616" s="61"/>
      <c r="G4616" s="58"/>
      <c r="H4616" s="58" t="s">
        <v>43</v>
      </c>
      <c r="I4616" s="58"/>
      <c r="J4616" s="59"/>
      <c r="K4616" s="12"/>
      <c r="L4616" s="58"/>
      <c r="M4616" s="60"/>
    </row>
    <row r="4617" spans="1:29" x14ac:dyDescent="0.35">
      <c r="A4617" s="1"/>
      <c r="B4617" s="1"/>
      <c r="C4617" s="1"/>
      <c r="D4617" s="2"/>
      <c r="E4617" s="2"/>
      <c r="F4617" s="2"/>
      <c r="G4617" s="1"/>
      <c r="H4617" s="1"/>
      <c r="I4617" s="1"/>
      <c r="J4617" s="3"/>
      <c r="K4617" s="4"/>
      <c r="M4617" s="6"/>
      <c r="N4617" s="1"/>
      <c r="O4617" s="1"/>
      <c r="P4617" s="1"/>
      <c r="Q4617" s="3"/>
      <c r="R4617" s="4"/>
      <c r="S4617" s="3"/>
      <c r="T4617" s="3"/>
      <c r="U4617" s="1"/>
      <c r="V4617" s="1"/>
      <c r="W4617" s="4"/>
      <c r="X4617" s="3"/>
      <c r="Y4617" s="4"/>
      <c r="Z4617" s="3"/>
      <c r="AA4617" s="314" t="s">
        <v>0</v>
      </c>
      <c r="AB4617" s="314"/>
    </row>
    <row r="4618" spans="1:29" x14ac:dyDescent="0.35">
      <c r="A4618" s="315" t="s">
        <v>1</v>
      </c>
      <c r="B4618" s="315"/>
      <c r="C4618" s="315"/>
      <c r="D4618" s="315"/>
      <c r="E4618" s="315"/>
      <c r="F4618" s="315"/>
      <c r="G4618" s="315"/>
      <c r="H4618" s="315"/>
      <c r="I4618" s="315"/>
      <c r="J4618" s="315"/>
      <c r="K4618" s="315"/>
      <c r="L4618" s="315"/>
      <c r="M4618" s="315"/>
      <c r="N4618" s="315"/>
      <c r="O4618" s="315"/>
      <c r="P4618" s="315"/>
      <c r="Q4618" s="315"/>
      <c r="R4618" s="315"/>
      <c r="S4618" s="315"/>
      <c r="T4618" s="315"/>
      <c r="U4618" s="315"/>
      <c r="V4618" s="315"/>
      <c r="W4618" s="315"/>
      <c r="X4618" s="315"/>
      <c r="Y4618" s="315"/>
      <c r="Z4618" s="315"/>
      <c r="AA4618" s="315"/>
      <c r="AB4618" s="315"/>
    </row>
    <row r="4619" spans="1:29" x14ac:dyDescent="0.35">
      <c r="A4619" s="315" t="str">
        <f>A4601</f>
        <v>เทศบาลตำบลนาบอน</v>
      </c>
      <c r="B4619" s="315"/>
      <c r="C4619" s="315"/>
      <c r="D4619" s="315"/>
      <c r="E4619" s="315"/>
      <c r="F4619" s="315"/>
      <c r="G4619" s="315"/>
      <c r="H4619" s="315"/>
      <c r="I4619" s="315"/>
      <c r="J4619" s="315"/>
      <c r="K4619" s="315"/>
      <c r="L4619" s="315"/>
      <c r="M4619" s="315"/>
      <c r="N4619" s="315"/>
      <c r="O4619" s="315"/>
      <c r="P4619" s="315"/>
      <c r="Q4619" s="315"/>
      <c r="R4619" s="315"/>
      <c r="S4619" s="315"/>
      <c r="T4619" s="315"/>
      <c r="U4619" s="315"/>
      <c r="V4619" s="315"/>
      <c r="W4619" s="315"/>
      <c r="X4619" s="315"/>
      <c r="Y4619" s="315"/>
      <c r="Z4619" s="315"/>
      <c r="AA4619" s="315"/>
      <c r="AB4619" s="315"/>
    </row>
    <row r="4620" spans="1:29" x14ac:dyDescent="0.35">
      <c r="A4620" s="8" t="s">
        <v>364</v>
      </c>
      <c r="B4620" s="8"/>
      <c r="C4620" s="8"/>
      <c r="D4620" s="9"/>
      <c r="E4620" s="9"/>
      <c r="F4620" s="9"/>
      <c r="G4620" s="8"/>
      <c r="H4620" s="8"/>
      <c r="I4620" s="8"/>
      <c r="J4620" s="10"/>
      <c r="K4620" s="11"/>
      <c r="L4620" s="12"/>
      <c r="M4620" s="13"/>
      <c r="N4620" s="8"/>
      <c r="O4620" s="8"/>
      <c r="P4620" s="8"/>
      <c r="Q4620" s="10"/>
      <c r="R4620" s="11"/>
      <c r="S4620" s="10"/>
      <c r="T4620" s="10"/>
      <c r="U4620" s="8"/>
      <c r="V4620" s="8"/>
      <c r="W4620" s="11"/>
      <c r="X4620" s="10"/>
      <c r="Y4620" s="11"/>
      <c r="Z4620" s="10"/>
      <c r="AA4620" s="11"/>
      <c r="AB4620" s="14"/>
    </row>
    <row r="4621" spans="1:29" x14ac:dyDescent="0.35">
      <c r="A4621" s="288" t="s">
        <v>4</v>
      </c>
      <c r="B4621" s="316"/>
      <c r="C4621" s="316"/>
      <c r="D4621" s="316"/>
      <c r="E4621" s="316"/>
      <c r="F4621" s="316"/>
      <c r="G4621" s="316"/>
      <c r="H4621" s="316"/>
      <c r="I4621" s="316"/>
      <c r="J4621" s="316"/>
      <c r="K4621" s="316"/>
      <c r="L4621" s="289"/>
      <c r="M4621" s="288" t="s">
        <v>5</v>
      </c>
      <c r="N4621" s="316"/>
      <c r="O4621" s="316"/>
      <c r="P4621" s="316"/>
      <c r="Q4621" s="316"/>
      <c r="R4621" s="316"/>
      <c r="S4621" s="316"/>
      <c r="T4621" s="316"/>
      <c r="U4621" s="316"/>
      <c r="V4621" s="316"/>
      <c r="W4621" s="289"/>
      <c r="X4621" s="290" t="s">
        <v>6</v>
      </c>
      <c r="Y4621" s="290" t="s">
        <v>7</v>
      </c>
      <c r="Z4621" s="290" t="s">
        <v>8</v>
      </c>
      <c r="AA4621" s="290" t="s">
        <v>9</v>
      </c>
      <c r="AB4621" s="317" t="s">
        <v>10</v>
      </c>
    </row>
    <row r="4622" spans="1:29" x14ac:dyDescent="0.35">
      <c r="A4622" s="299" t="s">
        <v>11</v>
      </c>
      <c r="B4622" s="293" t="s">
        <v>12</v>
      </c>
      <c r="C4622" s="293" t="s">
        <v>13</v>
      </c>
      <c r="D4622" s="311" t="s">
        <v>14</v>
      </c>
      <c r="E4622" s="311" t="s">
        <v>15</v>
      </c>
      <c r="F4622" s="312" t="s">
        <v>16</v>
      </c>
      <c r="G4622" s="302" t="s">
        <v>17</v>
      </c>
      <c r="H4622" s="303"/>
      <c r="I4622" s="304"/>
      <c r="J4622" s="290" t="s">
        <v>18</v>
      </c>
      <c r="K4622" s="290" t="s">
        <v>19</v>
      </c>
      <c r="L4622" s="308" t="s">
        <v>20</v>
      </c>
      <c r="M4622" s="299" t="s">
        <v>11</v>
      </c>
      <c r="N4622" s="293" t="s">
        <v>21</v>
      </c>
      <c r="O4622" s="293" t="s">
        <v>22</v>
      </c>
      <c r="P4622" s="293" t="s">
        <v>16</v>
      </c>
      <c r="Q4622" s="290" t="s">
        <v>23</v>
      </c>
      <c r="R4622" s="290" t="s">
        <v>24</v>
      </c>
      <c r="S4622" s="290" t="s">
        <v>25</v>
      </c>
      <c r="T4622" s="290" t="s">
        <v>26</v>
      </c>
      <c r="U4622" s="288" t="s">
        <v>27</v>
      </c>
      <c r="V4622" s="289"/>
      <c r="W4622" s="290" t="s">
        <v>28</v>
      </c>
      <c r="X4622" s="291"/>
      <c r="Y4622" s="291"/>
      <c r="Z4622" s="291"/>
      <c r="AA4622" s="291"/>
      <c r="AB4622" s="318"/>
    </row>
    <row r="4623" spans="1:29" x14ac:dyDescent="0.35">
      <c r="A4623" s="300"/>
      <c r="B4623" s="294"/>
      <c r="C4623" s="294"/>
      <c r="D4623" s="312"/>
      <c r="E4623" s="312"/>
      <c r="F4623" s="312"/>
      <c r="G4623" s="305"/>
      <c r="H4623" s="306"/>
      <c r="I4623" s="307"/>
      <c r="J4623" s="291"/>
      <c r="K4623" s="291"/>
      <c r="L4623" s="309"/>
      <c r="M4623" s="300"/>
      <c r="N4623" s="294"/>
      <c r="O4623" s="294"/>
      <c r="P4623" s="294"/>
      <c r="Q4623" s="291"/>
      <c r="R4623" s="291"/>
      <c r="S4623" s="291"/>
      <c r="T4623" s="291"/>
      <c r="U4623" s="293" t="s">
        <v>29</v>
      </c>
      <c r="V4623" s="296" t="s">
        <v>30</v>
      </c>
      <c r="W4623" s="291"/>
      <c r="X4623" s="291"/>
      <c r="Y4623" s="291"/>
      <c r="Z4623" s="291"/>
      <c r="AA4623" s="291"/>
      <c r="AB4623" s="318"/>
    </row>
    <row r="4624" spans="1:29" x14ac:dyDescent="0.35">
      <c r="A4624" s="300"/>
      <c r="B4624" s="294"/>
      <c r="C4624" s="294"/>
      <c r="D4624" s="312"/>
      <c r="E4624" s="312"/>
      <c r="F4624" s="312"/>
      <c r="G4624" s="299" t="s">
        <v>31</v>
      </c>
      <c r="H4624" s="299" t="s">
        <v>32</v>
      </c>
      <c r="I4624" s="299" t="s">
        <v>33</v>
      </c>
      <c r="J4624" s="291"/>
      <c r="K4624" s="291"/>
      <c r="L4624" s="309"/>
      <c r="M4624" s="300"/>
      <c r="N4624" s="294"/>
      <c r="O4624" s="294"/>
      <c r="P4624" s="294"/>
      <c r="Q4624" s="291"/>
      <c r="R4624" s="291"/>
      <c r="S4624" s="291"/>
      <c r="T4624" s="291"/>
      <c r="U4624" s="294"/>
      <c r="V4624" s="297"/>
      <c r="W4624" s="291"/>
      <c r="X4624" s="291"/>
      <c r="Y4624" s="291"/>
      <c r="Z4624" s="291"/>
      <c r="AA4624" s="291"/>
      <c r="AB4624" s="318"/>
    </row>
    <row r="4625" spans="1:29" x14ac:dyDescent="0.35">
      <c r="A4625" s="300"/>
      <c r="B4625" s="294"/>
      <c r="C4625" s="294"/>
      <c r="D4625" s="312"/>
      <c r="E4625" s="312"/>
      <c r="F4625" s="312"/>
      <c r="G4625" s="300"/>
      <c r="H4625" s="300"/>
      <c r="I4625" s="300"/>
      <c r="J4625" s="291"/>
      <c r="K4625" s="291"/>
      <c r="L4625" s="309"/>
      <c r="M4625" s="300"/>
      <c r="N4625" s="294"/>
      <c r="O4625" s="294"/>
      <c r="P4625" s="294"/>
      <c r="Q4625" s="291"/>
      <c r="R4625" s="291"/>
      <c r="S4625" s="291"/>
      <c r="T4625" s="291"/>
      <c r="U4625" s="294"/>
      <c r="V4625" s="297"/>
      <c r="W4625" s="291"/>
      <c r="X4625" s="291"/>
      <c r="Y4625" s="291"/>
      <c r="Z4625" s="291"/>
      <c r="AA4625" s="291"/>
      <c r="AB4625" s="318"/>
    </row>
    <row r="4626" spans="1:29" x14ac:dyDescent="0.35">
      <c r="A4626" s="301"/>
      <c r="B4626" s="295"/>
      <c r="C4626" s="295"/>
      <c r="D4626" s="313"/>
      <c r="E4626" s="313"/>
      <c r="F4626" s="313"/>
      <c r="G4626" s="301"/>
      <c r="H4626" s="301"/>
      <c r="I4626" s="301"/>
      <c r="J4626" s="292"/>
      <c r="K4626" s="292"/>
      <c r="L4626" s="310"/>
      <c r="M4626" s="301"/>
      <c r="N4626" s="295"/>
      <c r="O4626" s="295"/>
      <c r="P4626" s="295"/>
      <c r="Q4626" s="292"/>
      <c r="R4626" s="292"/>
      <c r="S4626" s="292"/>
      <c r="T4626" s="292"/>
      <c r="U4626" s="295"/>
      <c r="V4626" s="298"/>
      <c r="W4626" s="292"/>
      <c r="X4626" s="292"/>
      <c r="Y4626" s="292"/>
      <c r="Z4626" s="292"/>
      <c r="AA4626" s="292"/>
      <c r="AB4626" s="319"/>
    </row>
    <row r="4627" spans="1:29" x14ac:dyDescent="0.35">
      <c r="A4627" s="15">
        <v>1</v>
      </c>
      <c r="B4627" s="16" t="str">
        <f>[1]ภดส3!B9872</f>
        <v>โฉนด</v>
      </c>
      <c r="C4627" s="16">
        <f>[1]ภดส3!E9872</f>
        <v>3049</v>
      </c>
      <c r="D4627" s="17">
        <f>[1]ภดส3!C9872</f>
        <v>6493</v>
      </c>
      <c r="E4627" s="17" t="str">
        <f>[1]ภดส3!F9872</f>
        <v>ม.11 ต.นาบอน</v>
      </c>
      <c r="F4627" s="18" t="s">
        <v>47</v>
      </c>
      <c r="G4627" s="16">
        <f>[1]ภดส3!G9872</f>
        <v>0</v>
      </c>
      <c r="H4627" s="16">
        <f>[1]ภดส3!H9872</f>
        <v>0</v>
      </c>
      <c r="I4627" s="16">
        <f>[1]ภดส3!I9872</f>
        <v>24</v>
      </c>
      <c r="J4627" s="19">
        <f>[1]ภดส3!J9872</f>
        <v>24</v>
      </c>
      <c r="K4627" s="20">
        <v>3050</v>
      </c>
      <c r="L4627" s="19">
        <f>J4627*K4627</f>
        <v>73200</v>
      </c>
      <c r="M4627" s="21">
        <v>1</v>
      </c>
      <c r="N4627" s="21" t="s">
        <v>90</v>
      </c>
      <c r="O4627" s="21"/>
      <c r="P4627" s="21">
        <v>3</v>
      </c>
      <c r="Q4627" s="22">
        <v>100</v>
      </c>
      <c r="R4627" s="23">
        <v>100</v>
      </c>
      <c r="S4627" s="22">
        <v>5700</v>
      </c>
      <c r="T4627" s="22">
        <f>Q4627*S4627</f>
        <v>570000</v>
      </c>
      <c r="U4627" s="21">
        <v>20</v>
      </c>
      <c r="V4627" s="21">
        <v>30</v>
      </c>
      <c r="W4627" s="23">
        <f>T4627-T4627*30/100</f>
        <v>399000</v>
      </c>
      <c r="X4627" s="22">
        <f>L4627+W4627</f>
        <v>472200</v>
      </c>
      <c r="Y4627" s="23">
        <f>X4627*R4627/100</f>
        <v>472200</v>
      </c>
      <c r="Z4627" s="22">
        <v>0</v>
      </c>
      <c r="AA4627" s="24">
        <f>Y4627-Z4627</f>
        <v>472200</v>
      </c>
      <c r="AB4627" s="25">
        <v>0.3</v>
      </c>
      <c r="AC4627" s="5">
        <f>AA4627*AB4627/100</f>
        <v>1416.6</v>
      </c>
    </row>
    <row r="4628" spans="1:29" x14ac:dyDescent="0.35">
      <c r="A4628" s="92">
        <v>2</v>
      </c>
      <c r="B4628" s="93" t="s">
        <v>95</v>
      </c>
      <c r="C4628" s="93">
        <v>4457</v>
      </c>
      <c r="D4628" s="17">
        <v>9431</v>
      </c>
      <c r="E4628" s="17" t="s">
        <v>67</v>
      </c>
      <c r="F4628" s="94" t="s">
        <v>47</v>
      </c>
      <c r="G4628" s="93">
        <v>0</v>
      </c>
      <c r="H4628" s="93">
        <v>0</v>
      </c>
      <c r="I4628" s="93">
        <v>27</v>
      </c>
      <c r="J4628" s="95">
        <f>G4628*400+H4628*100+I4628</f>
        <v>27</v>
      </c>
      <c r="K4628" s="117">
        <v>3050</v>
      </c>
      <c r="L4628" s="95">
        <f>J4628*K4628</f>
        <v>82350</v>
      </c>
      <c r="M4628" s="96">
        <v>2</v>
      </c>
      <c r="N4628" s="96" t="s">
        <v>90</v>
      </c>
      <c r="O4628" s="96"/>
      <c r="P4628" s="96">
        <v>3</v>
      </c>
      <c r="Q4628" s="97">
        <v>100</v>
      </c>
      <c r="R4628" s="98">
        <v>100</v>
      </c>
      <c r="S4628" s="97">
        <v>5700</v>
      </c>
      <c r="T4628" s="97">
        <f>Q4628*S4628</f>
        <v>570000</v>
      </c>
      <c r="U4628" s="96">
        <v>20</v>
      </c>
      <c r="V4628" s="96">
        <v>30</v>
      </c>
      <c r="W4628" s="98">
        <f>T4628-T4628*V4628/100</f>
        <v>399000</v>
      </c>
      <c r="X4628" s="97">
        <f>L4628+W4628</f>
        <v>481350</v>
      </c>
      <c r="Y4628" s="98">
        <f>X4628*R4628/100</f>
        <v>481350</v>
      </c>
      <c r="Z4628" s="97">
        <v>0</v>
      </c>
      <c r="AA4628" s="99">
        <f>Y4628-Z4628</f>
        <v>481350</v>
      </c>
      <c r="AB4628" s="100">
        <v>0.3</v>
      </c>
      <c r="AC4628" s="5">
        <f>AA4628*AB4628/100</f>
        <v>1444.05</v>
      </c>
    </row>
    <row r="4629" spans="1:29" x14ac:dyDescent="0.35">
      <c r="A4629" s="92">
        <v>3</v>
      </c>
      <c r="B4629" s="93" t="s">
        <v>95</v>
      </c>
      <c r="C4629" s="93">
        <v>3738</v>
      </c>
      <c r="D4629" s="17">
        <v>7682</v>
      </c>
      <c r="E4629" s="17" t="s">
        <v>67</v>
      </c>
      <c r="F4629" s="94" t="s">
        <v>45</v>
      </c>
      <c r="G4629" s="93">
        <v>0</v>
      </c>
      <c r="H4629" s="93">
        <v>0</v>
      </c>
      <c r="I4629" s="93">
        <v>34</v>
      </c>
      <c r="J4629" s="95">
        <f>G4629*400+H4629*100+I4629</f>
        <v>34</v>
      </c>
      <c r="K4629" s="117">
        <v>3050</v>
      </c>
      <c r="L4629" s="95">
        <f>J4629*K4629</f>
        <v>103700</v>
      </c>
      <c r="M4629" s="96"/>
      <c r="N4629" s="96"/>
      <c r="O4629" s="96"/>
      <c r="P4629" s="96"/>
      <c r="Q4629" s="97"/>
      <c r="R4629" s="98"/>
      <c r="S4629" s="97"/>
      <c r="T4629" s="97"/>
      <c r="U4629" s="96"/>
      <c r="V4629" s="96"/>
      <c r="W4629" s="98"/>
      <c r="X4629" s="97">
        <f>L4629</f>
        <v>103700</v>
      </c>
      <c r="Y4629" s="98">
        <f>X4629*100/100</f>
        <v>103700</v>
      </c>
      <c r="Z4629" s="97">
        <v>0</v>
      </c>
      <c r="AA4629" s="99">
        <f>Y4629-Z4629</f>
        <v>103700</v>
      </c>
      <c r="AB4629" s="100">
        <v>0.3</v>
      </c>
      <c r="AC4629" s="5">
        <f>AA4629*AB4629/100</f>
        <v>311.10000000000002</v>
      </c>
    </row>
    <row r="4630" spans="1:29" x14ac:dyDescent="0.35">
      <c r="A4630" s="201"/>
      <c r="B4630" s="202"/>
      <c r="C4630" s="202"/>
      <c r="D4630" s="77"/>
      <c r="E4630" s="77"/>
      <c r="F4630" s="130"/>
      <c r="G4630" s="202"/>
      <c r="H4630" s="202"/>
      <c r="I4630" s="202"/>
      <c r="J4630" s="196"/>
      <c r="K4630" s="197"/>
      <c r="L4630" s="203"/>
      <c r="M4630" s="132"/>
      <c r="N4630" s="132"/>
      <c r="O4630" s="132"/>
      <c r="P4630" s="132"/>
      <c r="Q4630" s="185"/>
      <c r="R4630" s="206"/>
      <c r="S4630" s="185"/>
      <c r="T4630" s="207"/>
      <c r="U4630" s="132"/>
      <c r="V4630" s="132"/>
      <c r="W4630" s="206"/>
      <c r="X4630" s="207"/>
      <c r="Y4630" s="206"/>
      <c r="Z4630" s="207"/>
      <c r="AA4630" s="208"/>
      <c r="AB4630" s="198"/>
      <c r="AC4630" s="188">
        <f>SUM(AC4627)</f>
        <v>1416.6</v>
      </c>
    </row>
    <row r="4631" spans="1:29" x14ac:dyDescent="0.35">
      <c r="A4631" s="1"/>
      <c r="B4631" s="1"/>
      <c r="C4631" s="1"/>
      <c r="D4631" s="2"/>
      <c r="E4631" s="2"/>
      <c r="F4631" s="2"/>
      <c r="G4631" s="1"/>
      <c r="H4631" s="1"/>
      <c r="I4631" s="1"/>
      <c r="J4631" s="3"/>
      <c r="K4631" s="4"/>
      <c r="M4631" s="6"/>
      <c r="N4631" s="1"/>
      <c r="O4631" s="1"/>
      <c r="P4631" s="1"/>
      <c r="Q4631" s="3"/>
      <c r="R4631" s="4"/>
      <c r="S4631" s="3"/>
      <c r="T4631" s="3"/>
      <c r="U4631" s="1"/>
      <c r="V4631" s="1"/>
      <c r="W4631" s="4"/>
      <c r="X4631" s="3"/>
      <c r="Y4631" s="4"/>
      <c r="Z4631" s="3"/>
      <c r="AA4631" s="4"/>
      <c r="AB4631" s="55"/>
    </row>
    <row r="4632" spans="1:29" x14ac:dyDescent="0.35">
      <c r="A4632" s="8"/>
      <c r="B4632" s="8" t="s">
        <v>37</v>
      </c>
      <c r="C4632" s="8"/>
      <c r="D4632" s="9" t="s">
        <v>38</v>
      </c>
      <c r="E4632" s="9"/>
      <c r="F4632" s="9"/>
      <c r="G4632" s="56"/>
      <c r="H4632" s="8" t="s">
        <v>39</v>
      </c>
      <c r="I4632" s="8"/>
      <c r="J4632" s="57"/>
      <c r="K4632" s="10"/>
      <c r="L4632" s="8"/>
      <c r="M4632" s="13"/>
      <c r="N4632" s="1"/>
      <c r="O4632" s="1"/>
      <c r="P4632" s="1"/>
      <c r="Q4632" s="3"/>
      <c r="R4632" s="4"/>
      <c r="S4632" s="3"/>
      <c r="T4632" s="3"/>
      <c r="U4632" s="1"/>
      <c r="V4632" s="1"/>
      <c r="W4632" s="4"/>
      <c r="X4632" s="3"/>
      <c r="Y4632" s="4"/>
      <c r="Z4632" s="3"/>
      <c r="AA4632" s="4"/>
      <c r="AB4632" s="55"/>
    </row>
    <row r="4633" spans="1:29" x14ac:dyDescent="0.35">
      <c r="A4633" s="8"/>
      <c r="B4633" s="8"/>
      <c r="C4633" s="8"/>
      <c r="D4633" s="9"/>
      <c r="E4633" s="9"/>
      <c r="F4633" s="9"/>
      <c r="G4633" s="56"/>
      <c r="H4633" s="8" t="s">
        <v>40</v>
      </c>
      <c r="I4633" s="8"/>
      <c r="J4633" s="57"/>
      <c r="K4633" s="10"/>
      <c r="L4633" s="8"/>
      <c r="M4633" s="13"/>
      <c r="N4633" s="1"/>
      <c r="O4633" s="1"/>
      <c r="P4633" s="1"/>
      <c r="Q4633" s="3"/>
      <c r="R4633" s="4"/>
      <c r="S4633" s="3"/>
      <c r="T4633" s="3"/>
      <c r="U4633" s="1"/>
      <c r="V4633" s="1"/>
      <c r="W4633" s="4"/>
      <c r="X4633" s="3"/>
      <c r="Y4633" s="4"/>
      <c r="Z4633" s="3"/>
      <c r="AA4633" s="4"/>
      <c r="AB4633" s="55"/>
    </row>
    <row r="4634" spans="1:29" x14ac:dyDescent="0.35">
      <c r="A4634" s="8"/>
      <c r="B4634" s="8"/>
      <c r="C4634" s="8"/>
      <c r="D4634" s="9"/>
      <c r="E4634" s="9"/>
      <c r="F4634" s="9"/>
      <c r="G4634" s="56"/>
      <c r="H4634" s="8" t="s">
        <v>41</v>
      </c>
      <c r="I4634" s="8"/>
      <c r="J4634" s="57"/>
      <c r="K4634" s="10"/>
      <c r="L4634" s="8"/>
      <c r="M4634" s="13"/>
      <c r="N4634" s="1"/>
      <c r="O4634" s="1"/>
      <c r="P4634" s="8"/>
      <c r="Q4634" s="3"/>
      <c r="R4634" s="4"/>
      <c r="S4634" s="3"/>
      <c r="T4634" s="3"/>
      <c r="U4634" s="1"/>
      <c r="V4634" s="1"/>
      <c r="W4634" s="4"/>
      <c r="X4634" s="3"/>
      <c r="Y4634" s="11"/>
      <c r="Z4634" s="10"/>
      <c r="AA4634" s="11"/>
      <c r="AB4634" s="14"/>
    </row>
    <row r="4635" spans="1:29" x14ac:dyDescent="0.35">
      <c r="A4635" s="8"/>
      <c r="B4635" s="8"/>
      <c r="C4635" s="8"/>
      <c r="D4635" s="9"/>
      <c r="E4635" s="9"/>
      <c r="F4635" s="9"/>
      <c r="G4635" s="56"/>
      <c r="H4635" s="8" t="s">
        <v>42</v>
      </c>
      <c r="I4635" s="58"/>
      <c r="J4635" s="59"/>
      <c r="K4635" s="12"/>
      <c r="L4635" s="58"/>
      <c r="M4635" s="60"/>
      <c r="N4635" s="1"/>
      <c r="O4635" s="1"/>
      <c r="P4635" s="8"/>
      <c r="Q4635" s="3"/>
      <c r="R4635" s="4"/>
      <c r="S4635" s="3"/>
      <c r="T4635" s="3"/>
      <c r="U4635" s="1"/>
      <c r="V4635" s="1"/>
      <c r="W4635" s="4"/>
      <c r="X4635" s="3"/>
      <c r="Y4635" s="11"/>
      <c r="Z4635" s="10"/>
      <c r="AA4635" s="11"/>
      <c r="AB4635" s="14"/>
    </row>
    <row r="4636" spans="1:29" x14ac:dyDescent="0.35">
      <c r="A4636" s="58"/>
      <c r="B4636" s="58"/>
      <c r="C4636" s="58"/>
      <c r="D4636" s="61"/>
      <c r="E4636" s="61"/>
      <c r="F4636" s="61"/>
      <c r="G4636" s="58"/>
      <c r="H4636" s="58" t="s">
        <v>43</v>
      </c>
      <c r="I4636" s="58"/>
      <c r="J4636" s="59"/>
      <c r="K4636" s="12"/>
      <c r="L4636" s="58"/>
      <c r="M4636" s="60"/>
    </row>
    <row r="4637" spans="1:29" x14ac:dyDescent="0.35">
      <c r="A4637" s="1"/>
      <c r="B4637" s="1"/>
      <c r="C4637" s="1"/>
      <c r="D4637" s="2"/>
      <c r="E4637" s="2"/>
      <c r="F4637" s="2"/>
      <c r="G4637" s="1"/>
      <c r="H4637" s="1"/>
      <c r="I4637" s="1"/>
      <c r="J4637" s="3"/>
      <c r="K4637" s="4"/>
      <c r="M4637" s="6"/>
      <c r="N4637" s="1"/>
      <c r="O4637" s="1"/>
      <c r="P4637" s="1"/>
      <c r="Q4637" s="3"/>
      <c r="R4637" s="4"/>
      <c r="S4637" s="3"/>
      <c r="T4637" s="3"/>
      <c r="U4637" s="1"/>
      <c r="V4637" s="1"/>
      <c r="W4637" s="4"/>
      <c r="X4637" s="3"/>
      <c r="Y4637" s="4"/>
      <c r="Z4637" s="3"/>
      <c r="AA4637" s="314" t="s">
        <v>0</v>
      </c>
      <c r="AB4637" s="314"/>
    </row>
    <row r="4638" spans="1:29" x14ac:dyDescent="0.35">
      <c r="A4638" s="315" t="s">
        <v>1</v>
      </c>
      <c r="B4638" s="315"/>
      <c r="C4638" s="315"/>
      <c r="D4638" s="315"/>
      <c r="E4638" s="315"/>
      <c r="F4638" s="315"/>
      <c r="G4638" s="315"/>
      <c r="H4638" s="315"/>
      <c r="I4638" s="315"/>
      <c r="J4638" s="315"/>
      <c r="K4638" s="315"/>
      <c r="L4638" s="315"/>
      <c r="M4638" s="315"/>
      <c r="N4638" s="315"/>
      <c r="O4638" s="315"/>
      <c r="P4638" s="315"/>
      <c r="Q4638" s="315"/>
      <c r="R4638" s="315"/>
      <c r="S4638" s="315"/>
      <c r="T4638" s="315"/>
      <c r="U4638" s="315"/>
      <c r="V4638" s="315"/>
      <c r="W4638" s="315"/>
      <c r="X4638" s="315"/>
      <c r="Y4638" s="315"/>
      <c r="Z4638" s="315"/>
      <c r="AA4638" s="315"/>
      <c r="AB4638" s="315"/>
    </row>
    <row r="4639" spans="1:29" x14ac:dyDescent="0.35">
      <c r="A4639" s="315" t="str">
        <f>A4619</f>
        <v>เทศบาลตำบลนาบอน</v>
      </c>
      <c r="B4639" s="315"/>
      <c r="C4639" s="315"/>
      <c r="D4639" s="315"/>
      <c r="E4639" s="315"/>
      <c r="F4639" s="315"/>
      <c r="G4639" s="315"/>
      <c r="H4639" s="315"/>
      <c r="I4639" s="315"/>
      <c r="J4639" s="315"/>
      <c r="K4639" s="315"/>
      <c r="L4639" s="315"/>
      <c r="M4639" s="315"/>
      <c r="N4639" s="315"/>
      <c r="O4639" s="315"/>
      <c r="P4639" s="315"/>
      <c r="Q4639" s="315"/>
      <c r="R4639" s="315"/>
      <c r="S4639" s="315"/>
      <c r="T4639" s="315"/>
      <c r="U4639" s="315"/>
      <c r="V4639" s="315"/>
      <c r="W4639" s="315"/>
      <c r="X4639" s="315"/>
      <c r="Y4639" s="315"/>
      <c r="Z4639" s="315"/>
      <c r="AA4639" s="315"/>
      <c r="AB4639" s="315"/>
    </row>
    <row r="4640" spans="1:29" x14ac:dyDescent="0.35">
      <c r="A4640" s="8" t="s">
        <v>365</v>
      </c>
      <c r="B4640" s="8"/>
      <c r="C4640" s="8"/>
      <c r="D4640" s="9"/>
      <c r="E4640" s="9"/>
      <c r="F4640" s="9"/>
      <c r="G4640" s="8"/>
      <c r="H4640" s="8"/>
      <c r="I4640" s="8"/>
      <c r="J4640" s="10"/>
      <c r="K4640" s="11"/>
      <c r="L4640" s="12"/>
      <c r="M4640" s="13"/>
      <c r="N4640" s="8"/>
      <c r="O4640" s="8"/>
      <c r="P4640" s="8"/>
      <c r="Q4640" s="10"/>
      <c r="R4640" s="11"/>
      <c r="S4640" s="10"/>
      <c r="T4640" s="10"/>
      <c r="U4640" s="8"/>
      <c r="V4640" s="8"/>
      <c r="W4640" s="11"/>
      <c r="X4640" s="10"/>
      <c r="Y4640" s="11"/>
      <c r="Z4640" s="10"/>
      <c r="AA4640" s="11"/>
      <c r="AB4640" s="14"/>
    </row>
    <row r="4641" spans="1:29" x14ac:dyDescent="0.35">
      <c r="A4641" s="288" t="s">
        <v>4</v>
      </c>
      <c r="B4641" s="316"/>
      <c r="C4641" s="316"/>
      <c r="D4641" s="316"/>
      <c r="E4641" s="316"/>
      <c r="F4641" s="316"/>
      <c r="G4641" s="316"/>
      <c r="H4641" s="316"/>
      <c r="I4641" s="316"/>
      <c r="J4641" s="316"/>
      <c r="K4641" s="316"/>
      <c r="L4641" s="289"/>
      <c r="M4641" s="288" t="s">
        <v>5</v>
      </c>
      <c r="N4641" s="316"/>
      <c r="O4641" s="316"/>
      <c r="P4641" s="316"/>
      <c r="Q4641" s="316"/>
      <c r="R4641" s="316"/>
      <c r="S4641" s="316"/>
      <c r="T4641" s="316"/>
      <c r="U4641" s="316"/>
      <c r="V4641" s="316"/>
      <c r="W4641" s="289"/>
      <c r="X4641" s="290" t="s">
        <v>6</v>
      </c>
      <c r="Y4641" s="290" t="s">
        <v>7</v>
      </c>
      <c r="Z4641" s="290" t="s">
        <v>8</v>
      </c>
      <c r="AA4641" s="290" t="s">
        <v>9</v>
      </c>
      <c r="AB4641" s="317" t="s">
        <v>10</v>
      </c>
    </row>
    <row r="4642" spans="1:29" x14ac:dyDescent="0.35">
      <c r="A4642" s="299" t="s">
        <v>11</v>
      </c>
      <c r="B4642" s="293" t="s">
        <v>12</v>
      </c>
      <c r="C4642" s="293" t="s">
        <v>13</v>
      </c>
      <c r="D4642" s="311" t="s">
        <v>14</v>
      </c>
      <c r="E4642" s="311" t="s">
        <v>15</v>
      </c>
      <c r="F4642" s="312" t="s">
        <v>16</v>
      </c>
      <c r="G4642" s="302" t="s">
        <v>17</v>
      </c>
      <c r="H4642" s="303"/>
      <c r="I4642" s="304"/>
      <c r="J4642" s="290" t="s">
        <v>18</v>
      </c>
      <c r="K4642" s="290" t="s">
        <v>19</v>
      </c>
      <c r="L4642" s="308" t="s">
        <v>20</v>
      </c>
      <c r="M4642" s="299" t="s">
        <v>11</v>
      </c>
      <c r="N4642" s="293" t="s">
        <v>21</v>
      </c>
      <c r="O4642" s="293" t="s">
        <v>22</v>
      </c>
      <c r="P4642" s="293" t="s">
        <v>16</v>
      </c>
      <c r="Q4642" s="290" t="s">
        <v>23</v>
      </c>
      <c r="R4642" s="290" t="s">
        <v>24</v>
      </c>
      <c r="S4642" s="290" t="s">
        <v>25</v>
      </c>
      <c r="T4642" s="290" t="s">
        <v>26</v>
      </c>
      <c r="U4642" s="288" t="s">
        <v>27</v>
      </c>
      <c r="V4642" s="289"/>
      <c r="W4642" s="290" t="s">
        <v>28</v>
      </c>
      <c r="X4642" s="291"/>
      <c r="Y4642" s="291"/>
      <c r="Z4642" s="291"/>
      <c r="AA4642" s="291"/>
      <c r="AB4642" s="318"/>
    </row>
    <row r="4643" spans="1:29" x14ac:dyDescent="0.35">
      <c r="A4643" s="300"/>
      <c r="B4643" s="294"/>
      <c r="C4643" s="294"/>
      <c r="D4643" s="312"/>
      <c r="E4643" s="312"/>
      <c r="F4643" s="312"/>
      <c r="G4643" s="305"/>
      <c r="H4643" s="306"/>
      <c r="I4643" s="307"/>
      <c r="J4643" s="291"/>
      <c r="K4643" s="291"/>
      <c r="L4643" s="309"/>
      <c r="M4643" s="300"/>
      <c r="N4643" s="294"/>
      <c r="O4643" s="294"/>
      <c r="P4643" s="294"/>
      <c r="Q4643" s="291"/>
      <c r="R4643" s="291"/>
      <c r="S4643" s="291"/>
      <c r="T4643" s="291"/>
      <c r="U4643" s="293" t="s">
        <v>29</v>
      </c>
      <c r="V4643" s="296" t="s">
        <v>30</v>
      </c>
      <c r="W4643" s="291"/>
      <c r="X4643" s="291"/>
      <c r="Y4643" s="291"/>
      <c r="Z4643" s="291"/>
      <c r="AA4643" s="291"/>
      <c r="AB4643" s="318"/>
    </row>
    <row r="4644" spans="1:29" x14ac:dyDescent="0.35">
      <c r="A4644" s="300"/>
      <c r="B4644" s="294"/>
      <c r="C4644" s="294"/>
      <c r="D4644" s="312"/>
      <c r="E4644" s="312"/>
      <c r="F4644" s="312"/>
      <c r="G4644" s="299" t="s">
        <v>31</v>
      </c>
      <c r="H4644" s="299" t="s">
        <v>32</v>
      </c>
      <c r="I4644" s="299" t="s">
        <v>33</v>
      </c>
      <c r="J4644" s="291"/>
      <c r="K4644" s="291"/>
      <c r="L4644" s="309"/>
      <c r="M4644" s="300"/>
      <c r="N4644" s="294"/>
      <c r="O4644" s="294"/>
      <c r="P4644" s="294"/>
      <c r="Q4644" s="291"/>
      <c r="R4644" s="291"/>
      <c r="S4644" s="291"/>
      <c r="T4644" s="291"/>
      <c r="U4644" s="294"/>
      <c r="V4644" s="297"/>
      <c r="W4644" s="291"/>
      <c r="X4644" s="291"/>
      <c r="Y4644" s="291"/>
      <c r="Z4644" s="291"/>
      <c r="AA4644" s="291"/>
      <c r="AB4644" s="318"/>
    </row>
    <row r="4645" spans="1:29" x14ac:dyDescent="0.35">
      <c r="A4645" s="300"/>
      <c r="B4645" s="294"/>
      <c r="C4645" s="294"/>
      <c r="D4645" s="312"/>
      <c r="E4645" s="312"/>
      <c r="F4645" s="312"/>
      <c r="G4645" s="300"/>
      <c r="H4645" s="300"/>
      <c r="I4645" s="300"/>
      <c r="J4645" s="291"/>
      <c r="K4645" s="291"/>
      <c r="L4645" s="309"/>
      <c r="M4645" s="300"/>
      <c r="N4645" s="294"/>
      <c r="O4645" s="294"/>
      <c r="P4645" s="294"/>
      <c r="Q4645" s="291"/>
      <c r="R4645" s="291"/>
      <c r="S4645" s="291"/>
      <c r="T4645" s="291"/>
      <c r="U4645" s="294"/>
      <c r="V4645" s="297"/>
      <c r="W4645" s="291"/>
      <c r="X4645" s="291"/>
      <c r="Y4645" s="291"/>
      <c r="Z4645" s="291"/>
      <c r="AA4645" s="291"/>
      <c r="AB4645" s="318"/>
    </row>
    <row r="4646" spans="1:29" x14ac:dyDescent="0.35">
      <c r="A4646" s="301"/>
      <c r="B4646" s="295"/>
      <c r="C4646" s="295"/>
      <c r="D4646" s="313"/>
      <c r="E4646" s="313"/>
      <c r="F4646" s="313"/>
      <c r="G4646" s="301"/>
      <c r="H4646" s="301"/>
      <c r="I4646" s="301"/>
      <c r="J4646" s="292"/>
      <c r="K4646" s="292"/>
      <c r="L4646" s="310"/>
      <c r="M4646" s="301"/>
      <c r="N4646" s="295"/>
      <c r="O4646" s="295"/>
      <c r="P4646" s="295"/>
      <c r="Q4646" s="292"/>
      <c r="R4646" s="292"/>
      <c r="S4646" s="292"/>
      <c r="T4646" s="292"/>
      <c r="U4646" s="295"/>
      <c r="V4646" s="298"/>
      <c r="W4646" s="292"/>
      <c r="X4646" s="292"/>
      <c r="Y4646" s="292"/>
      <c r="Z4646" s="292"/>
      <c r="AA4646" s="292"/>
      <c r="AB4646" s="319"/>
    </row>
    <row r="4647" spans="1:29" x14ac:dyDescent="0.35">
      <c r="A4647" s="15">
        <v>1</v>
      </c>
      <c r="B4647" s="16" t="str">
        <f>[1]ภดส3!B9899</f>
        <v>โฉนด</v>
      </c>
      <c r="C4647" s="16">
        <f>[1]ภดส3!E9899</f>
        <v>4510</v>
      </c>
      <c r="D4647" s="17">
        <f>[1]ภดส3!C9899</f>
        <v>9484</v>
      </c>
      <c r="E4647" s="17" t="str">
        <f>[1]ภดส3!F9899</f>
        <v>ม.11 ต.นาบอน</v>
      </c>
      <c r="F4647" s="18" t="s">
        <v>45</v>
      </c>
      <c r="G4647" s="16">
        <f>[1]ภดส3!G9899</f>
        <v>0</v>
      </c>
      <c r="H4647" s="16">
        <f>[1]ภดส3!H9899</f>
        <v>0</v>
      </c>
      <c r="I4647" s="16">
        <f>[1]ภดส3!I9899</f>
        <v>11</v>
      </c>
      <c r="J4647" s="19">
        <f>[1]ภดส3!J9899</f>
        <v>11</v>
      </c>
      <c r="K4647" s="20">
        <v>3050</v>
      </c>
      <c r="L4647" s="19">
        <f>J4647*K4647</f>
        <v>33550</v>
      </c>
      <c r="M4647" s="21"/>
      <c r="N4647" s="21"/>
      <c r="O4647" s="21"/>
      <c r="P4647" s="21"/>
      <c r="Q4647" s="22"/>
      <c r="R4647" s="23"/>
      <c r="S4647" s="22"/>
      <c r="T4647" s="22"/>
      <c r="U4647" s="21"/>
      <c r="V4647" s="21"/>
      <c r="W4647" s="23"/>
      <c r="X4647" s="22">
        <f>L4647</f>
        <v>33550</v>
      </c>
      <c r="Y4647" s="23">
        <f>X4647*100/100</f>
        <v>33550</v>
      </c>
      <c r="Z4647" s="22">
        <v>0</v>
      </c>
      <c r="AA4647" s="24">
        <f>Y4647-Z4647</f>
        <v>33550</v>
      </c>
      <c r="AB4647" s="25">
        <v>0.3</v>
      </c>
      <c r="AC4647" s="5">
        <f>AA4647*AB4647/100</f>
        <v>100.65</v>
      </c>
    </row>
    <row r="4648" spans="1:29" x14ac:dyDescent="0.35">
      <c r="A4648" s="15">
        <v>2</v>
      </c>
      <c r="B4648" s="16" t="str">
        <f>[1]ภดส3!B9900</f>
        <v>โฉนด</v>
      </c>
      <c r="C4648" s="16">
        <f>[1]ภดส3!E9900</f>
        <v>4460</v>
      </c>
      <c r="D4648" s="17">
        <f>[1]ภดส3!C9900</f>
        <v>9434</v>
      </c>
      <c r="E4648" s="17" t="str">
        <f>[1]ภดส3!F9900</f>
        <v>ม.11 ต.นาบอน</v>
      </c>
      <c r="F4648" s="28" t="s">
        <v>34</v>
      </c>
      <c r="G4648" s="16">
        <f>[1]ภดส3!G9900</f>
        <v>0</v>
      </c>
      <c r="H4648" s="16">
        <f>[1]ภดส3!H9900</f>
        <v>0</v>
      </c>
      <c r="I4648" s="16">
        <f>[1]ภดส3!I9900</f>
        <v>24</v>
      </c>
      <c r="J4648" s="45">
        <f>[1]ภดส3!J9900</f>
        <v>24</v>
      </c>
      <c r="K4648" s="29">
        <v>3050</v>
      </c>
      <c r="L4648" s="19">
        <f>J4648*K4648</f>
        <v>73200</v>
      </c>
      <c r="M4648" s="30">
        <v>1</v>
      </c>
      <c r="N4648" s="30" t="s">
        <v>48</v>
      </c>
      <c r="O4648" s="31" t="s">
        <v>49</v>
      </c>
      <c r="P4648" s="30">
        <v>2</v>
      </c>
      <c r="Q4648" s="32">
        <v>190</v>
      </c>
      <c r="R4648" s="23">
        <v>100</v>
      </c>
      <c r="S4648" s="42">
        <v>7450</v>
      </c>
      <c r="T4648" s="22">
        <f>Q4648*S4648</f>
        <v>1415500</v>
      </c>
      <c r="U4648" s="31">
        <v>50</v>
      </c>
      <c r="V4648" s="31">
        <v>76</v>
      </c>
      <c r="W4648" s="23">
        <f>T4648-T4648*76/100</f>
        <v>339720</v>
      </c>
      <c r="X4648" s="22">
        <f>L4648+W4648</f>
        <v>412920</v>
      </c>
      <c r="Y4648" s="23">
        <f>X4648*R4648/100</f>
        <v>412920</v>
      </c>
      <c r="Z4648" s="22">
        <v>0</v>
      </c>
      <c r="AA4648" s="24">
        <f>Y4648-Z4648</f>
        <v>412920</v>
      </c>
      <c r="AB4648" s="25">
        <v>0.02</v>
      </c>
      <c r="AC4648" s="5">
        <f>AA4648*AB4648/100</f>
        <v>82.584000000000003</v>
      </c>
    </row>
    <row r="4649" spans="1:29" x14ac:dyDescent="0.35">
      <c r="A4649" s="201"/>
      <c r="B4649" s="202"/>
      <c r="C4649" s="202"/>
      <c r="D4649" s="77"/>
      <c r="E4649" s="77"/>
      <c r="F4649" s="130"/>
      <c r="G4649" s="202"/>
      <c r="H4649" s="202"/>
      <c r="I4649" s="202"/>
      <c r="J4649" s="196"/>
      <c r="K4649" s="197"/>
      <c r="L4649" s="203"/>
      <c r="M4649" s="132"/>
      <c r="N4649" s="204"/>
      <c r="O4649" s="204"/>
      <c r="P4649" s="204"/>
      <c r="Q4649" s="183"/>
      <c r="R4649" s="206"/>
      <c r="S4649" s="183"/>
      <c r="T4649" s="207"/>
      <c r="U4649" s="204"/>
      <c r="V4649" s="204"/>
      <c r="W4649" s="206"/>
      <c r="X4649" s="207"/>
      <c r="Y4649" s="206"/>
      <c r="Z4649" s="207"/>
      <c r="AA4649" s="208"/>
      <c r="AB4649" s="198"/>
      <c r="AC4649" s="188">
        <f>SUM(AC4647:AC4648)</f>
        <v>183.23400000000001</v>
      </c>
    </row>
    <row r="4650" spans="1:29" x14ac:dyDescent="0.35">
      <c r="A4650" s="1"/>
      <c r="B4650" s="1"/>
      <c r="C4650" s="1"/>
      <c r="D4650" s="2"/>
      <c r="E4650" s="2"/>
      <c r="F4650" s="2"/>
      <c r="G4650" s="1"/>
      <c r="H4650" s="1"/>
      <c r="I4650" s="1"/>
      <c r="J4650" s="3"/>
      <c r="K4650" s="4"/>
      <c r="M4650" s="6"/>
      <c r="N4650" s="1"/>
      <c r="O4650" s="1"/>
      <c r="P4650" s="1"/>
      <c r="Q4650" s="3"/>
      <c r="R4650" s="4"/>
      <c r="S4650" s="3"/>
      <c r="T4650" s="3"/>
      <c r="U4650" s="1"/>
      <c r="V4650" s="1"/>
      <c r="W4650" s="4"/>
      <c r="X4650" s="3"/>
      <c r="Y4650" s="4"/>
      <c r="Z4650" s="3"/>
      <c r="AA4650" s="4"/>
      <c r="AB4650" s="55"/>
    </row>
    <row r="4651" spans="1:29" x14ac:dyDescent="0.35">
      <c r="A4651" s="8"/>
      <c r="B4651" s="8" t="s">
        <v>37</v>
      </c>
      <c r="C4651" s="8"/>
      <c r="D4651" s="9" t="s">
        <v>38</v>
      </c>
      <c r="E4651" s="9"/>
      <c r="F4651" s="9"/>
      <c r="G4651" s="56"/>
      <c r="H4651" s="8" t="s">
        <v>39</v>
      </c>
      <c r="I4651" s="8"/>
      <c r="J4651" s="57"/>
      <c r="K4651" s="10"/>
      <c r="L4651" s="8"/>
      <c r="M4651" s="13"/>
      <c r="N4651" s="1"/>
      <c r="O4651" s="1"/>
      <c r="P4651" s="1"/>
      <c r="Q4651" s="3"/>
      <c r="R4651" s="4"/>
      <c r="S4651" s="3"/>
      <c r="T4651" s="3"/>
      <c r="U4651" s="1"/>
      <c r="V4651" s="1"/>
      <c r="W4651" s="4"/>
      <c r="X4651" s="3"/>
      <c r="Y4651" s="4"/>
      <c r="Z4651" s="3"/>
      <c r="AA4651" s="4"/>
      <c r="AB4651" s="55"/>
    </row>
    <row r="4652" spans="1:29" x14ac:dyDescent="0.35">
      <c r="A4652" s="8"/>
      <c r="B4652" s="8"/>
      <c r="C4652" s="8"/>
      <c r="D4652" s="9"/>
      <c r="E4652" s="9"/>
      <c r="F4652" s="9"/>
      <c r="G4652" s="56"/>
      <c r="H4652" s="8" t="s">
        <v>40</v>
      </c>
      <c r="I4652" s="8"/>
      <c r="J4652" s="57"/>
      <c r="K4652" s="10"/>
      <c r="L4652" s="8"/>
      <c r="M4652" s="13"/>
      <c r="N4652" s="1"/>
      <c r="O4652" s="1"/>
      <c r="P4652" s="1"/>
      <c r="Q4652" s="3"/>
      <c r="R4652" s="4"/>
      <c r="S4652" s="3"/>
      <c r="T4652" s="3"/>
      <c r="U4652" s="1"/>
      <c r="V4652" s="1"/>
      <c r="W4652" s="4"/>
      <c r="X4652" s="3"/>
      <c r="Y4652" s="4"/>
      <c r="Z4652" s="3"/>
      <c r="AA4652" s="4"/>
      <c r="AB4652" s="55"/>
    </row>
    <row r="4653" spans="1:29" x14ac:dyDescent="0.35">
      <c r="A4653" s="8"/>
      <c r="B4653" s="8"/>
      <c r="C4653" s="8"/>
      <c r="D4653" s="9"/>
      <c r="E4653" s="9"/>
      <c r="F4653" s="9"/>
      <c r="G4653" s="56"/>
      <c r="H4653" s="8" t="s">
        <v>41</v>
      </c>
      <c r="I4653" s="8"/>
      <c r="J4653" s="57"/>
      <c r="K4653" s="10"/>
      <c r="L4653" s="8"/>
      <c r="M4653" s="13"/>
      <c r="N4653" s="1"/>
      <c r="O4653" s="1"/>
      <c r="P4653" s="8"/>
      <c r="Q4653" s="3"/>
      <c r="R4653" s="4"/>
      <c r="S4653" s="3"/>
      <c r="T4653" s="3"/>
      <c r="U4653" s="1"/>
      <c r="V4653" s="1"/>
      <c r="W4653" s="4"/>
      <c r="X4653" s="3"/>
      <c r="Y4653" s="11"/>
      <c r="Z4653" s="10"/>
      <c r="AA4653" s="11"/>
      <c r="AB4653" s="14"/>
    </row>
    <row r="4654" spans="1:29" x14ac:dyDescent="0.35">
      <c r="A4654" s="8"/>
      <c r="B4654" s="8"/>
      <c r="C4654" s="8"/>
      <c r="D4654" s="9"/>
      <c r="E4654" s="9"/>
      <c r="F4654" s="9"/>
      <c r="G4654" s="56"/>
      <c r="H4654" s="8" t="s">
        <v>42</v>
      </c>
      <c r="I4654" s="58"/>
      <c r="J4654" s="59"/>
      <c r="K4654" s="12"/>
      <c r="L4654" s="58"/>
      <c r="M4654" s="60"/>
      <c r="N4654" s="1"/>
      <c r="O4654" s="1"/>
      <c r="P4654" s="8"/>
      <c r="Q4654" s="3"/>
      <c r="R4654" s="4"/>
      <c r="S4654" s="3"/>
      <c r="T4654" s="3"/>
      <c r="U4654" s="1"/>
      <c r="V4654" s="1"/>
      <c r="W4654" s="4"/>
      <c r="X4654" s="3"/>
      <c r="Y4654" s="11"/>
      <c r="Z4654" s="10"/>
      <c r="AA4654" s="11"/>
      <c r="AB4654" s="14"/>
    </row>
    <row r="4655" spans="1:29" x14ac:dyDescent="0.35">
      <c r="A4655" s="58"/>
      <c r="B4655" s="58"/>
      <c r="C4655" s="58"/>
      <c r="D4655" s="61"/>
      <c r="E4655" s="61"/>
      <c r="F4655" s="61"/>
      <c r="G4655" s="58"/>
      <c r="H4655" s="58" t="s">
        <v>43</v>
      </c>
      <c r="I4655" s="58"/>
      <c r="J4655" s="59"/>
      <c r="K4655" s="12"/>
      <c r="L4655" s="58"/>
      <c r="M4655" s="60"/>
    </row>
    <row r="4656" spans="1:29" x14ac:dyDescent="0.35">
      <c r="A4656" s="1"/>
      <c r="B4656" s="1"/>
      <c r="C4656" s="1"/>
      <c r="D4656" s="2"/>
      <c r="E4656" s="2"/>
      <c r="F4656" s="2"/>
      <c r="G4656" s="1"/>
      <c r="H4656" s="1"/>
      <c r="I4656" s="1"/>
      <c r="J4656" s="3"/>
      <c r="K4656" s="4"/>
      <c r="M4656" s="6"/>
      <c r="N4656" s="1"/>
      <c r="O4656" s="1"/>
      <c r="P4656" s="1"/>
      <c r="Q4656" s="3"/>
      <c r="R4656" s="4"/>
      <c r="S4656" s="3"/>
      <c r="T4656" s="3"/>
      <c r="U4656" s="1"/>
      <c r="V4656" s="1"/>
      <c r="W4656" s="4"/>
      <c r="X4656" s="3"/>
      <c r="Y4656" s="4"/>
      <c r="Z4656" s="3"/>
      <c r="AA4656" s="314" t="s">
        <v>0</v>
      </c>
      <c r="AB4656" s="314"/>
    </row>
    <row r="4657" spans="1:29" x14ac:dyDescent="0.35">
      <c r="A4657" s="315" t="s">
        <v>1</v>
      </c>
      <c r="B4657" s="315"/>
      <c r="C4657" s="315"/>
      <c r="D4657" s="315"/>
      <c r="E4657" s="315"/>
      <c r="F4657" s="315"/>
      <c r="G4657" s="315"/>
      <c r="H4657" s="315"/>
      <c r="I4657" s="315"/>
      <c r="J4657" s="315"/>
      <c r="K4657" s="315"/>
      <c r="L4657" s="315"/>
      <c r="M4657" s="315"/>
      <c r="N4657" s="315"/>
      <c r="O4657" s="315"/>
      <c r="P4657" s="315"/>
      <c r="Q4657" s="315"/>
      <c r="R4657" s="315"/>
      <c r="S4657" s="315"/>
      <c r="T4657" s="315"/>
      <c r="U4657" s="315"/>
      <c r="V4657" s="315"/>
      <c r="W4657" s="315"/>
      <c r="X4657" s="315"/>
      <c r="Y4657" s="315"/>
      <c r="Z4657" s="315"/>
      <c r="AA4657" s="315"/>
      <c r="AB4657" s="315"/>
    </row>
    <row r="4658" spans="1:29" x14ac:dyDescent="0.35">
      <c r="A4658" s="315" t="str">
        <f>A4639</f>
        <v>เทศบาลตำบลนาบอน</v>
      </c>
      <c r="B4658" s="315"/>
      <c r="C4658" s="315"/>
      <c r="D4658" s="315"/>
      <c r="E4658" s="315"/>
      <c r="F4658" s="315"/>
      <c r="G4658" s="315"/>
      <c r="H4658" s="315"/>
      <c r="I4658" s="315"/>
      <c r="J4658" s="315"/>
      <c r="K4658" s="315"/>
      <c r="L4658" s="315"/>
      <c r="M4658" s="315"/>
      <c r="N4658" s="315"/>
      <c r="O4658" s="315"/>
      <c r="P4658" s="315"/>
      <c r="Q4658" s="315"/>
      <c r="R4658" s="315"/>
      <c r="S4658" s="315"/>
      <c r="T4658" s="315"/>
      <c r="U4658" s="315"/>
      <c r="V4658" s="315"/>
      <c r="W4658" s="315"/>
      <c r="X4658" s="315"/>
      <c r="Y4658" s="315"/>
      <c r="Z4658" s="315"/>
      <c r="AA4658" s="315"/>
      <c r="AB4658" s="315"/>
    </row>
    <row r="4659" spans="1:29" x14ac:dyDescent="0.35">
      <c r="A4659" s="8" t="s">
        <v>366</v>
      </c>
      <c r="B4659" s="8"/>
      <c r="C4659" s="8"/>
      <c r="D4659" s="9"/>
      <c r="E4659" s="9"/>
      <c r="F4659" s="9"/>
      <c r="G4659" s="8"/>
      <c r="H4659" s="8"/>
      <c r="I4659" s="8"/>
      <c r="J4659" s="10"/>
      <c r="K4659" s="11"/>
      <c r="L4659" s="12"/>
      <c r="M4659" s="13"/>
      <c r="N4659" s="8"/>
      <c r="O4659" s="8"/>
      <c r="P4659" s="8"/>
      <c r="Q4659" s="10"/>
      <c r="R4659" s="11"/>
      <c r="S4659" s="10"/>
      <c r="T4659" s="10"/>
      <c r="U4659" s="8"/>
      <c r="V4659" s="8"/>
      <c r="W4659" s="11"/>
      <c r="X4659" s="10"/>
      <c r="Y4659" s="11"/>
      <c r="Z4659" s="10"/>
      <c r="AA4659" s="11"/>
      <c r="AB4659" s="14"/>
    </row>
    <row r="4660" spans="1:29" x14ac:dyDescent="0.35">
      <c r="A4660" s="288" t="s">
        <v>4</v>
      </c>
      <c r="B4660" s="316"/>
      <c r="C4660" s="316"/>
      <c r="D4660" s="316"/>
      <c r="E4660" s="316"/>
      <c r="F4660" s="316"/>
      <c r="G4660" s="316"/>
      <c r="H4660" s="316"/>
      <c r="I4660" s="316"/>
      <c r="J4660" s="316"/>
      <c r="K4660" s="316"/>
      <c r="L4660" s="289"/>
      <c r="M4660" s="288" t="s">
        <v>5</v>
      </c>
      <c r="N4660" s="316"/>
      <c r="O4660" s="316"/>
      <c r="P4660" s="316"/>
      <c r="Q4660" s="316"/>
      <c r="R4660" s="316"/>
      <c r="S4660" s="316"/>
      <c r="T4660" s="316"/>
      <c r="U4660" s="316"/>
      <c r="V4660" s="316"/>
      <c r="W4660" s="289"/>
      <c r="X4660" s="290" t="s">
        <v>6</v>
      </c>
      <c r="Y4660" s="290" t="s">
        <v>7</v>
      </c>
      <c r="Z4660" s="290" t="s">
        <v>8</v>
      </c>
      <c r="AA4660" s="290" t="s">
        <v>9</v>
      </c>
      <c r="AB4660" s="317" t="s">
        <v>10</v>
      </c>
    </row>
    <row r="4661" spans="1:29" x14ac:dyDescent="0.35">
      <c r="A4661" s="299" t="s">
        <v>11</v>
      </c>
      <c r="B4661" s="293" t="s">
        <v>12</v>
      </c>
      <c r="C4661" s="293" t="s">
        <v>13</v>
      </c>
      <c r="D4661" s="311" t="s">
        <v>14</v>
      </c>
      <c r="E4661" s="311" t="s">
        <v>15</v>
      </c>
      <c r="F4661" s="312" t="s">
        <v>16</v>
      </c>
      <c r="G4661" s="302" t="s">
        <v>17</v>
      </c>
      <c r="H4661" s="303"/>
      <c r="I4661" s="304"/>
      <c r="J4661" s="290" t="s">
        <v>18</v>
      </c>
      <c r="K4661" s="290" t="s">
        <v>19</v>
      </c>
      <c r="L4661" s="308" t="s">
        <v>20</v>
      </c>
      <c r="M4661" s="299" t="s">
        <v>11</v>
      </c>
      <c r="N4661" s="293" t="s">
        <v>21</v>
      </c>
      <c r="O4661" s="293" t="s">
        <v>22</v>
      </c>
      <c r="P4661" s="293" t="s">
        <v>16</v>
      </c>
      <c r="Q4661" s="290" t="s">
        <v>23</v>
      </c>
      <c r="R4661" s="290" t="s">
        <v>24</v>
      </c>
      <c r="S4661" s="290" t="s">
        <v>25</v>
      </c>
      <c r="T4661" s="290" t="s">
        <v>26</v>
      </c>
      <c r="U4661" s="288" t="s">
        <v>27</v>
      </c>
      <c r="V4661" s="289"/>
      <c r="W4661" s="290" t="s">
        <v>28</v>
      </c>
      <c r="X4661" s="291"/>
      <c r="Y4661" s="291"/>
      <c r="Z4661" s="291"/>
      <c r="AA4661" s="291"/>
      <c r="AB4661" s="318"/>
    </row>
    <row r="4662" spans="1:29" x14ac:dyDescent="0.35">
      <c r="A4662" s="300"/>
      <c r="B4662" s="294"/>
      <c r="C4662" s="294"/>
      <c r="D4662" s="312"/>
      <c r="E4662" s="312"/>
      <c r="F4662" s="312"/>
      <c r="G4662" s="305"/>
      <c r="H4662" s="306"/>
      <c r="I4662" s="307"/>
      <c r="J4662" s="291"/>
      <c r="K4662" s="291"/>
      <c r="L4662" s="309"/>
      <c r="M4662" s="300"/>
      <c r="N4662" s="294"/>
      <c r="O4662" s="294"/>
      <c r="P4662" s="294"/>
      <c r="Q4662" s="291"/>
      <c r="R4662" s="291"/>
      <c r="S4662" s="291"/>
      <c r="T4662" s="291"/>
      <c r="U4662" s="293" t="s">
        <v>29</v>
      </c>
      <c r="V4662" s="296" t="s">
        <v>30</v>
      </c>
      <c r="W4662" s="291"/>
      <c r="X4662" s="291"/>
      <c r="Y4662" s="291"/>
      <c r="Z4662" s="291"/>
      <c r="AA4662" s="291"/>
      <c r="AB4662" s="318"/>
    </row>
    <row r="4663" spans="1:29" x14ac:dyDescent="0.35">
      <c r="A4663" s="300"/>
      <c r="B4663" s="294"/>
      <c r="C4663" s="294"/>
      <c r="D4663" s="312"/>
      <c r="E4663" s="312"/>
      <c r="F4663" s="312"/>
      <c r="G4663" s="299" t="s">
        <v>31</v>
      </c>
      <c r="H4663" s="299" t="s">
        <v>32</v>
      </c>
      <c r="I4663" s="299" t="s">
        <v>33</v>
      </c>
      <c r="J4663" s="291"/>
      <c r="K4663" s="291"/>
      <c r="L4663" s="309"/>
      <c r="M4663" s="300"/>
      <c r="N4663" s="294"/>
      <c r="O4663" s="294"/>
      <c r="P4663" s="294"/>
      <c r="Q4663" s="291"/>
      <c r="R4663" s="291"/>
      <c r="S4663" s="291"/>
      <c r="T4663" s="291"/>
      <c r="U4663" s="294"/>
      <c r="V4663" s="297"/>
      <c r="W4663" s="291"/>
      <c r="X4663" s="291"/>
      <c r="Y4663" s="291"/>
      <c r="Z4663" s="291"/>
      <c r="AA4663" s="291"/>
      <c r="AB4663" s="318"/>
    </row>
    <row r="4664" spans="1:29" x14ac:dyDescent="0.35">
      <c r="A4664" s="300"/>
      <c r="B4664" s="294"/>
      <c r="C4664" s="294"/>
      <c r="D4664" s="312"/>
      <c r="E4664" s="312"/>
      <c r="F4664" s="312"/>
      <c r="G4664" s="300"/>
      <c r="H4664" s="300"/>
      <c r="I4664" s="300"/>
      <c r="J4664" s="291"/>
      <c r="K4664" s="291"/>
      <c r="L4664" s="309"/>
      <c r="M4664" s="300"/>
      <c r="N4664" s="294"/>
      <c r="O4664" s="294"/>
      <c r="P4664" s="294"/>
      <c r="Q4664" s="291"/>
      <c r="R4664" s="291"/>
      <c r="S4664" s="291"/>
      <c r="T4664" s="291"/>
      <c r="U4664" s="294"/>
      <c r="V4664" s="297"/>
      <c r="W4664" s="291"/>
      <c r="X4664" s="291"/>
      <c r="Y4664" s="291"/>
      <c r="Z4664" s="291"/>
      <c r="AA4664" s="291"/>
      <c r="AB4664" s="318"/>
    </row>
    <row r="4665" spans="1:29" x14ac:dyDescent="0.35">
      <c r="A4665" s="301"/>
      <c r="B4665" s="295"/>
      <c r="C4665" s="295"/>
      <c r="D4665" s="313"/>
      <c r="E4665" s="313"/>
      <c r="F4665" s="313"/>
      <c r="G4665" s="301"/>
      <c r="H4665" s="301"/>
      <c r="I4665" s="301"/>
      <c r="J4665" s="292"/>
      <c r="K4665" s="292"/>
      <c r="L4665" s="310"/>
      <c r="M4665" s="301"/>
      <c r="N4665" s="295"/>
      <c r="O4665" s="295"/>
      <c r="P4665" s="295"/>
      <c r="Q4665" s="292"/>
      <c r="R4665" s="292"/>
      <c r="S4665" s="292"/>
      <c r="T4665" s="292"/>
      <c r="U4665" s="295"/>
      <c r="V4665" s="298"/>
      <c r="W4665" s="292"/>
      <c r="X4665" s="292"/>
      <c r="Y4665" s="292"/>
      <c r="Z4665" s="292"/>
      <c r="AA4665" s="292"/>
      <c r="AB4665" s="319"/>
    </row>
    <row r="4666" spans="1:29" x14ac:dyDescent="0.35">
      <c r="A4666" s="15">
        <v>1</v>
      </c>
      <c r="B4666" s="16" t="str">
        <f>[1]ภดส3!B9953</f>
        <v>โฉนด</v>
      </c>
      <c r="C4666" s="16">
        <f>[1]ภดส3!E9953</f>
        <v>3587</v>
      </c>
      <c r="D4666" s="17">
        <f>[1]ภดส3!C9953</f>
        <v>7531</v>
      </c>
      <c r="E4666" s="17" t="str">
        <f>[1]ภดส3!F9953</f>
        <v>ม.2 ต.นาบอน</v>
      </c>
      <c r="F4666" s="18" t="s">
        <v>47</v>
      </c>
      <c r="G4666" s="16">
        <f>[1]ภดส3!G9953</f>
        <v>0</v>
      </c>
      <c r="H4666" s="16">
        <f>[1]ภดส3!H9953</f>
        <v>0</v>
      </c>
      <c r="I4666" s="16">
        <f>[1]ภดส3!I9953</f>
        <v>18</v>
      </c>
      <c r="J4666" s="19">
        <f>[1]ภดส3!J9953</f>
        <v>18</v>
      </c>
      <c r="K4666" s="176">
        <v>300</v>
      </c>
      <c r="L4666" s="19">
        <f>J4666*K4666</f>
        <v>5400</v>
      </c>
      <c r="M4666" s="21">
        <v>1</v>
      </c>
      <c r="N4666" s="21" t="s">
        <v>79</v>
      </c>
      <c r="O4666" s="21" t="s">
        <v>49</v>
      </c>
      <c r="P4666" s="21">
        <v>2</v>
      </c>
      <c r="Q4666" s="22">
        <v>35</v>
      </c>
      <c r="R4666" s="23">
        <v>100</v>
      </c>
      <c r="S4666" s="22">
        <v>6750</v>
      </c>
      <c r="T4666" s="22">
        <f>Q4666*S4666</f>
        <v>236250</v>
      </c>
      <c r="U4666" s="21">
        <v>10</v>
      </c>
      <c r="V4666" s="21">
        <v>10</v>
      </c>
      <c r="W4666" s="23">
        <f>T4666-T4666*10/100</f>
        <v>212625</v>
      </c>
      <c r="X4666" s="22">
        <f>L4666+W4666</f>
        <v>218025</v>
      </c>
      <c r="Y4666" s="23">
        <f>X4666*R4666/100</f>
        <v>218025</v>
      </c>
      <c r="Z4666" s="22">
        <v>50000000</v>
      </c>
      <c r="AA4666" s="24">
        <v>0</v>
      </c>
      <c r="AB4666" s="25">
        <v>0.02</v>
      </c>
      <c r="AC4666" s="5">
        <f>AA4666*AB4666/100</f>
        <v>0</v>
      </c>
    </row>
    <row r="4667" spans="1:29" x14ac:dyDescent="0.35">
      <c r="A4667" s="15">
        <v>2</v>
      </c>
      <c r="B4667" s="16" t="str">
        <f>[1]ภดส3!B9954</f>
        <v>โฉนด</v>
      </c>
      <c r="C4667" s="16">
        <f>[1]ภดส3!E9954</f>
        <v>3573</v>
      </c>
      <c r="D4667" s="17">
        <f>[1]ภดส3!C9954</f>
        <v>7517</v>
      </c>
      <c r="E4667" s="17" t="str">
        <f>[1]ภดส3!F9954</f>
        <v>ม.2 ต.นาบอน</v>
      </c>
      <c r="F4667" s="28" t="s">
        <v>34</v>
      </c>
      <c r="G4667" s="16">
        <f>[1]ภดส3!G9954</f>
        <v>0</v>
      </c>
      <c r="H4667" s="16">
        <f>[1]ภดส3!H9954</f>
        <v>0</v>
      </c>
      <c r="I4667" s="16">
        <f>[1]ภดส3!I9954</f>
        <v>25</v>
      </c>
      <c r="J4667" s="45">
        <f>[1]ภดส3!J9954</f>
        <v>25</v>
      </c>
      <c r="K4667" s="177">
        <v>300</v>
      </c>
      <c r="L4667" s="19">
        <f>J4667*K4667</f>
        <v>7500</v>
      </c>
      <c r="M4667" s="31">
        <v>2</v>
      </c>
      <c r="N4667" s="31" t="s">
        <v>367</v>
      </c>
      <c r="O4667" s="31" t="s">
        <v>49</v>
      </c>
      <c r="P4667" s="31">
        <v>3</v>
      </c>
      <c r="Q4667" s="32">
        <v>65</v>
      </c>
      <c r="R4667" s="23">
        <v>100</v>
      </c>
      <c r="S4667" s="32">
        <v>7450</v>
      </c>
      <c r="T4667" s="22">
        <f>Q4667*S4667</f>
        <v>484250</v>
      </c>
      <c r="U4667" s="31">
        <v>10</v>
      </c>
      <c r="V4667" s="31">
        <v>10</v>
      </c>
      <c r="W4667" s="23">
        <f>T4667-T4667*10/100</f>
        <v>435825</v>
      </c>
      <c r="X4667" s="22">
        <f>L4667+W4667</f>
        <v>443325</v>
      </c>
      <c r="Y4667" s="23">
        <f>X4667*R4667/100</f>
        <v>443325</v>
      </c>
      <c r="Z4667" s="22">
        <v>0</v>
      </c>
      <c r="AA4667" s="24">
        <f>Y4667-Z4667</f>
        <v>443325</v>
      </c>
      <c r="AB4667" s="25">
        <v>0.3</v>
      </c>
      <c r="AC4667" s="5">
        <f>AA4667*AB4667/100</f>
        <v>1329.9749999999999</v>
      </c>
    </row>
    <row r="4668" spans="1:29" x14ac:dyDescent="0.35">
      <c r="A4668" s="201"/>
      <c r="B4668" s="202"/>
      <c r="C4668" s="202"/>
      <c r="D4668" s="77"/>
      <c r="E4668" s="77"/>
      <c r="F4668" s="130"/>
      <c r="G4668" s="202"/>
      <c r="H4668" s="202"/>
      <c r="I4668" s="202"/>
      <c r="J4668" s="196"/>
      <c r="K4668" s="197"/>
      <c r="L4668" s="203"/>
      <c r="M4668" s="132"/>
      <c r="N4668" s="204"/>
      <c r="O4668" s="204"/>
      <c r="P4668" s="204"/>
      <c r="Q4668" s="183"/>
      <c r="R4668" s="206"/>
      <c r="S4668" s="183"/>
      <c r="T4668" s="207"/>
      <c r="U4668" s="204"/>
      <c r="V4668" s="204"/>
      <c r="W4668" s="206"/>
      <c r="X4668" s="207"/>
      <c r="Y4668" s="206"/>
      <c r="Z4668" s="207"/>
      <c r="AA4668" s="208"/>
      <c r="AB4668" s="198"/>
      <c r="AC4668" s="188">
        <f>SUM(AC4666:AC4667)</f>
        <v>1329.9749999999999</v>
      </c>
    </row>
    <row r="4669" spans="1:29" x14ac:dyDescent="0.35">
      <c r="A4669" s="1"/>
      <c r="B4669" s="1"/>
      <c r="C4669" s="1"/>
      <c r="D4669" s="2"/>
      <c r="E4669" s="2"/>
      <c r="F4669" s="2"/>
      <c r="G4669" s="1"/>
      <c r="H4669" s="1"/>
      <c r="I4669" s="1"/>
      <c r="J4669" s="3"/>
      <c r="K4669" s="4"/>
      <c r="M4669" s="6"/>
      <c r="N4669" s="1"/>
      <c r="O4669" s="1"/>
      <c r="P4669" s="1"/>
      <c r="Q4669" s="3"/>
      <c r="R4669" s="4"/>
      <c r="S4669" s="3"/>
      <c r="T4669" s="3"/>
      <c r="U4669" s="1"/>
      <c r="V4669" s="1"/>
      <c r="W4669" s="4"/>
      <c r="X4669" s="3"/>
      <c r="Y4669" s="4"/>
      <c r="Z4669" s="3"/>
      <c r="AA4669" s="4"/>
      <c r="AB4669" s="55"/>
    </row>
    <row r="4670" spans="1:29" x14ac:dyDescent="0.35">
      <c r="A4670" s="8"/>
      <c r="B4670" s="8" t="s">
        <v>37</v>
      </c>
      <c r="C4670" s="8"/>
      <c r="D4670" s="9" t="s">
        <v>38</v>
      </c>
      <c r="E4670" s="9"/>
      <c r="F4670" s="9"/>
      <c r="G4670" s="56"/>
      <c r="H4670" s="8" t="s">
        <v>39</v>
      </c>
      <c r="I4670" s="8"/>
      <c r="J4670" s="57"/>
      <c r="K4670" s="10"/>
      <c r="L4670" s="8"/>
      <c r="M4670" s="13"/>
      <c r="N4670" s="1"/>
      <c r="O4670" s="1"/>
      <c r="P4670" s="1"/>
      <c r="Q4670" s="3"/>
      <c r="R4670" s="4"/>
      <c r="S4670" s="3"/>
      <c r="T4670" s="3"/>
      <c r="U4670" s="1"/>
      <c r="V4670" s="1"/>
      <c r="W4670" s="4"/>
      <c r="X4670" s="3"/>
      <c r="Y4670" s="4"/>
      <c r="Z4670" s="3"/>
      <c r="AA4670" s="4"/>
      <c r="AB4670" s="55"/>
    </row>
    <row r="4671" spans="1:29" x14ac:dyDescent="0.35">
      <c r="A4671" s="8"/>
      <c r="B4671" s="8"/>
      <c r="C4671" s="8"/>
      <c r="D4671" s="9"/>
      <c r="E4671" s="9"/>
      <c r="F4671" s="9"/>
      <c r="G4671" s="56"/>
      <c r="H4671" s="8" t="s">
        <v>40</v>
      </c>
      <c r="I4671" s="8"/>
      <c r="J4671" s="57"/>
      <c r="K4671" s="10"/>
      <c r="L4671" s="8"/>
      <c r="M4671" s="13"/>
      <c r="N4671" s="1"/>
      <c r="O4671" s="1"/>
      <c r="P4671" s="1"/>
      <c r="Q4671" s="3"/>
      <c r="R4671" s="4"/>
      <c r="S4671" s="3"/>
      <c r="T4671" s="3"/>
      <c r="U4671" s="1"/>
      <c r="V4671" s="1"/>
      <c r="W4671" s="4"/>
      <c r="X4671" s="3"/>
      <c r="Y4671" s="4"/>
      <c r="Z4671" s="3"/>
      <c r="AA4671" s="4"/>
      <c r="AB4671" s="55"/>
    </row>
    <row r="4672" spans="1:29" x14ac:dyDescent="0.35">
      <c r="A4672" s="8"/>
      <c r="B4672" s="8"/>
      <c r="C4672" s="8"/>
      <c r="D4672" s="9"/>
      <c r="E4672" s="9"/>
      <c r="F4672" s="9"/>
      <c r="G4672" s="56"/>
      <c r="H4672" s="8" t="s">
        <v>41</v>
      </c>
      <c r="I4672" s="8"/>
      <c r="J4672" s="57"/>
      <c r="K4672" s="10"/>
      <c r="L4672" s="8"/>
      <c r="M4672" s="13"/>
      <c r="N4672" s="1"/>
      <c r="O4672" s="1"/>
      <c r="P4672" s="8"/>
      <c r="Q4672" s="3"/>
      <c r="R4672" s="4"/>
      <c r="S4672" s="3"/>
      <c r="T4672" s="3"/>
      <c r="U4672" s="1"/>
      <c r="V4672" s="1"/>
      <c r="W4672" s="4"/>
      <c r="X4672" s="3"/>
      <c r="Y4672" s="11"/>
      <c r="Z4672" s="10"/>
      <c r="AA4672" s="11"/>
      <c r="AB4672" s="14"/>
    </row>
    <row r="4673" spans="1:29" x14ac:dyDescent="0.35">
      <c r="A4673" s="8"/>
      <c r="B4673" s="8"/>
      <c r="C4673" s="8"/>
      <c r="D4673" s="9"/>
      <c r="E4673" s="9"/>
      <c r="F4673" s="9"/>
      <c r="G4673" s="56"/>
      <c r="H4673" s="8" t="s">
        <v>42</v>
      </c>
      <c r="I4673" s="58"/>
      <c r="J4673" s="59"/>
      <c r="K4673" s="12"/>
      <c r="L4673" s="58"/>
      <c r="M4673" s="60"/>
      <c r="N4673" s="1"/>
      <c r="O4673" s="1"/>
      <c r="P4673" s="8"/>
      <c r="Q4673" s="3"/>
      <c r="R4673" s="4"/>
      <c r="S4673" s="3"/>
      <c r="T4673" s="3"/>
      <c r="U4673" s="1"/>
      <c r="V4673" s="1"/>
      <c r="W4673" s="4"/>
      <c r="X4673" s="3"/>
      <c r="Y4673" s="11"/>
      <c r="Z4673" s="10"/>
      <c r="AA4673" s="11"/>
      <c r="AB4673" s="14"/>
    </row>
    <row r="4674" spans="1:29" x14ac:dyDescent="0.35">
      <c r="A4674" s="58"/>
      <c r="B4674" s="58"/>
      <c r="C4674" s="58"/>
      <c r="D4674" s="61"/>
      <c r="E4674" s="61"/>
      <c r="F4674" s="61"/>
      <c r="G4674" s="58"/>
      <c r="H4674" s="58" t="s">
        <v>43</v>
      </c>
      <c r="I4674" s="58"/>
      <c r="J4674" s="59"/>
      <c r="K4674" s="12"/>
      <c r="L4674" s="58"/>
      <c r="M4674" s="60"/>
    </row>
    <row r="4675" spans="1:29" x14ac:dyDescent="0.35">
      <c r="A4675" s="1"/>
      <c r="B4675" s="1"/>
      <c r="C4675" s="1"/>
      <c r="D4675" s="2"/>
      <c r="E4675" s="2"/>
      <c r="F4675" s="2"/>
      <c r="G4675" s="1"/>
      <c r="H4675" s="1"/>
      <c r="I4675" s="1"/>
      <c r="J4675" s="3"/>
      <c r="K4675" s="4"/>
      <c r="M4675" s="6"/>
      <c r="N4675" s="1"/>
      <c r="O4675" s="1"/>
      <c r="P4675" s="1"/>
      <c r="Q4675" s="3"/>
      <c r="R4675" s="4"/>
      <c r="S4675" s="3"/>
      <c r="T4675" s="3"/>
      <c r="U4675" s="1"/>
      <c r="V4675" s="1"/>
      <c r="W4675" s="4"/>
      <c r="X4675" s="3"/>
      <c r="Y4675" s="4"/>
      <c r="Z4675" s="3"/>
      <c r="AA4675" s="314" t="s">
        <v>0</v>
      </c>
      <c r="AB4675" s="314"/>
    </row>
    <row r="4676" spans="1:29" x14ac:dyDescent="0.35">
      <c r="A4676" s="315" t="s">
        <v>1</v>
      </c>
      <c r="B4676" s="315"/>
      <c r="C4676" s="315"/>
      <c r="D4676" s="315"/>
      <c r="E4676" s="315"/>
      <c r="F4676" s="315"/>
      <c r="G4676" s="315"/>
      <c r="H4676" s="315"/>
      <c r="I4676" s="315"/>
      <c r="J4676" s="315"/>
      <c r="K4676" s="315"/>
      <c r="L4676" s="315"/>
      <c r="M4676" s="315"/>
      <c r="N4676" s="315"/>
      <c r="O4676" s="315"/>
      <c r="P4676" s="315"/>
      <c r="Q4676" s="315"/>
      <c r="R4676" s="315"/>
      <c r="S4676" s="315"/>
      <c r="T4676" s="315"/>
      <c r="U4676" s="315"/>
      <c r="V4676" s="315"/>
      <c r="W4676" s="315"/>
      <c r="X4676" s="315"/>
      <c r="Y4676" s="315"/>
      <c r="Z4676" s="315"/>
      <c r="AA4676" s="315"/>
      <c r="AB4676" s="315"/>
    </row>
    <row r="4677" spans="1:29" x14ac:dyDescent="0.35">
      <c r="A4677" s="315" t="str">
        <f>A4658</f>
        <v>เทศบาลตำบลนาบอน</v>
      </c>
      <c r="B4677" s="315"/>
      <c r="C4677" s="315"/>
      <c r="D4677" s="315"/>
      <c r="E4677" s="315"/>
      <c r="F4677" s="315"/>
      <c r="G4677" s="315"/>
      <c r="H4677" s="315"/>
      <c r="I4677" s="315"/>
      <c r="J4677" s="315"/>
      <c r="K4677" s="315"/>
      <c r="L4677" s="315"/>
      <c r="M4677" s="315"/>
      <c r="N4677" s="315"/>
      <c r="O4677" s="315"/>
      <c r="P4677" s="315"/>
      <c r="Q4677" s="315"/>
      <c r="R4677" s="315"/>
      <c r="S4677" s="315"/>
      <c r="T4677" s="315"/>
      <c r="U4677" s="315"/>
      <c r="V4677" s="315"/>
      <c r="W4677" s="315"/>
      <c r="X4677" s="315"/>
      <c r="Y4677" s="315"/>
      <c r="Z4677" s="315"/>
      <c r="AA4677" s="315"/>
      <c r="AB4677" s="315"/>
    </row>
    <row r="4678" spans="1:29" x14ac:dyDescent="0.35">
      <c r="A4678" s="8" t="s">
        <v>368</v>
      </c>
      <c r="B4678" s="8"/>
      <c r="C4678" s="8"/>
      <c r="D4678" s="9"/>
      <c r="E4678" s="9"/>
      <c r="F4678" s="9"/>
      <c r="G4678" s="8"/>
      <c r="H4678" s="8"/>
      <c r="I4678" s="8"/>
      <c r="J4678" s="10"/>
      <c r="K4678" s="11"/>
      <c r="L4678" s="12"/>
      <c r="M4678" s="13"/>
      <c r="N4678" s="8"/>
      <c r="O4678" s="8"/>
      <c r="P4678" s="8"/>
      <c r="Q4678" s="10"/>
      <c r="R4678" s="11"/>
      <c r="S4678" s="10"/>
      <c r="T4678" s="10"/>
      <c r="U4678" s="8"/>
      <c r="V4678" s="8"/>
      <c r="W4678" s="11"/>
      <c r="X4678" s="10"/>
      <c r="Y4678" s="11"/>
      <c r="Z4678" s="10"/>
      <c r="AA4678" s="11"/>
      <c r="AB4678" s="14"/>
    </row>
    <row r="4679" spans="1:29" x14ac:dyDescent="0.35">
      <c r="A4679" s="288" t="s">
        <v>4</v>
      </c>
      <c r="B4679" s="316"/>
      <c r="C4679" s="316"/>
      <c r="D4679" s="316"/>
      <c r="E4679" s="316"/>
      <c r="F4679" s="316"/>
      <c r="G4679" s="316"/>
      <c r="H4679" s="316"/>
      <c r="I4679" s="316"/>
      <c r="J4679" s="316"/>
      <c r="K4679" s="316"/>
      <c r="L4679" s="289"/>
      <c r="M4679" s="288" t="s">
        <v>5</v>
      </c>
      <c r="N4679" s="316"/>
      <c r="O4679" s="316"/>
      <c r="P4679" s="316"/>
      <c r="Q4679" s="316"/>
      <c r="R4679" s="316"/>
      <c r="S4679" s="316"/>
      <c r="T4679" s="316"/>
      <c r="U4679" s="316"/>
      <c r="V4679" s="316"/>
      <c r="W4679" s="289"/>
      <c r="X4679" s="290" t="s">
        <v>6</v>
      </c>
      <c r="Y4679" s="290" t="s">
        <v>7</v>
      </c>
      <c r="Z4679" s="290" t="s">
        <v>8</v>
      </c>
      <c r="AA4679" s="290" t="s">
        <v>9</v>
      </c>
      <c r="AB4679" s="317" t="s">
        <v>10</v>
      </c>
    </row>
    <row r="4680" spans="1:29" x14ac:dyDescent="0.35">
      <c r="A4680" s="299" t="s">
        <v>11</v>
      </c>
      <c r="B4680" s="293" t="s">
        <v>12</v>
      </c>
      <c r="C4680" s="293" t="s">
        <v>13</v>
      </c>
      <c r="D4680" s="311" t="s">
        <v>14</v>
      </c>
      <c r="E4680" s="311" t="s">
        <v>15</v>
      </c>
      <c r="F4680" s="312" t="s">
        <v>16</v>
      </c>
      <c r="G4680" s="302" t="s">
        <v>17</v>
      </c>
      <c r="H4680" s="303"/>
      <c r="I4680" s="304"/>
      <c r="J4680" s="290" t="s">
        <v>18</v>
      </c>
      <c r="K4680" s="290" t="s">
        <v>19</v>
      </c>
      <c r="L4680" s="308" t="s">
        <v>20</v>
      </c>
      <c r="M4680" s="299" t="s">
        <v>11</v>
      </c>
      <c r="N4680" s="293" t="s">
        <v>21</v>
      </c>
      <c r="O4680" s="293" t="s">
        <v>22</v>
      </c>
      <c r="P4680" s="293" t="s">
        <v>16</v>
      </c>
      <c r="Q4680" s="290" t="s">
        <v>23</v>
      </c>
      <c r="R4680" s="290" t="s">
        <v>24</v>
      </c>
      <c r="S4680" s="290" t="s">
        <v>25</v>
      </c>
      <c r="T4680" s="290" t="s">
        <v>26</v>
      </c>
      <c r="U4680" s="288" t="s">
        <v>27</v>
      </c>
      <c r="V4680" s="289"/>
      <c r="W4680" s="290" t="s">
        <v>28</v>
      </c>
      <c r="X4680" s="291"/>
      <c r="Y4680" s="291"/>
      <c r="Z4680" s="291"/>
      <c r="AA4680" s="291"/>
      <c r="AB4680" s="318"/>
    </row>
    <row r="4681" spans="1:29" x14ac:dyDescent="0.35">
      <c r="A4681" s="300"/>
      <c r="B4681" s="294"/>
      <c r="C4681" s="294"/>
      <c r="D4681" s="312"/>
      <c r="E4681" s="312"/>
      <c r="F4681" s="312"/>
      <c r="G4681" s="305"/>
      <c r="H4681" s="306"/>
      <c r="I4681" s="307"/>
      <c r="J4681" s="291"/>
      <c r="K4681" s="291"/>
      <c r="L4681" s="309"/>
      <c r="M4681" s="300"/>
      <c r="N4681" s="294"/>
      <c r="O4681" s="294"/>
      <c r="P4681" s="294"/>
      <c r="Q4681" s="291"/>
      <c r="R4681" s="291"/>
      <c r="S4681" s="291"/>
      <c r="T4681" s="291"/>
      <c r="U4681" s="293" t="s">
        <v>29</v>
      </c>
      <c r="V4681" s="296" t="s">
        <v>30</v>
      </c>
      <c r="W4681" s="291"/>
      <c r="X4681" s="291"/>
      <c r="Y4681" s="291"/>
      <c r="Z4681" s="291"/>
      <c r="AA4681" s="291"/>
      <c r="AB4681" s="318"/>
    </row>
    <row r="4682" spans="1:29" x14ac:dyDescent="0.35">
      <c r="A4682" s="300"/>
      <c r="B4682" s="294"/>
      <c r="C4682" s="294"/>
      <c r="D4682" s="312"/>
      <c r="E4682" s="312"/>
      <c r="F4682" s="312"/>
      <c r="G4682" s="299" t="s">
        <v>31</v>
      </c>
      <c r="H4682" s="299" t="s">
        <v>32</v>
      </c>
      <c r="I4682" s="299" t="s">
        <v>33</v>
      </c>
      <c r="J4682" s="291"/>
      <c r="K4682" s="291"/>
      <c r="L4682" s="309"/>
      <c r="M4682" s="300"/>
      <c r="N4682" s="294"/>
      <c r="O4682" s="294"/>
      <c r="P4682" s="294"/>
      <c r="Q4682" s="291"/>
      <c r="R4682" s="291"/>
      <c r="S4682" s="291"/>
      <c r="T4682" s="291"/>
      <c r="U4682" s="294"/>
      <c r="V4682" s="297"/>
      <c r="W4682" s="291"/>
      <c r="X4682" s="291"/>
      <c r="Y4682" s="291"/>
      <c r="Z4682" s="291"/>
      <c r="AA4682" s="291"/>
      <c r="AB4682" s="318"/>
    </row>
    <row r="4683" spans="1:29" x14ac:dyDescent="0.35">
      <c r="A4683" s="300"/>
      <c r="B4683" s="294"/>
      <c r="C4683" s="294"/>
      <c r="D4683" s="312"/>
      <c r="E4683" s="312"/>
      <c r="F4683" s="312"/>
      <c r="G4683" s="300"/>
      <c r="H4683" s="300"/>
      <c r="I4683" s="300"/>
      <c r="J4683" s="291"/>
      <c r="K4683" s="291"/>
      <c r="L4683" s="309"/>
      <c r="M4683" s="300"/>
      <c r="N4683" s="294"/>
      <c r="O4683" s="294"/>
      <c r="P4683" s="294"/>
      <c r="Q4683" s="291"/>
      <c r="R4683" s="291"/>
      <c r="S4683" s="291"/>
      <c r="T4683" s="291"/>
      <c r="U4683" s="294"/>
      <c r="V4683" s="297"/>
      <c r="W4683" s="291"/>
      <c r="X4683" s="291"/>
      <c r="Y4683" s="291"/>
      <c r="Z4683" s="291"/>
      <c r="AA4683" s="291"/>
      <c r="AB4683" s="318"/>
    </row>
    <row r="4684" spans="1:29" x14ac:dyDescent="0.35">
      <c r="A4684" s="301"/>
      <c r="B4684" s="295"/>
      <c r="C4684" s="295"/>
      <c r="D4684" s="313"/>
      <c r="E4684" s="313"/>
      <c r="F4684" s="313"/>
      <c r="G4684" s="301"/>
      <c r="H4684" s="301"/>
      <c r="I4684" s="301"/>
      <c r="J4684" s="292"/>
      <c r="K4684" s="292"/>
      <c r="L4684" s="310"/>
      <c r="M4684" s="301"/>
      <c r="N4684" s="295"/>
      <c r="O4684" s="295"/>
      <c r="P4684" s="295"/>
      <c r="Q4684" s="292"/>
      <c r="R4684" s="292"/>
      <c r="S4684" s="292"/>
      <c r="T4684" s="292"/>
      <c r="U4684" s="295"/>
      <c r="V4684" s="298"/>
      <c r="W4684" s="292"/>
      <c r="X4684" s="292"/>
      <c r="Y4684" s="292"/>
      <c r="Z4684" s="292"/>
      <c r="AA4684" s="292"/>
      <c r="AB4684" s="319"/>
    </row>
    <row r="4685" spans="1:29" x14ac:dyDescent="0.35">
      <c r="A4685" s="15">
        <v>1</v>
      </c>
      <c r="B4685" s="16" t="str">
        <f>[1]ภดส3!B10007</f>
        <v>โฉนด</v>
      </c>
      <c r="C4685" s="16">
        <f>[1]ภดส3!E10007</f>
        <v>2622</v>
      </c>
      <c r="D4685" s="17">
        <f>[1]ภดส3!C10007</f>
        <v>5741</v>
      </c>
      <c r="E4685" s="17" t="str">
        <f>[1]ภดส3!F10007</f>
        <v>ม.11 ต.นาบอน</v>
      </c>
      <c r="F4685" s="18" t="s">
        <v>47</v>
      </c>
      <c r="G4685" s="16">
        <f>[1]ภดส3!G10007</f>
        <v>0</v>
      </c>
      <c r="H4685" s="16">
        <f>[1]ภดส3!H10007</f>
        <v>0</v>
      </c>
      <c r="I4685" s="16">
        <f>[1]ภดส3!I10007</f>
        <v>2</v>
      </c>
      <c r="J4685" s="19">
        <f>[1]ภดส3!J10007</f>
        <v>2</v>
      </c>
      <c r="K4685" s="20">
        <v>1300</v>
      </c>
      <c r="L4685" s="19">
        <f>J4685*K4685</f>
        <v>2600</v>
      </c>
      <c r="M4685" s="21"/>
      <c r="N4685" s="21"/>
      <c r="O4685" s="21"/>
      <c r="P4685" s="21"/>
      <c r="Q4685" s="22"/>
      <c r="R4685" s="23"/>
      <c r="S4685" s="22"/>
      <c r="T4685" s="22"/>
      <c r="U4685" s="21"/>
      <c r="V4685" s="21"/>
      <c r="W4685" s="23"/>
      <c r="X4685" s="22">
        <f>L4685</f>
        <v>2600</v>
      </c>
      <c r="Y4685" s="23">
        <f>X4685*100/100</f>
        <v>2600</v>
      </c>
      <c r="Z4685" s="22">
        <v>0</v>
      </c>
      <c r="AA4685" s="24">
        <f>Y4685-Z4685</f>
        <v>2600</v>
      </c>
      <c r="AB4685" s="25">
        <v>0.3</v>
      </c>
      <c r="AC4685" s="5">
        <f>AA4685*AB4685/100</f>
        <v>7.8</v>
      </c>
    </row>
    <row r="4686" spans="1:29" x14ac:dyDescent="0.35">
      <c r="A4686" s="15">
        <v>2</v>
      </c>
      <c r="B4686" s="16" t="str">
        <f>[1]ภดส3!B10008</f>
        <v>โฉนด</v>
      </c>
      <c r="C4686" s="16">
        <f>[1]ภดส3!E10008</f>
        <v>2596</v>
      </c>
      <c r="D4686" s="17">
        <f>[1]ภดส3!C10008</f>
        <v>5715</v>
      </c>
      <c r="E4686" s="17" t="str">
        <f>[1]ภดส3!F10008</f>
        <v>ม.11 ต.นาบอน</v>
      </c>
      <c r="F4686" s="18" t="s">
        <v>34</v>
      </c>
      <c r="G4686" s="16">
        <f>[1]ภดส3!G10008</f>
        <v>0</v>
      </c>
      <c r="H4686" s="16">
        <f>[1]ภดส3!H10008</f>
        <v>0</v>
      </c>
      <c r="I4686" s="16">
        <f>[1]ภดส3!I10008</f>
        <v>29</v>
      </c>
      <c r="J4686" s="19">
        <f>[1]ภดส3!J10008</f>
        <v>29</v>
      </c>
      <c r="K4686" s="20">
        <v>3050</v>
      </c>
      <c r="L4686" s="19">
        <f>J4686*K4686</f>
        <v>88450</v>
      </c>
      <c r="M4686" s="21">
        <v>1</v>
      </c>
      <c r="N4686" s="21" t="s">
        <v>72</v>
      </c>
      <c r="O4686" s="21" t="s">
        <v>49</v>
      </c>
      <c r="P4686" s="21">
        <v>2</v>
      </c>
      <c r="Q4686" s="22">
        <v>350</v>
      </c>
      <c r="R4686" s="23">
        <v>100</v>
      </c>
      <c r="S4686" s="22">
        <v>7450</v>
      </c>
      <c r="T4686" s="22">
        <f>Q4686*S4686</f>
        <v>2607500</v>
      </c>
      <c r="U4686" s="21">
        <v>30</v>
      </c>
      <c r="V4686" s="21">
        <v>50</v>
      </c>
      <c r="W4686" s="23">
        <f>T4686-T4686*50/100</f>
        <v>1303750</v>
      </c>
      <c r="X4686" s="22">
        <f>L4686+W4686</f>
        <v>1392200</v>
      </c>
      <c r="Y4686" s="23">
        <f>X4686*R4686/100</f>
        <v>1392200</v>
      </c>
      <c r="Z4686" s="22">
        <v>0</v>
      </c>
      <c r="AA4686" s="24">
        <f>Y4686-Z4686</f>
        <v>1392200</v>
      </c>
      <c r="AB4686" s="25">
        <v>0.02</v>
      </c>
      <c r="AC4686" s="5">
        <f>AA4686*AB4686/100</f>
        <v>278.44</v>
      </c>
    </row>
    <row r="4687" spans="1:29" x14ac:dyDescent="0.35">
      <c r="A4687" s="15">
        <v>3</v>
      </c>
      <c r="B4687" s="16" t="str">
        <f>[1]ภดส3!B10009</f>
        <v>โฉนด</v>
      </c>
      <c r="C4687" s="16">
        <f>[1]ภดส3!E10009</f>
        <v>2595</v>
      </c>
      <c r="D4687" s="17">
        <f>[1]ภดส3!C10009</f>
        <v>5714</v>
      </c>
      <c r="E4687" s="17" t="str">
        <f>[1]ภดส3!F10009</f>
        <v>ม.11 ต.นาบอน</v>
      </c>
      <c r="F4687" s="18" t="s">
        <v>47</v>
      </c>
      <c r="G4687" s="16">
        <f>[1]ภดส3!G10009</f>
        <v>0</v>
      </c>
      <c r="H4687" s="16">
        <f>[1]ภดส3!H10009</f>
        <v>0</v>
      </c>
      <c r="I4687" s="16">
        <f>[1]ภดส3!I10009</f>
        <v>27</v>
      </c>
      <c r="J4687" s="19">
        <f>[1]ภดส3!J10009</f>
        <v>27</v>
      </c>
      <c r="K4687" s="20">
        <v>3050</v>
      </c>
      <c r="L4687" s="19">
        <f>J4687*K4687</f>
        <v>82350</v>
      </c>
      <c r="M4687" s="21"/>
      <c r="N4687" s="21"/>
      <c r="O4687" s="21"/>
      <c r="P4687" s="21"/>
      <c r="Q4687" s="22"/>
      <c r="R4687" s="23"/>
      <c r="S4687" s="22"/>
      <c r="T4687" s="22"/>
      <c r="U4687" s="21"/>
      <c r="V4687" s="21"/>
      <c r="W4687" s="23"/>
      <c r="X4687" s="22">
        <f>L4687</f>
        <v>82350</v>
      </c>
      <c r="Y4687" s="23">
        <f>X4687*100/100</f>
        <v>82350</v>
      </c>
      <c r="Z4687" s="22">
        <v>0</v>
      </c>
      <c r="AA4687" s="24">
        <f>Y4687-Z4687</f>
        <v>82350</v>
      </c>
      <c r="AB4687" s="25">
        <v>0.3</v>
      </c>
      <c r="AC4687" s="5">
        <f>AA4687*AB4687/100</f>
        <v>247.05</v>
      </c>
    </row>
    <row r="4688" spans="1:29" x14ac:dyDescent="0.35">
      <c r="A4688" s="15"/>
      <c r="B4688" s="16"/>
      <c r="C4688" s="16"/>
      <c r="D4688" s="17"/>
      <c r="E4688" s="17"/>
      <c r="F4688" s="28"/>
      <c r="G4688" s="16"/>
      <c r="H4688" s="16"/>
      <c r="I4688" s="16"/>
      <c r="J4688" s="45"/>
      <c r="K4688" s="29"/>
      <c r="L4688" s="19"/>
      <c r="M4688" s="30"/>
      <c r="N4688" s="30"/>
      <c r="O4688" s="31"/>
      <c r="P4688" s="30"/>
      <c r="Q4688" s="32"/>
      <c r="R4688" s="23"/>
      <c r="S4688" s="42"/>
      <c r="T4688" s="22"/>
      <c r="U4688" s="31"/>
      <c r="V4688" s="31"/>
      <c r="W4688" s="23"/>
      <c r="X4688" s="22"/>
      <c r="Y4688" s="23"/>
      <c r="Z4688" s="22"/>
      <c r="AA4688" s="24"/>
      <c r="AB4688" s="25"/>
      <c r="AC4688" s="5">
        <f>SUM(AC4685:AC4687)</f>
        <v>533.29</v>
      </c>
    </row>
    <row r="4689" spans="1:29" x14ac:dyDescent="0.35">
      <c r="A4689" s="201"/>
      <c r="B4689" s="202"/>
      <c r="C4689" s="202"/>
      <c r="D4689" s="77"/>
      <c r="E4689" s="77"/>
      <c r="F4689" s="130"/>
      <c r="G4689" s="202"/>
      <c r="H4689" s="202"/>
      <c r="I4689" s="202"/>
      <c r="J4689" s="196"/>
      <c r="K4689" s="197"/>
      <c r="L4689" s="203"/>
      <c r="M4689" s="132"/>
      <c r="N4689" s="204"/>
      <c r="O4689" s="204"/>
      <c r="P4689" s="204"/>
      <c r="Q4689" s="183"/>
      <c r="R4689" s="206"/>
      <c r="S4689" s="183"/>
      <c r="T4689" s="207"/>
      <c r="U4689" s="204"/>
      <c r="V4689" s="204"/>
      <c r="W4689" s="206"/>
      <c r="X4689" s="207"/>
      <c r="Y4689" s="206"/>
      <c r="Z4689" s="207"/>
      <c r="AA4689" s="208"/>
      <c r="AB4689" s="198"/>
      <c r="AC4689" s="188"/>
    </row>
    <row r="4690" spans="1:29" x14ac:dyDescent="0.35">
      <c r="A4690" s="1"/>
      <c r="B4690" s="1"/>
      <c r="C4690" s="1"/>
      <c r="D4690" s="2"/>
      <c r="E4690" s="2"/>
      <c r="F4690" s="2"/>
      <c r="G4690" s="1"/>
      <c r="H4690" s="1"/>
      <c r="I4690" s="1"/>
      <c r="J4690" s="3"/>
      <c r="K4690" s="4"/>
      <c r="M4690" s="6"/>
      <c r="N4690" s="1"/>
      <c r="O4690" s="1"/>
      <c r="P4690" s="1"/>
      <c r="Q4690" s="3"/>
      <c r="R4690" s="4"/>
      <c r="S4690" s="3"/>
      <c r="T4690" s="3"/>
      <c r="U4690" s="1"/>
      <c r="V4690" s="1"/>
      <c r="W4690" s="4"/>
      <c r="X4690" s="3"/>
      <c r="Y4690" s="4"/>
      <c r="Z4690" s="3"/>
      <c r="AA4690" s="4"/>
      <c r="AB4690" s="55"/>
    </row>
    <row r="4691" spans="1:29" x14ac:dyDescent="0.35">
      <c r="A4691" s="8"/>
      <c r="B4691" s="8" t="s">
        <v>37</v>
      </c>
      <c r="C4691" s="8"/>
      <c r="D4691" s="9" t="s">
        <v>38</v>
      </c>
      <c r="E4691" s="9"/>
      <c r="F4691" s="9"/>
      <c r="G4691" s="56"/>
      <c r="H4691" s="8" t="s">
        <v>39</v>
      </c>
      <c r="I4691" s="8"/>
      <c r="J4691" s="57"/>
      <c r="K4691" s="10"/>
      <c r="L4691" s="8"/>
      <c r="M4691" s="13"/>
      <c r="N4691" s="1"/>
      <c r="O4691" s="1"/>
      <c r="P4691" s="1"/>
      <c r="Q4691" s="3"/>
      <c r="R4691" s="4"/>
      <c r="S4691" s="3"/>
      <c r="T4691" s="3"/>
      <c r="U4691" s="1"/>
      <c r="V4691" s="1"/>
      <c r="W4691" s="4"/>
      <c r="X4691" s="3"/>
      <c r="Y4691" s="4"/>
      <c r="Z4691" s="3"/>
      <c r="AA4691" s="4"/>
      <c r="AB4691" s="55"/>
    </row>
    <row r="4692" spans="1:29" x14ac:dyDescent="0.35">
      <c r="A4692" s="8"/>
      <c r="B4692" s="8"/>
      <c r="C4692" s="8"/>
      <c r="D4692" s="9"/>
      <c r="E4692" s="9"/>
      <c r="F4692" s="9"/>
      <c r="G4692" s="56"/>
      <c r="H4692" s="8" t="s">
        <v>40</v>
      </c>
      <c r="I4692" s="8"/>
      <c r="J4692" s="57"/>
      <c r="K4692" s="10"/>
      <c r="L4692" s="8"/>
      <c r="M4692" s="13"/>
      <c r="N4692" s="1"/>
      <c r="O4692" s="1"/>
      <c r="P4692" s="1"/>
      <c r="Q4692" s="3"/>
      <c r="R4692" s="4"/>
      <c r="S4692" s="3"/>
      <c r="T4692" s="3"/>
      <c r="U4692" s="1"/>
      <c r="V4692" s="1"/>
      <c r="W4692" s="4"/>
      <c r="X4692" s="3"/>
      <c r="Y4692" s="4"/>
      <c r="Z4692" s="3"/>
      <c r="AA4692" s="4"/>
      <c r="AB4692" s="55"/>
    </row>
    <row r="4693" spans="1:29" x14ac:dyDescent="0.35">
      <c r="A4693" s="8"/>
      <c r="B4693" s="8"/>
      <c r="C4693" s="8"/>
      <c r="D4693" s="9"/>
      <c r="E4693" s="9"/>
      <c r="F4693" s="9"/>
      <c r="G4693" s="56"/>
      <c r="H4693" s="8" t="s">
        <v>41</v>
      </c>
      <c r="I4693" s="8"/>
      <c r="J4693" s="57"/>
      <c r="K4693" s="10"/>
      <c r="L4693" s="8"/>
      <c r="M4693" s="13"/>
      <c r="N4693" s="1"/>
      <c r="O4693" s="1"/>
      <c r="P4693" s="8"/>
      <c r="Q4693" s="3"/>
      <c r="R4693" s="4"/>
      <c r="S4693" s="3"/>
      <c r="T4693" s="3"/>
      <c r="U4693" s="1"/>
      <c r="V4693" s="1"/>
      <c r="W4693" s="4"/>
      <c r="X4693" s="3"/>
      <c r="Y4693" s="11"/>
      <c r="Z4693" s="10"/>
      <c r="AA4693" s="11"/>
      <c r="AB4693" s="14"/>
    </row>
    <row r="4694" spans="1:29" x14ac:dyDescent="0.35">
      <c r="A4694" s="8"/>
      <c r="B4694" s="8"/>
      <c r="C4694" s="8"/>
      <c r="D4694" s="9"/>
      <c r="E4694" s="9"/>
      <c r="F4694" s="9"/>
      <c r="G4694" s="56"/>
      <c r="H4694" s="8" t="s">
        <v>42</v>
      </c>
      <c r="I4694" s="58"/>
      <c r="J4694" s="59"/>
      <c r="K4694" s="12"/>
      <c r="L4694" s="58"/>
      <c r="M4694" s="60"/>
      <c r="N4694" s="1"/>
      <c r="O4694" s="1"/>
      <c r="P4694" s="8"/>
      <c r="Q4694" s="3"/>
      <c r="R4694" s="4"/>
      <c r="S4694" s="3"/>
      <c r="T4694" s="3"/>
      <c r="U4694" s="1"/>
      <c r="V4694" s="1"/>
      <c r="W4694" s="4"/>
      <c r="X4694" s="3"/>
      <c r="Y4694" s="11"/>
      <c r="Z4694" s="10"/>
      <c r="AA4694" s="11"/>
      <c r="AB4694" s="14"/>
    </row>
    <row r="4695" spans="1:29" x14ac:dyDescent="0.35">
      <c r="A4695" s="58"/>
      <c r="B4695" s="58"/>
      <c r="C4695" s="58"/>
      <c r="D4695" s="61"/>
      <c r="E4695" s="61"/>
      <c r="F4695" s="61"/>
      <c r="G4695" s="58"/>
      <c r="H4695" s="58" t="s">
        <v>43</v>
      </c>
      <c r="I4695" s="58"/>
      <c r="J4695" s="59"/>
      <c r="K4695" s="12"/>
      <c r="L4695" s="58"/>
      <c r="M4695" s="60"/>
    </row>
    <row r="4696" spans="1:29" x14ac:dyDescent="0.35">
      <c r="A4696" s="1"/>
      <c r="B4696" s="1"/>
      <c r="C4696" s="1"/>
      <c r="D4696" s="2"/>
      <c r="E4696" s="2"/>
      <c r="F4696" s="2"/>
      <c r="G4696" s="1"/>
      <c r="H4696" s="1"/>
      <c r="I4696" s="1"/>
      <c r="J4696" s="3"/>
      <c r="K4696" s="4"/>
      <c r="M4696" s="6"/>
      <c r="N4696" s="1"/>
      <c r="O4696" s="1"/>
      <c r="P4696" s="1"/>
      <c r="Q4696" s="3"/>
      <c r="R4696" s="4"/>
      <c r="S4696" s="3"/>
      <c r="T4696" s="3"/>
      <c r="U4696" s="1"/>
      <c r="V4696" s="1"/>
      <c r="W4696" s="4"/>
      <c r="X4696" s="3"/>
      <c r="Y4696" s="4"/>
      <c r="Z4696" s="3"/>
      <c r="AA4696" s="314" t="s">
        <v>0</v>
      </c>
      <c r="AB4696" s="314"/>
    </row>
    <row r="4697" spans="1:29" x14ac:dyDescent="0.35">
      <c r="A4697" s="315" t="s">
        <v>1</v>
      </c>
      <c r="B4697" s="315"/>
      <c r="C4697" s="315"/>
      <c r="D4697" s="315"/>
      <c r="E4697" s="315"/>
      <c r="F4697" s="315"/>
      <c r="G4697" s="315"/>
      <c r="H4697" s="315"/>
      <c r="I4697" s="315"/>
      <c r="J4697" s="315"/>
      <c r="K4697" s="315"/>
      <c r="L4697" s="315"/>
      <c r="M4697" s="315"/>
      <c r="N4697" s="315"/>
      <c r="O4697" s="315"/>
      <c r="P4697" s="315"/>
      <c r="Q4697" s="315"/>
      <c r="R4697" s="315"/>
      <c r="S4697" s="315"/>
      <c r="T4697" s="315"/>
      <c r="U4697" s="315"/>
      <c r="V4697" s="315"/>
      <c r="W4697" s="315"/>
      <c r="X4697" s="315"/>
      <c r="Y4697" s="315"/>
      <c r="Z4697" s="315"/>
      <c r="AA4697" s="315"/>
      <c r="AB4697" s="315"/>
    </row>
    <row r="4698" spans="1:29" x14ac:dyDescent="0.35">
      <c r="A4698" s="315" t="str">
        <f>A4677</f>
        <v>เทศบาลตำบลนาบอน</v>
      </c>
      <c r="B4698" s="315"/>
      <c r="C4698" s="315"/>
      <c r="D4698" s="315"/>
      <c r="E4698" s="315"/>
      <c r="F4698" s="315"/>
      <c r="G4698" s="315"/>
      <c r="H4698" s="315"/>
      <c r="I4698" s="315"/>
      <c r="J4698" s="315"/>
      <c r="K4698" s="315"/>
      <c r="L4698" s="315"/>
      <c r="M4698" s="315"/>
      <c r="N4698" s="315"/>
      <c r="O4698" s="315"/>
      <c r="P4698" s="315"/>
      <c r="Q4698" s="315"/>
      <c r="R4698" s="315"/>
      <c r="S4698" s="315"/>
      <c r="T4698" s="315"/>
      <c r="U4698" s="315"/>
      <c r="V4698" s="315"/>
      <c r="W4698" s="315"/>
      <c r="X4698" s="315"/>
      <c r="Y4698" s="315"/>
      <c r="Z4698" s="315"/>
      <c r="AA4698" s="315"/>
      <c r="AB4698" s="315"/>
    </row>
    <row r="4699" spans="1:29" x14ac:dyDescent="0.35">
      <c r="A4699" s="8" t="s">
        <v>369</v>
      </c>
      <c r="B4699" s="8"/>
      <c r="C4699" s="8"/>
      <c r="D4699" s="9"/>
      <c r="E4699" s="9"/>
      <c r="F4699" s="9"/>
      <c r="G4699" s="8"/>
      <c r="H4699" s="8"/>
      <c r="I4699" s="8"/>
      <c r="J4699" s="10"/>
      <c r="K4699" s="11"/>
      <c r="L4699" s="12"/>
      <c r="M4699" s="13"/>
      <c r="N4699" s="8"/>
      <c r="O4699" s="8"/>
      <c r="P4699" s="8"/>
      <c r="Q4699" s="10"/>
      <c r="R4699" s="11"/>
      <c r="S4699" s="10"/>
      <c r="T4699" s="10"/>
      <c r="U4699" s="8"/>
      <c r="V4699" s="8"/>
      <c r="W4699" s="11"/>
      <c r="X4699" s="10"/>
      <c r="Y4699" s="11"/>
      <c r="Z4699" s="10"/>
      <c r="AA4699" s="11"/>
      <c r="AB4699" s="14"/>
    </row>
    <row r="4700" spans="1:29" x14ac:dyDescent="0.35">
      <c r="A4700" s="288" t="s">
        <v>4</v>
      </c>
      <c r="B4700" s="316"/>
      <c r="C4700" s="316"/>
      <c r="D4700" s="316"/>
      <c r="E4700" s="316"/>
      <c r="F4700" s="316"/>
      <c r="G4700" s="316"/>
      <c r="H4700" s="316"/>
      <c r="I4700" s="316"/>
      <c r="J4700" s="316"/>
      <c r="K4700" s="316"/>
      <c r="L4700" s="289"/>
      <c r="M4700" s="288" t="s">
        <v>5</v>
      </c>
      <c r="N4700" s="316"/>
      <c r="O4700" s="316"/>
      <c r="P4700" s="316"/>
      <c r="Q4700" s="316"/>
      <c r="R4700" s="316"/>
      <c r="S4700" s="316"/>
      <c r="T4700" s="316"/>
      <c r="U4700" s="316"/>
      <c r="V4700" s="316"/>
      <c r="W4700" s="289"/>
      <c r="X4700" s="290" t="s">
        <v>6</v>
      </c>
      <c r="Y4700" s="290" t="s">
        <v>7</v>
      </c>
      <c r="Z4700" s="290" t="s">
        <v>8</v>
      </c>
      <c r="AA4700" s="290" t="s">
        <v>9</v>
      </c>
      <c r="AB4700" s="317" t="s">
        <v>10</v>
      </c>
    </row>
    <row r="4701" spans="1:29" x14ac:dyDescent="0.35">
      <c r="A4701" s="299" t="s">
        <v>11</v>
      </c>
      <c r="B4701" s="293" t="s">
        <v>12</v>
      </c>
      <c r="C4701" s="293" t="s">
        <v>13</v>
      </c>
      <c r="D4701" s="311" t="s">
        <v>14</v>
      </c>
      <c r="E4701" s="311" t="s">
        <v>15</v>
      </c>
      <c r="F4701" s="312" t="s">
        <v>16</v>
      </c>
      <c r="G4701" s="302" t="s">
        <v>17</v>
      </c>
      <c r="H4701" s="303"/>
      <c r="I4701" s="304"/>
      <c r="J4701" s="290" t="s">
        <v>18</v>
      </c>
      <c r="K4701" s="290" t="s">
        <v>19</v>
      </c>
      <c r="L4701" s="308" t="s">
        <v>20</v>
      </c>
      <c r="M4701" s="299" t="s">
        <v>11</v>
      </c>
      <c r="N4701" s="293" t="s">
        <v>21</v>
      </c>
      <c r="O4701" s="293" t="s">
        <v>22</v>
      </c>
      <c r="P4701" s="293" t="s">
        <v>16</v>
      </c>
      <c r="Q4701" s="290" t="s">
        <v>23</v>
      </c>
      <c r="R4701" s="290" t="s">
        <v>24</v>
      </c>
      <c r="S4701" s="290" t="s">
        <v>25</v>
      </c>
      <c r="T4701" s="290" t="s">
        <v>26</v>
      </c>
      <c r="U4701" s="288" t="s">
        <v>27</v>
      </c>
      <c r="V4701" s="289"/>
      <c r="W4701" s="290" t="s">
        <v>28</v>
      </c>
      <c r="X4701" s="291"/>
      <c r="Y4701" s="291"/>
      <c r="Z4701" s="291"/>
      <c r="AA4701" s="291"/>
      <c r="AB4701" s="318"/>
    </row>
    <row r="4702" spans="1:29" x14ac:dyDescent="0.35">
      <c r="A4702" s="300"/>
      <c r="B4702" s="294"/>
      <c r="C4702" s="294"/>
      <c r="D4702" s="312"/>
      <c r="E4702" s="312"/>
      <c r="F4702" s="312"/>
      <c r="G4702" s="305"/>
      <c r="H4702" s="306"/>
      <c r="I4702" s="307"/>
      <c r="J4702" s="291"/>
      <c r="K4702" s="291"/>
      <c r="L4702" s="309"/>
      <c r="M4702" s="300"/>
      <c r="N4702" s="294"/>
      <c r="O4702" s="294"/>
      <c r="P4702" s="294"/>
      <c r="Q4702" s="291"/>
      <c r="R4702" s="291"/>
      <c r="S4702" s="291"/>
      <c r="T4702" s="291"/>
      <c r="U4702" s="293" t="s">
        <v>29</v>
      </c>
      <c r="V4702" s="296" t="s">
        <v>30</v>
      </c>
      <c r="W4702" s="291"/>
      <c r="X4702" s="291"/>
      <c r="Y4702" s="291"/>
      <c r="Z4702" s="291"/>
      <c r="AA4702" s="291"/>
      <c r="AB4702" s="318"/>
    </row>
    <row r="4703" spans="1:29" x14ac:dyDescent="0.35">
      <c r="A4703" s="300"/>
      <c r="B4703" s="294"/>
      <c r="C4703" s="294"/>
      <c r="D4703" s="312"/>
      <c r="E4703" s="312"/>
      <c r="F4703" s="312"/>
      <c r="G4703" s="299" t="s">
        <v>31</v>
      </c>
      <c r="H4703" s="299" t="s">
        <v>32</v>
      </c>
      <c r="I4703" s="299" t="s">
        <v>33</v>
      </c>
      <c r="J4703" s="291"/>
      <c r="K4703" s="291"/>
      <c r="L4703" s="309"/>
      <c r="M4703" s="300"/>
      <c r="N4703" s="294"/>
      <c r="O4703" s="294"/>
      <c r="P4703" s="294"/>
      <c r="Q4703" s="291"/>
      <c r="R4703" s="291"/>
      <c r="S4703" s="291"/>
      <c r="T4703" s="291"/>
      <c r="U4703" s="294"/>
      <c r="V4703" s="297"/>
      <c r="W4703" s="291"/>
      <c r="X4703" s="291"/>
      <c r="Y4703" s="291"/>
      <c r="Z4703" s="291"/>
      <c r="AA4703" s="291"/>
      <c r="AB4703" s="318"/>
    </row>
    <row r="4704" spans="1:29" x14ac:dyDescent="0.35">
      <c r="A4704" s="300"/>
      <c r="B4704" s="294"/>
      <c r="C4704" s="294"/>
      <c r="D4704" s="312"/>
      <c r="E4704" s="312"/>
      <c r="F4704" s="312"/>
      <c r="G4704" s="300"/>
      <c r="H4704" s="300"/>
      <c r="I4704" s="300"/>
      <c r="J4704" s="291"/>
      <c r="K4704" s="291"/>
      <c r="L4704" s="309"/>
      <c r="M4704" s="300"/>
      <c r="N4704" s="294"/>
      <c r="O4704" s="294"/>
      <c r="P4704" s="294"/>
      <c r="Q4704" s="291"/>
      <c r="R4704" s="291"/>
      <c r="S4704" s="291"/>
      <c r="T4704" s="291"/>
      <c r="U4704" s="294"/>
      <c r="V4704" s="297"/>
      <c r="W4704" s="291"/>
      <c r="X4704" s="291"/>
      <c r="Y4704" s="291"/>
      <c r="Z4704" s="291"/>
      <c r="AA4704" s="291"/>
      <c r="AB4704" s="318"/>
    </row>
    <row r="4705" spans="1:29" x14ac:dyDescent="0.35">
      <c r="A4705" s="301"/>
      <c r="B4705" s="295"/>
      <c r="C4705" s="295"/>
      <c r="D4705" s="313"/>
      <c r="E4705" s="313"/>
      <c r="F4705" s="313"/>
      <c r="G4705" s="301"/>
      <c r="H4705" s="301"/>
      <c r="I4705" s="301"/>
      <c r="J4705" s="292"/>
      <c r="K4705" s="292"/>
      <c r="L4705" s="310"/>
      <c r="M4705" s="301"/>
      <c r="N4705" s="295"/>
      <c r="O4705" s="295"/>
      <c r="P4705" s="295"/>
      <c r="Q4705" s="292"/>
      <c r="R4705" s="292"/>
      <c r="S4705" s="292"/>
      <c r="T4705" s="292"/>
      <c r="U4705" s="295"/>
      <c r="V4705" s="298"/>
      <c r="W4705" s="292"/>
      <c r="X4705" s="292"/>
      <c r="Y4705" s="292"/>
      <c r="Z4705" s="292"/>
      <c r="AA4705" s="292"/>
      <c r="AB4705" s="319"/>
    </row>
    <row r="4706" spans="1:29" x14ac:dyDescent="0.35">
      <c r="A4706" s="15">
        <v>1</v>
      </c>
      <c r="B4706" s="16" t="str">
        <f>[1]ภดส3!B8144</f>
        <v>โฉนด</v>
      </c>
      <c r="C4706" s="16">
        <f>[1]ภดส3!E8144</f>
        <v>80</v>
      </c>
      <c r="D4706" s="17">
        <f>[1]ภดส3!C8144</f>
        <v>64</v>
      </c>
      <c r="E4706" s="17" t="str">
        <f>[1]ภดส3!F8144</f>
        <v>ม.11 ต.นาบอน</v>
      </c>
      <c r="F4706" s="18" t="s">
        <v>34</v>
      </c>
      <c r="G4706" s="16">
        <f>[1]ภดส3!G8144</f>
        <v>0</v>
      </c>
      <c r="H4706" s="16">
        <f>[1]ภดส3!H8144</f>
        <v>0</v>
      </c>
      <c r="I4706" s="16">
        <f>[1]ภดส3!I8144</f>
        <v>25</v>
      </c>
      <c r="J4706" s="19">
        <f>[1]ภดส3!J8144</f>
        <v>25</v>
      </c>
      <c r="K4706" s="20">
        <v>3050</v>
      </c>
      <c r="L4706" s="19">
        <f>J4706*K4706</f>
        <v>76250</v>
      </c>
      <c r="M4706" s="21">
        <v>1</v>
      </c>
      <c r="N4706" s="21" t="s">
        <v>90</v>
      </c>
      <c r="O4706" s="21"/>
      <c r="P4706" s="21">
        <v>2</v>
      </c>
      <c r="Q4706" s="22">
        <v>100</v>
      </c>
      <c r="R4706" s="23">
        <v>100</v>
      </c>
      <c r="S4706" s="22">
        <v>5700</v>
      </c>
      <c r="T4706" s="22">
        <f>Q4706*S4706</f>
        <v>570000</v>
      </c>
      <c r="U4706" s="21">
        <v>15</v>
      </c>
      <c r="V4706" s="21">
        <v>20</v>
      </c>
      <c r="W4706" s="23">
        <f>T4706-T4706*20/100</f>
        <v>456000</v>
      </c>
      <c r="X4706" s="22">
        <f>L4706+W4706</f>
        <v>532250</v>
      </c>
      <c r="Y4706" s="23">
        <f>X4706*R4706/100</f>
        <v>532250</v>
      </c>
      <c r="Z4706" s="22">
        <v>0</v>
      </c>
      <c r="AA4706" s="24">
        <f>Y4706-Z4706</f>
        <v>532250</v>
      </c>
      <c r="AB4706" s="25">
        <v>0.02</v>
      </c>
      <c r="AC4706" s="5">
        <f>AA4706*AB4706/100</f>
        <v>106.45</v>
      </c>
    </row>
    <row r="4707" spans="1:29" x14ac:dyDescent="0.35">
      <c r="A4707" s="15">
        <v>2</v>
      </c>
      <c r="B4707" s="16" t="str">
        <f>[1]ภดส3!B8145</f>
        <v>โฉนด</v>
      </c>
      <c r="C4707" s="16">
        <f>[1]ภดส3!E8145</f>
        <v>81</v>
      </c>
      <c r="D4707" s="17">
        <f>[1]ภดส3!C8145</f>
        <v>65</v>
      </c>
      <c r="E4707" s="17" t="str">
        <f>[1]ภดส3!F8145</f>
        <v>ม.11 ต.นาบอน</v>
      </c>
      <c r="F4707" s="28" t="s">
        <v>34</v>
      </c>
      <c r="G4707" s="16">
        <f>[1]ภดส3!G8145</f>
        <v>0</v>
      </c>
      <c r="H4707" s="16">
        <f>[1]ภดส3!H8145</f>
        <v>0</v>
      </c>
      <c r="I4707" s="16">
        <f>[1]ภดส3!I8145</f>
        <v>25</v>
      </c>
      <c r="J4707" s="45">
        <f>[1]ภดส3!J8145</f>
        <v>25</v>
      </c>
      <c r="K4707" s="29">
        <v>3050</v>
      </c>
      <c r="L4707" s="19">
        <f>J4707*K4707</f>
        <v>76250</v>
      </c>
      <c r="M4707" s="31">
        <v>2</v>
      </c>
      <c r="N4707" s="30" t="s">
        <v>90</v>
      </c>
      <c r="O4707" s="31"/>
      <c r="P4707" s="31">
        <v>2</v>
      </c>
      <c r="Q4707" s="32">
        <v>100</v>
      </c>
      <c r="R4707" s="23">
        <v>100</v>
      </c>
      <c r="S4707" s="32">
        <v>5700</v>
      </c>
      <c r="T4707" s="22">
        <f>Q4707*S4707</f>
        <v>570000</v>
      </c>
      <c r="U4707" s="31">
        <v>15</v>
      </c>
      <c r="V4707" s="31">
        <v>20</v>
      </c>
      <c r="W4707" s="23">
        <f>T4707-T4707*20/100</f>
        <v>456000</v>
      </c>
      <c r="X4707" s="22">
        <f>L4707+W4707</f>
        <v>532250</v>
      </c>
      <c r="Y4707" s="23">
        <f>X4707*R4707/100</f>
        <v>532250</v>
      </c>
      <c r="Z4707" s="22">
        <v>0</v>
      </c>
      <c r="AA4707" s="24">
        <f>Y4707-Z4707</f>
        <v>532250</v>
      </c>
      <c r="AB4707" s="25">
        <v>0.02</v>
      </c>
      <c r="AC4707" s="5">
        <f>AA4707*AB4707/100</f>
        <v>106.45</v>
      </c>
    </row>
    <row r="4708" spans="1:29" x14ac:dyDescent="0.35">
      <c r="A4708" s="92">
        <v>3</v>
      </c>
      <c r="B4708" s="93" t="str">
        <f>[1]ภดส3!B8146</f>
        <v>โฉนด</v>
      </c>
      <c r="C4708" s="93">
        <f>[1]ภดส3!E8146</f>
        <v>3034</v>
      </c>
      <c r="D4708" s="17">
        <f>[1]ภดส3!C8146</f>
        <v>6478</v>
      </c>
      <c r="E4708" s="17" t="str">
        <f>[1]ภดส3!F8146</f>
        <v>ม.11 ต.นาบอน</v>
      </c>
      <c r="F4708" s="105"/>
      <c r="G4708" s="93">
        <f>[1]ภดส3!G8146</f>
        <v>0</v>
      </c>
      <c r="H4708" s="93">
        <f>[1]ภดส3!H8146</f>
        <v>0</v>
      </c>
      <c r="I4708" s="93">
        <f>[1]ภดส3!I8146</f>
        <v>20</v>
      </c>
      <c r="J4708" s="114">
        <f>[1]ภดส3!J8146</f>
        <v>20</v>
      </c>
      <c r="K4708" s="142">
        <v>3050</v>
      </c>
      <c r="L4708" s="95">
        <f>J4708*K4708</f>
        <v>61000</v>
      </c>
      <c r="M4708" s="91"/>
      <c r="N4708" s="72"/>
      <c r="O4708" s="71"/>
      <c r="P4708" s="71"/>
      <c r="Q4708" s="249"/>
      <c r="R4708" s="98"/>
      <c r="S4708" s="249"/>
      <c r="T4708" s="97"/>
      <c r="U4708" s="71"/>
      <c r="V4708" s="71"/>
      <c r="W4708" s="98"/>
      <c r="X4708" s="97"/>
      <c r="Y4708" s="98"/>
      <c r="Z4708" s="97"/>
      <c r="AA4708" s="99"/>
      <c r="AB4708" s="100"/>
    </row>
    <row r="4709" spans="1:29" x14ac:dyDescent="0.35">
      <c r="A4709" s="92">
        <v>4</v>
      </c>
      <c r="B4709" s="93" t="str">
        <f>[1]ภดส3!B8147</f>
        <v>โฉนด</v>
      </c>
      <c r="C4709" s="93">
        <f>[1]ภดส3!E8147</f>
        <v>3037</v>
      </c>
      <c r="D4709" s="17">
        <f>[1]ภดส3!C8147</f>
        <v>6481</v>
      </c>
      <c r="E4709" s="17" t="str">
        <f>[1]ภดส3!F8147</f>
        <v>ม.11 ต.นาบอน</v>
      </c>
      <c r="F4709" s="105"/>
      <c r="G4709" s="93">
        <f>[1]ภดส3!G8147</f>
        <v>0</v>
      </c>
      <c r="H4709" s="93">
        <f>[1]ภดส3!H8147</f>
        <v>0</v>
      </c>
      <c r="I4709" s="93">
        <f>[1]ภดส3!I8147</f>
        <v>50</v>
      </c>
      <c r="J4709" s="114">
        <f>[1]ภดส3!J8147</f>
        <v>50</v>
      </c>
      <c r="K4709" s="142">
        <v>2650</v>
      </c>
      <c r="L4709" s="95">
        <f>J4709*K4709</f>
        <v>132500</v>
      </c>
      <c r="M4709" s="91"/>
      <c r="N4709" s="72"/>
      <c r="O4709" s="71"/>
      <c r="P4709" s="71"/>
      <c r="Q4709" s="249"/>
      <c r="R4709" s="98"/>
      <c r="S4709" s="249"/>
      <c r="T4709" s="97"/>
      <c r="U4709" s="71"/>
      <c r="V4709" s="71"/>
      <c r="W4709" s="98"/>
      <c r="X4709" s="97"/>
      <c r="Y4709" s="98"/>
      <c r="Z4709" s="97"/>
      <c r="AA4709" s="99"/>
      <c r="AB4709" s="100"/>
    </row>
    <row r="4710" spans="1:29" x14ac:dyDescent="0.35">
      <c r="A4710" s="201"/>
      <c r="B4710" s="202"/>
      <c r="C4710" s="202"/>
      <c r="D4710" s="77"/>
      <c r="E4710" s="77"/>
      <c r="F4710" s="130"/>
      <c r="G4710" s="202"/>
      <c r="H4710" s="202"/>
      <c r="I4710" s="202"/>
      <c r="J4710" s="196"/>
      <c r="K4710" s="197"/>
      <c r="L4710" s="203"/>
      <c r="M4710" s="132"/>
      <c r="N4710" s="204"/>
      <c r="O4710" s="204"/>
      <c r="P4710" s="204"/>
      <c r="Q4710" s="183"/>
      <c r="R4710" s="206"/>
      <c r="S4710" s="183"/>
      <c r="T4710" s="207"/>
      <c r="U4710" s="204"/>
      <c r="V4710" s="204"/>
      <c r="W4710" s="206"/>
      <c r="X4710" s="207"/>
      <c r="Y4710" s="206"/>
      <c r="Z4710" s="207"/>
      <c r="AA4710" s="208"/>
      <c r="AB4710" s="198"/>
      <c r="AC4710" s="188">
        <f>SUM(AC4706:AC4707)</f>
        <v>212.9</v>
      </c>
    </row>
    <row r="4711" spans="1:29" x14ac:dyDescent="0.35">
      <c r="A4711" s="1"/>
      <c r="B4711" s="1"/>
      <c r="C4711" s="1"/>
      <c r="D4711" s="2"/>
      <c r="E4711" s="2"/>
      <c r="F4711" s="2"/>
      <c r="G4711" s="1"/>
      <c r="H4711" s="1"/>
      <c r="I4711" s="1"/>
      <c r="J4711" s="3"/>
      <c r="K4711" s="4"/>
      <c r="M4711" s="6"/>
      <c r="N4711" s="1"/>
      <c r="O4711" s="1"/>
      <c r="P4711" s="1"/>
      <c r="Q4711" s="3"/>
      <c r="R4711" s="4"/>
      <c r="S4711" s="3"/>
      <c r="T4711" s="3"/>
      <c r="U4711" s="1"/>
      <c r="V4711" s="1"/>
      <c r="W4711" s="4"/>
      <c r="X4711" s="3"/>
      <c r="Y4711" s="4"/>
      <c r="Z4711" s="3"/>
      <c r="AA4711" s="4"/>
      <c r="AB4711" s="55"/>
    </row>
    <row r="4712" spans="1:29" x14ac:dyDescent="0.35">
      <c r="A4712" s="8"/>
      <c r="B4712" s="8" t="s">
        <v>37</v>
      </c>
      <c r="C4712" s="8"/>
      <c r="D4712" s="9" t="s">
        <v>38</v>
      </c>
      <c r="E4712" s="9"/>
      <c r="F4712" s="9"/>
      <c r="G4712" s="56"/>
      <c r="H4712" s="8" t="s">
        <v>39</v>
      </c>
      <c r="I4712" s="8"/>
      <c r="J4712" s="57"/>
      <c r="K4712" s="10"/>
      <c r="L4712" s="8"/>
      <c r="M4712" s="13"/>
      <c r="N4712" s="1"/>
      <c r="O4712" s="1"/>
      <c r="P4712" s="1"/>
      <c r="Q4712" s="3"/>
      <c r="R4712" s="4"/>
      <c r="S4712" s="3"/>
      <c r="T4712" s="3"/>
      <c r="U4712" s="1"/>
      <c r="V4712" s="1"/>
      <c r="W4712" s="4"/>
      <c r="X4712" s="3"/>
      <c r="Y4712" s="4"/>
      <c r="Z4712" s="3"/>
      <c r="AA4712" s="4"/>
      <c r="AB4712" s="55"/>
    </row>
    <row r="4713" spans="1:29" x14ac:dyDescent="0.35">
      <c r="A4713" s="8"/>
      <c r="B4713" s="8"/>
      <c r="C4713" s="8"/>
      <c r="D4713" s="9"/>
      <c r="E4713" s="9"/>
      <c r="F4713" s="9"/>
      <c r="G4713" s="56"/>
      <c r="H4713" s="8" t="s">
        <v>40</v>
      </c>
      <c r="I4713" s="8"/>
      <c r="J4713" s="57"/>
      <c r="K4713" s="10"/>
      <c r="L4713" s="8"/>
      <c r="M4713" s="13"/>
      <c r="N4713" s="1"/>
      <c r="O4713" s="1"/>
      <c r="P4713" s="1"/>
      <c r="Q4713" s="3"/>
      <c r="R4713" s="4"/>
      <c r="S4713" s="3"/>
      <c r="T4713" s="3"/>
      <c r="U4713" s="1"/>
      <c r="V4713" s="1"/>
      <c r="W4713" s="4"/>
      <c r="X4713" s="3"/>
      <c r="Y4713" s="4"/>
      <c r="Z4713" s="3"/>
      <c r="AA4713" s="4"/>
      <c r="AB4713" s="55"/>
    </row>
    <row r="4714" spans="1:29" x14ac:dyDescent="0.35">
      <c r="A4714" s="8"/>
      <c r="B4714" s="8"/>
      <c r="C4714" s="8"/>
      <c r="D4714" s="9"/>
      <c r="E4714" s="9"/>
      <c r="F4714" s="9"/>
      <c r="G4714" s="56"/>
      <c r="H4714" s="8" t="s">
        <v>41</v>
      </c>
      <c r="I4714" s="8"/>
      <c r="J4714" s="57"/>
      <c r="K4714" s="10"/>
      <c r="L4714" s="8"/>
      <c r="M4714" s="13"/>
      <c r="N4714" s="1"/>
      <c r="O4714" s="1"/>
      <c r="P4714" s="8"/>
      <c r="Q4714" s="3"/>
      <c r="R4714" s="4"/>
      <c r="S4714" s="3"/>
      <c r="T4714" s="3"/>
      <c r="U4714" s="1"/>
      <c r="V4714" s="1"/>
      <c r="W4714" s="4"/>
      <c r="X4714" s="3"/>
      <c r="Y4714" s="11"/>
      <c r="Z4714" s="10"/>
      <c r="AA4714" s="11"/>
      <c r="AB4714" s="14"/>
    </row>
    <row r="4715" spans="1:29" x14ac:dyDescent="0.35">
      <c r="A4715" s="8"/>
      <c r="B4715" s="8"/>
      <c r="C4715" s="8"/>
      <c r="D4715" s="9"/>
      <c r="E4715" s="9"/>
      <c r="F4715" s="9"/>
      <c r="G4715" s="56"/>
      <c r="H4715" s="8" t="s">
        <v>42</v>
      </c>
      <c r="I4715" s="58"/>
      <c r="J4715" s="59"/>
      <c r="K4715" s="12"/>
      <c r="L4715" s="58"/>
      <c r="M4715" s="60"/>
      <c r="N4715" s="1"/>
      <c r="O4715" s="1"/>
      <c r="P4715" s="8"/>
      <c r="Q4715" s="3"/>
      <c r="R4715" s="4"/>
      <c r="S4715" s="3"/>
      <c r="T4715" s="3"/>
      <c r="U4715" s="1"/>
      <c r="V4715" s="1"/>
      <c r="W4715" s="4"/>
      <c r="X4715" s="3"/>
      <c r="Y4715" s="11"/>
      <c r="Z4715" s="10"/>
      <c r="AA4715" s="11"/>
      <c r="AB4715" s="14"/>
    </row>
    <row r="4716" spans="1:29" x14ac:dyDescent="0.35">
      <c r="A4716" s="58"/>
      <c r="B4716" s="58"/>
      <c r="C4716" s="58"/>
      <c r="D4716" s="61"/>
      <c r="E4716" s="61"/>
      <c r="F4716" s="61"/>
      <c r="G4716" s="58"/>
      <c r="H4716" s="58" t="s">
        <v>43</v>
      </c>
      <c r="I4716" s="58"/>
      <c r="J4716" s="59"/>
      <c r="K4716" s="12"/>
      <c r="L4716" s="58"/>
      <c r="M4716" s="60"/>
    </row>
    <row r="4717" spans="1:29" x14ac:dyDescent="0.35">
      <c r="A4717" s="1"/>
      <c r="B4717" s="1"/>
      <c r="C4717" s="1"/>
      <c r="D4717" s="2"/>
      <c r="E4717" s="2"/>
      <c r="F4717" s="2"/>
      <c r="G4717" s="1"/>
      <c r="H4717" s="1"/>
      <c r="I4717" s="1"/>
      <c r="J4717" s="3"/>
      <c r="K4717" s="4"/>
      <c r="M4717" s="6"/>
      <c r="N4717" s="1"/>
      <c r="O4717" s="1"/>
      <c r="P4717" s="1"/>
      <c r="Q4717" s="3"/>
      <c r="R4717" s="4"/>
      <c r="S4717" s="3"/>
      <c r="T4717" s="3"/>
      <c r="U4717" s="1"/>
      <c r="V4717" s="1"/>
      <c r="W4717" s="4"/>
      <c r="X4717" s="3"/>
      <c r="Y4717" s="4"/>
      <c r="Z4717" s="3"/>
      <c r="AA4717" s="314" t="s">
        <v>0</v>
      </c>
      <c r="AB4717" s="314"/>
    </row>
    <row r="4718" spans="1:29" x14ac:dyDescent="0.35">
      <c r="A4718" s="315" t="s">
        <v>1</v>
      </c>
      <c r="B4718" s="315"/>
      <c r="C4718" s="315"/>
      <c r="D4718" s="315"/>
      <c r="E4718" s="315"/>
      <c r="F4718" s="315"/>
      <c r="G4718" s="315"/>
      <c r="H4718" s="315"/>
      <c r="I4718" s="315"/>
      <c r="J4718" s="315"/>
      <c r="K4718" s="315"/>
      <c r="L4718" s="315"/>
      <c r="M4718" s="315"/>
      <c r="N4718" s="315"/>
      <c r="O4718" s="315"/>
      <c r="P4718" s="315"/>
      <c r="Q4718" s="315"/>
      <c r="R4718" s="315"/>
      <c r="S4718" s="315"/>
      <c r="T4718" s="315"/>
      <c r="U4718" s="315"/>
      <c r="V4718" s="315"/>
      <c r="W4718" s="315"/>
      <c r="X4718" s="315"/>
      <c r="Y4718" s="315"/>
      <c r="Z4718" s="315"/>
      <c r="AA4718" s="315"/>
      <c r="AB4718" s="315"/>
    </row>
    <row r="4719" spans="1:29" x14ac:dyDescent="0.35">
      <c r="A4719" s="315" t="str">
        <f>A4698</f>
        <v>เทศบาลตำบลนาบอน</v>
      </c>
      <c r="B4719" s="315"/>
      <c r="C4719" s="315"/>
      <c r="D4719" s="315"/>
      <c r="E4719" s="315"/>
      <c r="F4719" s="315"/>
      <c r="G4719" s="315"/>
      <c r="H4719" s="315"/>
      <c r="I4719" s="315"/>
      <c r="J4719" s="315"/>
      <c r="K4719" s="315"/>
      <c r="L4719" s="315"/>
      <c r="M4719" s="315"/>
      <c r="N4719" s="315"/>
      <c r="O4719" s="315"/>
      <c r="P4719" s="315"/>
      <c r="Q4719" s="315"/>
      <c r="R4719" s="315"/>
      <c r="S4719" s="315"/>
      <c r="T4719" s="315"/>
      <c r="U4719" s="315"/>
      <c r="V4719" s="315"/>
      <c r="W4719" s="315"/>
      <c r="X4719" s="315"/>
      <c r="Y4719" s="315"/>
      <c r="Z4719" s="315"/>
      <c r="AA4719" s="315"/>
      <c r="AB4719" s="315"/>
    </row>
    <row r="4720" spans="1:29" x14ac:dyDescent="0.35">
      <c r="A4720" s="8" t="s">
        <v>370</v>
      </c>
      <c r="B4720" s="8"/>
      <c r="C4720" s="8"/>
      <c r="D4720" s="9"/>
      <c r="E4720" s="9"/>
      <c r="F4720" s="9"/>
      <c r="G4720" s="8"/>
      <c r="H4720" s="8"/>
      <c r="I4720" s="8"/>
      <c r="J4720" s="10"/>
      <c r="K4720" s="11"/>
      <c r="L4720" s="12"/>
      <c r="M4720" s="13"/>
      <c r="N4720" s="8"/>
      <c r="O4720" s="8"/>
      <c r="P4720" s="8"/>
      <c r="Q4720" s="10"/>
      <c r="R4720" s="11"/>
      <c r="S4720" s="10"/>
      <c r="T4720" s="10"/>
      <c r="U4720" s="8"/>
      <c r="V4720" s="8"/>
      <c r="W4720" s="11"/>
      <c r="X4720" s="10"/>
      <c r="Y4720" s="11"/>
      <c r="Z4720" s="10"/>
      <c r="AA4720" s="11"/>
      <c r="AB4720" s="14"/>
    </row>
    <row r="4721" spans="1:29" x14ac:dyDescent="0.35">
      <c r="A4721" s="288" t="s">
        <v>4</v>
      </c>
      <c r="B4721" s="316"/>
      <c r="C4721" s="316"/>
      <c r="D4721" s="316"/>
      <c r="E4721" s="316"/>
      <c r="F4721" s="316"/>
      <c r="G4721" s="316"/>
      <c r="H4721" s="316"/>
      <c r="I4721" s="316"/>
      <c r="J4721" s="316"/>
      <c r="K4721" s="316"/>
      <c r="L4721" s="289"/>
      <c r="M4721" s="288" t="s">
        <v>5</v>
      </c>
      <c r="N4721" s="316"/>
      <c r="O4721" s="316"/>
      <c r="P4721" s="316"/>
      <c r="Q4721" s="316"/>
      <c r="R4721" s="316"/>
      <c r="S4721" s="316"/>
      <c r="T4721" s="316"/>
      <c r="U4721" s="316"/>
      <c r="V4721" s="316"/>
      <c r="W4721" s="289"/>
      <c r="X4721" s="290" t="s">
        <v>6</v>
      </c>
      <c r="Y4721" s="290" t="s">
        <v>7</v>
      </c>
      <c r="Z4721" s="290" t="s">
        <v>8</v>
      </c>
      <c r="AA4721" s="290" t="s">
        <v>9</v>
      </c>
      <c r="AB4721" s="317" t="s">
        <v>10</v>
      </c>
    </row>
    <row r="4722" spans="1:29" x14ac:dyDescent="0.35">
      <c r="A4722" s="299" t="s">
        <v>11</v>
      </c>
      <c r="B4722" s="293" t="s">
        <v>12</v>
      </c>
      <c r="C4722" s="293" t="s">
        <v>13</v>
      </c>
      <c r="D4722" s="311" t="s">
        <v>14</v>
      </c>
      <c r="E4722" s="311" t="s">
        <v>15</v>
      </c>
      <c r="F4722" s="312" t="s">
        <v>16</v>
      </c>
      <c r="G4722" s="302" t="s">
        <v>17</v>
      </c>
      <c r="H4722" s="303"/>
      <c r="I4722" s="304"/>
      <c r="J4722" s="290" t="s">
        <v>18</v>
      </c>
      <c r="K4722" s="290" t="s">
        <v>19</v>
      </c>
      <c r="L4722" s="308" t="s">
        <v>20</v>
      </c>
      <c r="M4722" s="299" t="s">
        <v>11</v>
      </c>
      <c r="N4722" s="293" t="s">
        <v>21</v>
      </c>
      <c r="O4722" s="293" t="s">
        <v>22</v>
      </c>
      <c r="P4722" s="293" t="s">
        <v>16</v>
      </c>
      <c r="Q4722" s="290" t="s">
        <v>23</v>
      </c>
      <c r="R4722" s="290" t="s">
        <v>24</v>
      </c>
      <c r="S4722" s="290" t="s">
        <v>25</v>
      </c>
      <c r="T4722" s="290" t="s">
        <v>26</v>
      </c>
      <c r="U4722" s="288" t="s">
        <v>27</v>
      </c>
      <c r="V4722" s="289"/>
      <c r="W4722" s="290" t="s">
        <v>28</v>
      </c>
      <c r="X4722" s="291"/>
      <c r="Y4722" s="291"/>
      <c r="Z4722" s="291"/>
      <c r="AA4722" s="291"/>
      <c r="AB4722" s="318"/>
    </row>
    <row r="4723" spans="1:29" x14ac:dyDescent="0.35">
      <c r="A4723" s="300"/>
      <c r="B4723" s="294"/>
      <c r="C4723" s="294"/>
      <c r="D4723" s="312"/>
      <c r="E4723" s="312"/>
      <c r="F4723" s="312"/>
      <c r="G4723" s="305"/>
      <c r="H4723" s="306"/>
      <c r="I4723" s="307"/>
      <c r="J4723" s="291"/>
      <c r="K4723" s="291"/>
      <c r="L4723" s="309"/>
      <c r="M4723" s="300"/>
      <c r="N4723" s="294"/>
      <c r="O4723" s="294"/>
      <c r="P4723" s="294"/>
      <c r="Q4723" s="291"/>
      <c r="R4723" s="291"/>
      <c r="S4723" s="291"/>
      <c r="T4723" s="291"/>
      <c r="U4723" s="293" t="s">
        <v>29</v>
      </c>
      <c r="V4723" s="296" t="s">
        <v>30</v>
      </c>
      <c r="W4723" s="291"/>
      <c r="X4723" s="291"/>
      <c r="Y4723" s="291"/>
      <c r="Z4723" s="291"/>
      <c r="AA4723" s="291"/>
      <c r="AB4723" s="318"/>
    </row>
    <row r="4724" spans="1:29" x14ac:dyDescent="0.35">
      <c r="A4724" s="300"/>
      <c r="B4724" s="294"/>
      <c r="C4724" s="294"/>
      <c r="D4724" s="312"/>
      <c r="E4724" s="312"/>
      <c r="F4724" s="312"/>
      <c r="G4724" s="299" t="s">
        <v>31</v>
      </c>
      <c r="H4724" s="299" t="s">
        <v>32</v>
      </c>
      <c r="I4724" s="299" t="s">
        <v>33</v>
      </c>
      <c r="J4724" s="291"/>
      <c r="K4724" s="291"/>
      <c r="L4724" s="309"/>
      <c r="M4724" s="300"/>
      <c r="N4724" s="294"/>
      <c r="O4724" s="294"/>
      <c r="P4724" s="294"/>
      <c r="Q4724" s="291"/>
      <c r="R4724" s="291"/>
      <c r="S4724" s="291"/>
      <c r="T4724" s="291"/>
      <c r="U4724" s="294"/>
      <c r="V4724" s="297"/>
      <c r="W4724" s="291"/>
      <c r="X4724" s="291"/>
      <c r="Y4724" s="291"/>
      <c r="Z4724" s="291"/>
      <c r="AA4724" s="291"/>
      <c r="AB4724" s="318"/>
    </row>
    <row r="4725" spans="1:29" x14ac:dyDescent="0.35">
      <c r="A4725" s="300"/>
      <c r="B4725" s="294"/>
      <c r="C4725" s="294"/>
      <c r="D4725" s="312"/>
      <c r="E4725" s="312"/>
      <c r="F4725" s="312"/>
      <c r="G4725" s="300"/>
      <c r="H4725" s="300"/>
      <c r="I4725" s="300"/>
      <c r="J4725" s="291"/>
      <c r="K4725" s="291"/>
      <c r="L4725" s="309"/>
      <c r="M4725" s="300"/>
      <c r="N4725" s="294"/>
      <c r="O4725" s="294"/>
      <c r="P4725" s="294"/>
      <c r="Q4725" s="291"/>
      <c r="R4725" s="291"/>
      <c r="S4725" s="291"/>
      <c r="T4725" s="291"/>
      <c r="U4725" s="294"/>
      <c r="V4725" s="297"/>
      <c r="W4725" s="291"/>
      <c r="X4725" s="291"/>
      <c r="Y4725" s="291"/>
      <c r="Z4725" s="291"/>
      <c r="AA4725" s="291"/>
      <c r="AB4725" s="318"/>
    </row>
    <row r="4726" spans="1:29" x14ac:dyDescent="0.35">
      <c r="A4726" s="301"/>
      <c r="B4726" s="295"/>
      <c r="C4726" s="295"/>
      <c r="D4726" s="313"/>
      <c r="E4726" s="313"/>
      <c r="F4726" s="313"/>
      <c r="G4726" s="301"/>
      <c r="H4726" s="301"/>
      <c r="I4726" s="301"/>
      <c r="J4726" s="292"/>
      <c r="K4726" s="292"/>
      <c r="L4726" s="310"/>
      <c r="M4726" s="301"/>
      <c r="N4726" s="295"/>
      <c r="O4726" s="295"/>
      <c r="P4726" s="295"/>
      <c r="Q4726" s="292"/>
      <c r="R4726" s="292"/>
      <c r="S4726" s="292"/>
      <c r="T4726" s="292"/>
      <c r="U4726" s="295"/>
      <c r="V4726" s="298"/>
      <c r="W4726" s="292"/>
      <c r="X4726" s="292"/>
      <c r="Y4726" s="292"/>
      <c r="Z4726" s="292"/>
      <c r="AA4726" s="292"/>
      <c r="AB4726" s="319"/>
    </row>
    <row r="4727" spans="1:29" x14ac:dyDescent="0.35">
      <c r="A4727" s="15">
        <v>1</v>
      </c>
      <c r="B4727" s="16" t="str">
        <f>[1]ภดส3!B10034</f>
        <v>โฉนด</v>
      </c>
      <c r="C4727" s="16">
        <f>[1]ภดส3!E10034</f>
        <v>3137</v>
      </c>
      <c r="D4727" s="17">
        <f>[1]ภดส3!C10034</f>
        <v>6581</v>
      </c>
      <c r="E4727" s="17" t="str">
        <f>[1]ภดส3!F10034</f>
        <v>ม.11 ต.นาบอน</v>
      </c>
      <c r="F4727" s="18" t="s">
        <v>47</v>
      </c>
      <c r="G4727" s="16">
        <f>[1]ภดส3!G10034</f>
        <v>0</v>
      </c>
      <c r="H4727" s="16">
        <f>[1]ภดส3!H10034</f>
        <v>0</v>
      </c>
      <c r="I4727" s="16">
        <f>[1]ภดส3!I10034</f>
        <v>11</v>
      </c>
      <c r="J4727" s="19">
        <f>[1]ภดส3!J10034</f>
        <v>11</v>
      </c>
      <c r="K4727" s="20">
        <v>1300</v>
      </c>
      <c r="L4727" s="19">
        <f>J4727*K4727</f>
        <v>14300</v>
      </c>
      <c r="M4727" s="21"/>
      <c r="N4727" s="21" t="s">
        <v>371</v>
      </c>
      <c r="O4727" s="21"/>
      <c r="P4727" s="21"/>
      <c r="Q4727" s="22"/>
      <c r="R4727" s="23"/>
      <c r="S4727" s="22"/>
      <c r="T4727" s="22"/>
      <c r="U4727" s="21"/>
      <c r="V4727" s="21"/>
      <c r="W4727" s="23"/>
      <c r="X4727" s="22">
        <f>L4727</f>
        <v>14300</v>
      </c>
      <c r="Y4727" s="23">
        <f>X4727*100/100</f>
        <v>14300</v>
      </c>
      <c r="Z4727" s="22">
        <v>0</v>
      </c>
      <c r="AA4727" s="24">
        <f>Y4727-Z4727</f>
        <v>14300</v>
      </c>
      <c r="AB4727" s="25">
        <v>0.3</v>
      </c>
      <c r="AC4727" s="5">
        <f>AA4727*AB4727/100</f>
        <v>42.9</v>
      </c>
    </row>
    <row r="4728" spans="1:29" x14ac:dyDescent="0.35">
      <c r="A4728" s="15">
        <v>2</v>
      </c>
      <c r="B4728" s="16" t="str">
        <f>[1]ภดส3!B10035</f>
        <v>โฉนด</v>
      </c>
      <c r="C4728" s="16">
        <f>[1]ภดส3!E10035</f>
        <v>3131</v>
      </c>
      <c r="D4728" s="17">
        <f>[1]ภดส3!C10035</f>
        <v>6575</v>
      </c>
      <c r="E4728" s="17" t="str">
        <f>[1]ภดส3!F10035</f>
        <v>ม.11 ต.นาบอน</v>
      </c>
      <c r="F4728" s="18" t="s">
        <v>47</v>
      </c>
      <c r="G4728" s="16">
        <f>[1]ภดส3!G10035</f>
        <v>0</v>
      </c>
      <c r="H4728" s="16">
        <f>[1]ภดส3!H10035</f>
        <v>0</v>
      </c>
      <c r="I4728" s="16">
        <f>[1]ภดส3!I10035</f>
        <v>21</v>
      </c>
      <c r="J4728" s="19">
        <f>[1]ภดส3!J10035</f>
        <v>21</v>
      </c>
      <c r="K4728" s="20">
        <v>3050</v>
      </c>
      <c r="L4728" s="19">
        <f>J4728*K4728</f>
        <v>64050</v>
      </c>
      <c r="M4728" s="21"/>
      <c r="N4728" s="21" t="s">
        <v>371</v>
      </c>
      <c r="O4728" s="21"/>
      <c r="P4728" s="21"/>
      <c r="Q4728" s="22"/>
      <c r="R4728" s="23"/>
      <c r="S4728" s="22"/>
      <c r="T4728" s="22"/>
      <c r="U4728" s="21"/>
      <c r="V4728" s="21"/>
      <c r="W4728" s="23"/>
      <c r="X4728" s="22">
        <f>L4728</f>
        <v>64050</v>
      </c>
      <c r="Y4728" s="23">
        <f>X4728*100/100</f>
        <v>64050</v>
      </c>
      <c r="Z4728" s="22">
        <v>0</v>
      </c>
      <c r="AA4728" s="24">
        <f>Y4728-Z4728</f>
        <v>64050</v>
      </c>
      <c r="AB4728" s="25">
        <v>0.3</v>
      </c>
      <c r="AC4728" s="5">
        <f t="shared" ref="AC4728:AC4729" si="283">AA4728*AB4728/100</f>
        <v>192.15</v>
      </c>
    </row>
    <row r="4729" spans="1:29" x14ac:dyDescent="0.35">
      <c r="A4729" s="15">
        <v>3</v>
      </c>
      <c r="B4729" s="16" t="str">
        <f>[1]ภดส3!B10036</f>
        <v>โฉนด</v>
      </c>
      <c r="C4729" s="16">
        <f>[1]ภดส3!E10036</f>
        <v>2613</v>
      </c>
      <c r="D4729" s="17">
        <f>[1]ภดส3!C10036</f>
        <v>5732</v>
      </c>
      <c r="E4729" s="17" t="str">
        <f>[1]ภดส3!F10036</f>
        <v>ม.11 ต.นาบอน</v>
      </c>
      <c r="F4729" s="18" t="s">
        <v>34</v>
      </c>
      <c r="G4729" s="16">
        <f>[1]ภดส3!G10036</f>
        <v>0</v>
      </c>
      <c r="H4729" s="16">
        <f>[1]ภดส3!H10036</f>
        <v>0</v>
      </c>
      <c r="I4729" s="16">
        <f>[1]ภดส3!I10036</f>
        <v>24</v>
      </c>
      <c r="J4729" s="19">
        <f>[1]ภดส3!J10036</f>
        <v>24</v>
      </c>
      <c r="K4729" s="20">
        <v>3050</v>
      </c>
      <c r="L4729" s="19">
        <f>J4729*K4729</f>
        <v>73200</v>
      </c>
      <c r="M4729" s="21">
        <v>1</v>
      </c>
      <c r="N4729" s="21" t="s">
        <v>72</v>
      </c>
      <c r="O4729" s="21" t="s">
        <v>49</v>
      </c>
      <c r="P4729" s="21">
        <v>2</v>
      </c>
      <c r="Q4729" s="22">
        <v>288</v>
      </c>
      <c r="R4729" s="23">
        <v>100</v>
      </c>
      <c r="S4729" s="22">
        <v>7450</v>
      </c>
      <c r="T4729" s="22">
        <f>Q4729*S4729</f>
        <v>2145600</v>
      </c>
      <c r="U4729" s="21">
        <v>20</v>
      </c>
      <c r="V4729" s="21">
        <v>30</v>
      </c>
      <c r="W4729" s="23">
        <f>T4729-T4729*30/100</f>
        <v>1501920</v>
      </c>
      <c r="X4729" s="22">
        <f>L4729+W4729</f>
        <v>1575120</v>
      </c>
      <c r="Y4729" s="23">
        <f>X4729*R4729/100</f>
        <v>1575120</v>
      </c>
      <c r="Z4729" s="22">
        <v>50000000</v>
      </c>
      <c r="AA4729" s="24">
        <v>0</v>
      </c>
      <c r="AB4729" s="25">
        <v>0.02</v>
      </c>
      <c r="AC4729" s="5">
        <f t="shared" si="283"/>
        <v>0</v>
      </c>
    </row>
    <row r="4730" spans="1:29" x14ac:dyDescent="0.35">
      <c r="A4730" s="15"/>
      <c r="B4730" s="16"/>
      <c r="C4730" s="16"/>
      <c r="D4730" s="17"/>
      <c r="E4730" s="17"/>
      <c r="F4730" s="28"/>
      <c r="G4730" s="16"/>
      <c r="H4730" s="16"/>
      <c r="I4730" s="16"/>
      <c r="J4730" s="45"/>
      <c r="K4730" s="29"/>
      <c r="L4730" s="19"/>
      <c r="M4730" s="30"/>
      <c r="N4730" s="30"/>
      <c r="O4730" s="31"/>
      <c r="P4730" s="30"/>
      <c r="Q4730" s="32"/>
      <c r="R4730" s="23"/>
      <c r="S4730" s="42"/>
      <c r="T4730" s="22"/>
      <c r="U4730" s="31"/>
      <c r="V4730" s="31"/>
      <c r="W4730" s="23"/>
      <c r="X4730" s="22"/>
      <c r="Y4730" s="23"/>
      <c r="Z4730" s="22"/>
      <c r="AA4730" s="24"/>
      <c r="AB4730" s="25"/>
      <c r="AC4730" s="5">
        <f>SUM(AC4727:AC4729)</f>
        <v>235.05</v>
      </c>
    </row>
    <row r="4731" spans="1:29" x14ac:dyDescent="0.35">
      <c r="A4731" s="201"/>
      <c r="B4731" s="202"/>
      <c r="C4731" s="202"/>
      <c r="D4731" s="77"/>
      <c r="E4731" s="77"/>
      <c r="F4731" s="130"/>
      <c r="G4731" s="202"/>
      <c r="H4731" s="202"/>
      <c r="I4731" s="202"/>
      <c r="J4731" s="196"/>
      <c r="K4731" s="197"/>
      <c r="L4731" s="203"/>
      <c r="M4731" s="132"/>
      <c r="N4731" s="204"/>
      <c r="O4731" s="204"/>
      <c r="P4731" s="204"/>
      <c r="Q4731" s="183"/>
      <c r="R4731" s="206"/>
      <c r="S4731" s="183"/>
      <c r="T4731" s="207"/>
      <c r="U4731" s="204"/>
      <c r="V4731" s="204"/>
      <c r="W4731" s="206"/>
      <c r="X4731" s="207"/>
      <c r="Y4731" s="206"/>
      <c r="Z4731" s="207"/>
      <c r="AA4731" s="208"/>
      <c r="AB4731" s="198"/>
      <c r="AC4731" s="188"/>
    </row>
    <row r="4732" spans="1:29" x14ac:dyDescent="0.35">
      <c r="A4732" s="1"/>
      <c r="B4732" s="1"/>
      <c r="C4732" s="1"/>
      <c r="D4732" s="2"/>
      <c r="E4732" s="2"/>
      <c r="F4732" s="2"/>
      <c r="G4732" s="1"/>
      <c r="H4732" s="1"/>
      <c r="I4732" s="1"/>
      <c r="J4732" s="3"/>
      <c r="K4732" s="4"/>
      <c r="M4732" s="6"/>
      <c r="N4732" s="1"/>
      <c r="O4732" s="1"/>
      <c r="P4732" s="1"/>
      <c r="Q4732" s="3"/>
      <c r="R4732" s="4"/>
      <c r="S4732" s="3"/>
      <c r="T4732" s="3"/>
      <c r="U4732" s="1"/>
      <c r="V4732" s="1"/>
      <c r="W4732" s="4"/>
      <c r="X4732" s="3"/>
      <c r="Y4732" s="4"/>
      <c r="Z4732" s="3"/>
      <c r="AA4732" s="4"/>
      <c r="AB4732" s="55"/>
    </row>
    <row r="4733" spans="1:29" x14ac:dyDescent="0.35">
      <c r="A4733" s="8"/>
      <c r="B4733" s="8" t="s">
        <v>37</v>
      </c>
      <c r="C4733" s="8"/>
      <c r="D4733" s="9" t="s">
        <v>38</v>
      </c>
      <c r="E4733" s="9"/>
      <c r="F4733" s="9"/>
      <c r="G4733" s="56"/>
      <c r="H4733" s="8" t="s">
        <v>39</v>
      </c>
      <c r="I4733" s="8"/>
      <c r="J4733" s="57"/>
      <c r="K4733" s="10"/>
      <c r="L4733" s="8"/>
      <c r="M4733" s="13"/>
      <c r="N4733" s="1"/>
      <c r="O4733" s="1"/>
      <c r="P4733" s="1"/>
      <c r="Q4733" s="3"/>
      <c r="R4733" s="4"/>
      <c r="S4733" s="3"/>
      <c r="T4733" s="3"/>
      <c r="U4733" s="1"/>
      <c r="V4733" s="1"/>
      <c r="W4733" s="4"/>
      <c r="X4733" s="3"/>
      <c r="Y4733" s="4"/>
      <c r="Z4733" s="3"/>
      <c r="AA4733" s="4"/>
      <c r="AB4733" s="55"/>
    </row>
    <row r="4734" spans="1:29" x14ac:dyDescent="0.35">
      <c r="A4734" s="8"/>
      <c r="B4734" s="8"/>
      <c r="C4734" s="8"/>
      <c r="D4734" s="9"/>
      <c r="E4734" s="9"/>
      <c r="F4734" s="9"/>
      <c r="G4734" s="56"/>
      <c r="H4734" s="8" t="s">
        <v>40</v>
      </c>
      <c r="I4734" s="8"/>
      <c r="J4734" s="57"/>
      <c r="K4734" s="10"/>
      <c r="L4734" s="8"/>
      <c r="M4734" s="13"/>
      <c r="N4734" s="1"/>
      <c r="O4734" s="1"/>
      <c r="P4734" s="1"/>
      <c r="Q4734" s="3"/>
      <c r="R4734" s="4"/>
      <c r="S4734" s="3"/>
      <c r="T4734" s="3"/>
      <c r="U4734" s="1"/>
      <c r="V4734" s="1"/>
      <c r="W4734" s="4"/>
      <c r="X4734" s="3"/>
      <c r="Y4734" s="4"/>
      <c r="Z4734" s="3"/>
      <c r="AA4734" s="4"/>
      <c r="AB4734" s="55"/>
    </row>
    <row r="4735" spans="1:29" x14ac:dyDescent="0.35">
      <c r="A4735" s="8"/>
      <c r="B4735" s="8"/>
      <c r="C4735" s="8"/>
      <c r="D4735" s="9"/>
      <c r="E4735" s="9"/>
      <c r="F4735" s="9"/>
      <c r="G4735" s="56"/>
      <c r="H4735" s="8" t="s">
        <v>41</v>
      </c>
      <c r="I4735" s="8"/>
      <c r="J4735" s="57"/>
      <c r="K4735" s="10"/>
      <c r="L4735" s="8"/>
      <c r="M4735" s="13"/>
      <c r="N4735" s="1"/>
      <c r="O4735" s="1"/>
      <c r="P4735" s="8"/>
      <c r="Q4735" s="3"/>
      <c r="R4735" s="4"/>
      <c r="S4735" s="3"/>
      <c r="T4735" s="3"/>
      <c r="U4735" s="1"/>
      <c r="V4735" s="1"/>
      <c r="W4735" s="4"/>
      <c r="X4735" s="3"/>
      <c r="Y4735" s="11"/>
      <c r="Z4735" s="10"/>
      <c r="AA4735" s="11"/>
      <c r="AB4735" s="14"/>
    </row>
    <row r="4736" spans="1:29" x14ac:dyDescent="0.35">
      <c r="A4736" s="8"/>
      <c r="B4736" s="8"/>
      <c r="C4736" s="8"/>
      <c r="D4736" s="9"/>
      <c r="E4736" s="9"/>
      <c r="F4736" s="9"/>
      <c r="G4736" s="56"/>
      <c r="H4736" s="8" t="s">
        <v>42</v>
      </c>
      <c r="I4736" s="58"/>
      <c r="J4736" s="59"/>
      <c r="K4736" s="12"/>
      <c r="L4736" s="58"/>
      <c r="M4736" s="60"/>
      <c r="N4736" s="1"/>
      <c r="O4736" s="1"/>
      <c r="P4736" s="8"/>
      <c r="Q4736" s="3"/>
      <c r="R4736" s="4"/>
      <c r="S4736" s="3"/>
      <c r="T4736" s="3"/>
      <c r="U4736" s="1"/>
      <c r="V4736" s="1"/>
      <c r="W4736" s="4"/>
      <c r="X4736" s="3"/>
      <c r="Y4736" s="11"/>
      <c r="Z4736" s="10"/>
      <c r="AA4736" s="11"/>
      <c r="AB4736" s="14"/>
    </row>
    <row r="4737" spans="1:29" x14ac:dyDescent="0.35">
      <c r="A4737" s="58"/>
      <c r="B4737" s="58"/>
      <c r="C4737" s="58"/>
      <c r="D4737" s="61"/>
      <c r="E4737" s="61"/>
      <c r="F4737" s="61"/>
      <c r="G4737" s="58"/>
      <c r="H4737" s="58" t="s">
        <v>43</v>
      </c>
      <c r="I4737" s="58"/>
      <c r="J4737" s="59"/>
      <c r="K4737" s="12"/>
      <c r="L4737" s="58"/>
      <c r="M4737" s="60"/>
    </row>
    <row r="4738" spans="1:29" x14ac:dyDescent="0.35">
      <c r="A4738" s="1"/>
      <c r="B4738" s="1"/>
      <c r="C4738" s="1"/>
      <c r="D4738" s="2"/>
      <c r="E4738" s="2"/>
      <c r="F4738" s="2"/>
      <c r="G4738" s="1"/>
      <c r="H4738" s="1"/>
      <c r="I4738" s="1"/>
      <c r="J4738" s="3"/>
      <c r="K4738" s="4"/>
      <c r="M4738" s="6"/>
      <c r="N4738" s="1"/>
      <c r="O4738" s="1"/>
      <c r="P4738" s="1"/>
      <c r="Q4738" s="3"/>
      <c r="R4738" s="4"/>
      <c r="S4738" s="3"/>
      <c r="T4738" s="3"/>
      <c r="U4738" s="1"/>
      <c r="V4738" s="1"/>
      <c r="W4738" s="4"/>
      <c r="X4738" s="3"/>
      <c r="Y4738" s="4"/>
      <c r="Z4738" s="3"/>
      <c r="AA4738" s="314" t="s">
        <v>0</v>
      </c>
      <c r="AB4738" s="314"/>
    </row>
    <row r="4739" spans="1:29" x14ac:dyDescent="0.35">
      <c r="A4739" s="315" t="s">
        <v>1</v>
      </c>
      <c r="B4739" s="315"/>
      <c r="C4739" s="315"/>
      <c r="D4739" s="315"/>
      <c r="E4739" s="315"/>
      <c r="F4739" s="315"/>
      <c r="G4739" s="315"/>
      <c r="H4739" s="315"/>
      <c r="I4739" s="315"/>
      <c r="J4739" s="315"/>
      <c r="K4739" s="315"/>
      <c r="L4739" s="315"/>
      <c r="M4739" s="315"/>
      <c r="N4739" s="315"/>
      <c r="O4739" s="315"/>
      <c r="P4739" s="315"/>
      <c r="Q4739" s="315"/>
      <c r="R4739" s="315"/>
      <c r="S4739" s="315"/>
      <c r="T4739" s="315"/>
      <c r="U4739" s="315"/>
      <c r="V4739" s="315"/>
      <c r="W4739" s="315"/>
      <c r="X4739" s="315"/>
      <c r="Y4739" s="315"/>
      <c r="Z4739" s="315"/>
      <c r="AA4739" s="315"/>
      <c r="AB4739" s="315"/>
    </row>
    <row r="4740" spans="1:29" x14ac:dyDescent="0.35">
      <c r="A4740" s="315" t="str">
        <f>A4719</f>
        <v>เทศบาลตำบลนาบอน</v>
      </c>
      <c r="B4740" s="315"/>
      <c r="C4740" s="315"/>
      <c r="D4740" s="315"/>
      <c r="E4740" s="315"/>
      <c r="F4740" s="315"/>
      <c r="G4740" s="315"/>
      <c r="H4740" s="315"/>
      <c r="I4740" s="315"/>
      <c r="J4740" s="315"/>
      <c r="K4740" s="315"/>
      <c r="L4740" s="315"/>
      <c r="M4740" s="315"/>
      <c r="N4740" s="315"/>
      <c r="O4740" s="315"/>
      <c r="P4740" s="315"/>
      <c r="Q4740" s="315"/>
      <c r="R4740" s="315"/>
      <c r="S4740" s="315"/>
      <c r="T4740" s="315"/>
      <c r="U4740" s="315"/>
      <c r="V4740" s="315"/>
      <c r="W4740" s="315"/>
      <c r="X4740" s="315"/>
      <c r="Y4740" s="315"/>
      <c r="Z4740" s="315"/>
      <c r="AA4740" s="315"/>
      <c r="AB4740" s="315"/>
    </row>
    <row r="4741" spans="1:29" x14ac:dyDescent="0.35">
      <c r="A4741" s="8" t="s">
        <v>372</v>
      </c>
      <c r="B4741" s="8"/>
      <c r="C4741" s="8"/>
      <c r="D4741" s="9"/>
      <c r="E4741" s="9"/>
      <c r="F4741" s="9"/>
      <c r="G4741" s="8"/>
      <c r="H4741" s="8"/>
      <c r="I4741" s="8"/>
      <c r="J4741" s="10"/>
      <c r="K4741" s="11"/>
      <c r="L4741" s="12"/>
      <c r="M4741" s="13"/>
      <c r="N4741" s="8"/>
      <c r="O4741" s="8"/>
      <c r="P4741" s="8"/>
      <c r="Q4741" s="10"/>
      <c r="R4741" s="11"/>
      <c r="S4741" s="10"/>
      <c r="T4741" s="10"/>
      <c r="U4741" s="8"/>
      <c r="V4741" s="8"/>
      <c r="W4741" s="11"/>
      <c r="X4741" s="10"/>
      <c r="Y4741" s="11"/>
      <c r="Z4741" s="10"/>
      <c r="AA4741" s="11"/>
      <c r="AB4741" s="14"/>
    </row>
    <row r="4742" spans="1:29" x14ac:dyDescent="0.35">
      <c r="A4742" s="288" t="s">
        <v>4</v>
      </c>
      <c r="B4742" s="316"/>
      <c r="C4742" s="316"/>
      <c r="D4742" s="316"/>
      <c r="E4742" s="316"/>
      <c r="F4742" s="316"/>
      <c r="G4742" s="316"/>
      <c r="H4742" s="316"/>
      <c r="I4742" s="316"/>
      <c r="J4742" s="316"/>
      <c r="K4742" s="316"/>
      <c r="L4742" s="289"/>
      <c r="M4742" s="288" t="s">
        <v>5</v>
      </c>
      <c r="N4742" s="316"/>
      <c r="O4742" s="316"/>
      <c r="P4742" s="316"/>
      <c r="Q4742" s="316"/>
      <c r="R4742" s="316"/>
      <c r="S4742" s="316"/>
      <c r="T4742" s="316"/>
      <c r="U4742" s="316"/>
      <c r="V4742" s="316"/>
      <c r="W4742" s="289"/>
      <c r="X4742" s="290" t="s">
        <v>6</v>
      </c>
      <c r="Y4742" s="290" t="s">
        <v>7</v>
      </c>
      <c r="Z4742" s="290" t="s">
        <v>8</v>
      </c>
      <c r="AA4742" s="290" t="s">
        <v>9</v>
      </c>
      <c r="AB4742" s="317" t="s">
        <v>10</v>
      </c>
    </row>
    <row r="4743" spans="1:29" x14ac:dyDescent="0.35">
      <c r="A4743" s="299" t="s">
        <v>11</v>
      </c>
      <c r="B4743" s="293" t="s">
        <v>12</v>
      </c>
      <c r="C4743" s="293" t="s">
        <v>13</v>
      </c>
      <c r="D4743" s="311" t="s">
        <v>14</v>
      </c>
      <c r="E4743" s="311" t="s">
        <v>15</v>
      </c>
      <c r="F4743" s="312" t="s">
        <v>16</v>
      </c>
      <c r="G4743" s="302" t="s">
        <v>17</v>
      </c>
      <c r="H4743" s="303"/>
      <c r="I4743" s="304"/>
      <c r="J4743" s="290" t="s">
        <v>18</v>
      </c>
      <c r="K4743" s="290" t="s">
        <v>19</v>
      </c>
      <c r="L4743" s="308" t="s">
        <v>20</v>
      </c>
      <c r="M4743" s="299" t="s">
        <v>11</v>
      </c>
      <c r="N4743" s="293" t="s">
        <v>21</v>
      </c>
      <c r="O4743" s="293" t="s">
        <v>22</v>
      </c>
      <c r="P4743" s="293" t="s">
        <v>16</v>
      </c>
      <c r="Q4743" s="290" t="s">
        <v>23</v>
      </c>
      <c r="R4743" s="290" t="s">
        <v>24</v>
      </c>
      <c r="S4743" s="290" t="s">
        <v>25</v>
      </c>
      <c r="T4743" s="290" t="s">
        <v>26</v>
      </c>
      <c r="U4743" s="288" t="s">
        <v>27</v>
      </c>
      <c r="V4743" s="289"/>
      <c r="W4743" s="290" t="s">
        <v>28</v>
      </c>
      <c r="X4743" s="291"/>
      <c r="Y4743" s="291"/>
      <c r="Z4743" s="291"/>
      <c r="AA4743" s="291"/>
      <c r="AB4743" s="318"/>
    </row>
    <row r="4744" spans="1:29" x14ac:dyDescent="0.35">
      <c r="A4744" s="300"/>
      <c r="B4744" s="294"/>
      <c r="C4744" s="294"/>
      <c r="D4744" s="312"/>
      <c r="E4744" s="312"/>
      <c r="F4744" s="312"/>
      <c r="G4744" s="305"/>
      <c r="H4744" s="306"/>
      <c r="I4744" s="307"/>
      <c r="J4744" s="291"/>
      <c r="K4744" s="291"/>
      <c r="L4744" s="309"/>
      <c r="M4744" s="300"/>
      <c r="N4744" s="294"/>
      <c r="O4744" s="294"/>
      <c r="P4744" s="294"/>
      <c r="Q4744" s="291"/>
      <c r="R4744" s="291"/>
      <c r="S4744" s="291"/>
      <c r="T4744" s="291"/>
      <c r="U4744" s="293" t="s">
        <v>29</v>
      </c>
      <c r="V4744" s="296" t="s">
        <v>30</v>
      </c>
      <c r="W4744" s="291"/>
      <c r="X4744" s="291"/>
      <c r="Y4744" s="291"/>
      <c r="Z4744" s="291"/>
      <c r="AA4744" s="291"/>
      <c r="AB4744" s="318"/>
    </row>
    <row r="4745" spans="1:29" x14ac:dyDescent="0.35">
      <c r="A4745" s="300"/>
      <c r="B4745" s="294"/>
      <c r="C4745" s="294"/>
      <c r="D4745" s="312"/>
      <c r="E4745" s="312"/>
      <c r="F4745" s="312"/>
      <c r="G4745" s="299" t="s">
        <v>31</v>
      </c>
      <c r="H4745" s="299" t="s">
        <v>32</v>
      </c>
      <c r="I4745" s="299" t="s">
        <v>33</v>
      </c>
      <c r="J4745" s="291"/>
      <c r="K4745" s="291"/>
      <c r="L4745" s="309"/>
      <c r="M4745" s="300"/>
      <c r="N4745" s="294"/>
      <c r="O4745" s="294"/>
      <c r="P4745" s="294"/>
      <c r="Q4745" s="291"/>
      <c r="R4745" s="291"/>
      <c r="S4745" s="291"/>
      <c r="T4745" s="291"/>
      <c r="U4745" s="294"/>
      <c r="V4745" s="297"/>
      <c r="W4745" s="291"/>
      <c r="X4745" s="291"/>
      <c r="Y4745" s="291"/>
      <c r="Z4745" s="291"/>
      <c r="AA4745" s="291"/>
      <c r="AB4745" s="318"/>
    </row>
    <row r="4746" spans="1:29" x14ac:dyDescent="0.35">
      <c r="A4746" s="300"/>
      <c r="B4746" s="294"/>
      <c r="C4746" s="294"/>
      <c r="D4746" s="312"/>
      <c r="E4746" s="312"/>
      <c r="F4746" s="312"/>
      <c r="G4746" s="300"/>
      <c r="H4746" s="300"/>
      <c r="I4746" s="300"/>
      <c r="J4746" s="291"/>
      <c r="K4746" s="291"/>
      <c r="L4746" s="309"/>
      <c r="M4746" s="300"/>
      <c r="N4746" s="294"/>
      <c r="O4746" s="294"/>
      <c r="P4746" s="294"/>
      <c r="Q4746" s="291"/>
      <c r="R4746" s="291"/>
      <c r="S4746" s="291"/>
      <c r="T4746" s="291"/>
      <c r="U4746" s="294"/>
      <c r="V4746" s="297"/>
      <c r="W4746" s="291"/>
      <c r="X4746" s="291"/>
      <c r="Y4746" s="291"/>
      <c r="Z4746" s="291"/>
      <c r="AA4746" s="291"/>
      <c r="AB4746" s="318"/>
    </row>
    <row r="4747" spans="1:29" x14ac:dyDescent="0.35">
      <c r="A4747" s="301"/>
      <c r="B4747" s="295"/>
      <c r="C4747" s="295"/>
      <c r="D4747" s="313"/>
      <c r="E4747" s="313"/>
      <c r="F4747" s="313"/>
      <c r="G4747" s="301"/>
      <c r="H4747" s="301"/>
      <c r="I4747" s="301"/>
      <c r="J4747" s="292"/>
      <c r="K4747" s="292"/>
      <c r="L4747" s="310"/>
      <c r="M4747" s="301"/>
      <c r="N4747" s="295"/>
      <c r="O4747" s="295"/>
      <c r="P4747" s="295"/>
      <c r="Q4747" s="292"/>
      <c r="R4747" s="292"/>
      <c r="S4747" s="292"/>
      <c r="T4747" s="292"/>
      <c r="U4747" s="295"/>
      <c r="V4747" s="298"/>
      <c r="W4747" s="292"/>
      <c r="X4747" s="292"/>
      <c r="Y4747" s="292"/>
      <c r="Z4747" s="292"/>
      <c r="AA4747" s="292"/>
      <c r="AB4747" s="319"/>
    </row>
    <row r="4748" spans="1:29" x14ac:dyDescent="0.35">
      <c r="A4748" s="15">
        <v>1</v>
      </c>
      <c r="B4748" s="16" t="s">
        <v>95</v>
      </c>
      <c r="C4748" s="16">
        <v>3130</v>
      </c>
      <c r="D4748" s="17">
        <v>6574</v>
      </c>
      <c r="E4748" s="17" t="s">
        <v>67</v>
      </c>
      <c r="F4748" s="28" t="s">
        <v>47</v>
      </c>
      <c r="G4748" s="16">
        <v>0</v>
      </c>
      <c r="H4748" s="16">
        <v>0</v>
      </c>
      <c r="I4748" s="16">
        <v>11</v>
      </c>
      <c r="J4748" s="45">
        <v>11</v>
      </c>
      <c r="K4748" s="29">
        <v>1300</v>
      </c>
      <c r="L4748" s="19">
        <f>J4748*K4748</f>
        <v>14300</v>
      </c>
      <c r="M4748" s="30"/>
      <c r="N4748" s="31" t="s">
        <v>371</v>
      </c>
      <c r="O4748" s="31"/>
      <c r="P4748" s="30"/>
      <c r="Q4748" s="32"/>
      <c r="R4748" s="23"/>
      <c r="S4748" s="42"/>
      <c r="T4748" s="22"/>
      <c r="U4748" s="31"/>
      <c r="V4748" s="31"/>
      <c r="W4748" s="23"/>
      <c r="X4748" s="22">
        <f>L4748</f>
        <v>14300</v>
      </c>
      <c r="Y4748" s="23">
        <f>X4748*100/100</f>
        <v>14300</v>
      </c>
      <c r="Z4748" s="22">
        <v>0</v>
      </c>
      <c r="AA4748" s="24">
        <f>Y4748-Z4748</f>
        <v>14300</v>
      </c>
      <c r="AB4748" s="25">
        <v>0.3</v>
      </c>
      <c r="AC4748" s="5">
        <f>AA4748*AB4748/100</f>
        <v>42.9</v>
      </c>
    </row>
    <row r="4749" spans="1:29" x14ac:dyDescent="0.35">
      <c r="A4749" s="92">
        <v>2</v>
      </c>
      <c r="B4749" s="16" t="s">
        <v>95</v>
      </c>
      <c r="C4749" s="93">
        <v>3129</v>
      </c>
      <c r="D4749" s="17">
        <v>6573</v>
      </c>
      <c r="E4749" s="17" t="s">
        <v>67</v>
      </c>
      <c r="F4749" s="105" t="s">
        <v>47</v>
      </c>
      <c r="G4749" s="93">
        <v>0</v>
      </c>
      <c r="H4749" s="93">
        <v>0</v>
      </c>
      <c r="I4749" s="93">
        <v>21</v>
      </c>
      <c r="J4749" s="114">
        <v>21</v>
      </c>
      <c r="K4749" s="142">
        <v>3050</v>
      </c>
      <c r="L4749" s="95">
        <f>J4749*K4749</f>
        <v>64050</v>
      </c>
      <c r="M4749" s="40"/>
      <c r="N4749" s="71" t="s">
        <v>371</v>
      </c>
      <c r="O4749" s="71"/>
      <c r="P4749" s="72"/>
      <c r="Q4749" s="249"/>
      <c r="R4749" s="98"/>
      <c r="S4749" s="229"/>
      <c r="T4749" s="97"/>
      <c r="U4749" s="71"/>
      <c r="V4749" s="71"/>
      <c r="W4749" s="98"/>
      <c r="X4749" s="97">
        <f>L4749</f>
        <v>64050</v>
      </c>
      <c r="Y4749" s="98">
        <f>X4749*100/100</f>
        <v>64050</v>
      </c>
      <c r="Z4749" s="97">
        <v>0</v>
      </c>
      <c r="AA4749" s="99">
        <f>Y4749-Z4749</f>
        <v>64050</v>
      </c>
      <c r="AB4749" s="100">
        <v>0.3</v>
      </c>
      <c r="AC4749" s="5">
        <f t="shared" ref="AC4749:AC4750" si="284">AA4749*AB4749/100</f>
        <v>192.15</v>
      </c>
    </row>
    <row r="4750" spans="1:29" x14ac:dyDescent="0.35">
      <c r="A4750" s="92">
        <v>3</v>
      </c>
      <c r="B4750" s="16" t="s">
        <v>95</v>
      </c>
      <c r="C4750" s="93">
        <v>3132</v>
      </c>
      <c r="D4750" s="17">
        <v>6576</v>
      </c>
      <c r="E4750" s="17" t="s">
        <v>67</v>
      </c>
      <c r="F4750" s="105" t="s">
        <v>34</v>
      </c>
      <c r="G4750" s="93">
        <v>0</v>
      </c>
      <c r="H4750" s="93">
        <v>0</v>
      </c>
      <c r="I4750" s="93">
        <v>12</v>
      </c>
      <c r="J4750" s="114">
        <v>12</v>
      </c>
      <c r="K4750" s="142">
        <v>1300</v>
      </c>
      <c r="L4750" s="95">
        <f>J4750*K4750</f>
        <v>15600</v>
      </c>
      <c r="M4750" s="40"/>
      <c r="N4750" s="72"/>
      <c r="O4750" s="71"/>
      <c r="P4750" s="72"/>
      <c r="Q4750" s="249"/>
      <c r="R4750" s="98"/>
      <c r="S4750" s="229"/>
      <c r="T4750" s="97"/>
      <c r="U4750" s="71"/>
      <c r="V4750" s="71"/>
      <c r="W4750" s="98"/>
      <c r="X4750" s="97">
        <f>L4750</f>
        <v>15600</v>
      </c>
      <c r="Y4750" s="98">
        <f>X4750*100/100</f>
        <v>15600</v>
      </c>
      <c r="Z4750" s="97">
        <v>0</v>
      </c>
      <c r="AA4750" s="99">
        <f>Y4750-Z4750</f>
        <v>15600</v>
      </c>
      <c r="AB4750" s="100">
        <v>0.3</v>
      </c>
      <c r="AC4750" s="5">
        <f t="shared" si="284"/>
        <v>46.8</v>
      </c>
    </row>
    <row r="4751" spans="1:29" x14ac:dyDescent="0.35">
      <c r="A4751" s="92"/>
      <c r="B4751" s="93"/>
      <c r="C4751" s="93"/>
      <c r="D4751" s="17"/>
      <c r="E4751" s="17"/>
      <c r="F4751" s="105"/>
      <c r="G4751" s="93"/>
      <c r="H4751" s="93"/>
      <c r="I4751" s="93"/>
      <c r="J4751" s="114"/>
      <c r="K4751" s="142"/>
      <c r="L4751" s="95"/>
      <c r="M4751" s="40"/>
      <c r="N4751" s="72"/>
      <c r="O4751" s="71"/>
      <c r="P4751" s="72"/>
      <c r="Q4751" s="249"/>
      <c r="R4751" s="98"/>
      <c r="S4751" s="229"/>
      <c r="T4751" s="97"/>
      <c r="U4751" s="71"/>
      <c r="V4751" s="71"/>
      <c r="W4751" s="98"/>
      <c r="X4751" s="97"/>
      <c r="Y4751" s="98"/>
      <c r="Z4751" s="97"/>
      <c r="AA4751" s="99"/>
      <c r="AB4751" s="100"/>
      <c r="AC4751" s="5">
        <f>SUM(AC4748:AC4750)</f>
        <v>281.85000000000002</v>
      </c>
    </row>
    <row r="4752" spans="1:29" x14ac:dyDescent="0.35">
      <c r="A4752" s="201"/>
      <c r="B4752" s="202"/>
      <c r="C4752" s="202"/>
      <c r="D4752" s="77"/>
      <c r="E4752" s="77"/>
      <c r="F4752" s="130"/>
      <c r="G4752" s="202"/>
      <c r="H4752" s="202"/>
      <c r="I4752" s="202"/>
      <c r="J4752" s="196"/>
      <c r="K4752" s="197"/>
      <c r="L4752" s="203"/>
      <c r="M4752" s="132"/>
      <c r="N4752" s="204"/>
      <c r="O4752" s="204"/>
      <c r="P4752" s="204"/>
      <c r="Q4752" s="183"/>
      <c r="R4752" s="206"/>
      <c r="S4752" s="183"/>
      <c r="T4752" s="207"/>
      <c r="U4752" s="204"/>
      <c r="V4752" s="204"/>
      <c r="W4752" s="206"/>
      <c r="X4752" s="207"/>
      <c r="Y4752" s="206"/>
      <c r="Z4752" s="207"/>
      <c r="AA4752" s="208"/>
      <c r="AB4752" s="198"/>
      <c r="AC4752" s="188"/>
    </row>
    <row r="4753" spans="1:28" x14ac:dyDescent="0.35">
      <c r="A4753" s="1"/>
      <c r="B4753" s="1"/>
      <c r="C4753" s="1"/>
      <c r="D4753" s="2"/>
      <c r="E4753" s="2"/>
      <c r="F4753" s="2"/>
      <c r="G4753" s="1"/>
      <c r="H4753" s="1"/>
      <c r="I4753" s="1"/>
      <c r="J4753" s="3"/>
      <c r="K4753" s="4"/>
      <c r="M4753" s="6"/>
      <c r="N4753" s="1"/>
      <c r="O4753" s="1"/>
      <c r="P4753" s="1"/>
      <c r="Q4753" s="3"/>
      <c r="R4753" s="4"/>
      <c r="S4753" s="3"/>
      <c r="T4753" s="3"/>
      <c r="U4753" s="1"/>
      <c r="V4753" s="1"/>
      <c r="W4753" s="4"/>
      <c r="X4753" s="3"/>
      <c r="Y4753" s="4"/>
      <c r="Z4753" s="3"/>
      <c r="AA4753" s="4"/>
      <c r="AB4753" s="55"/>
    </row>
    <row r="4754" spans="1:28" x14ac:dyDescent="0.35">
      <c r="A4754" s="8"/>
      <c r="B4754" s="8" t="s">
        <v>37</v>
      </c>
      <c r="C4754" s="8"/>
      <c r="D4754" s="9" t="s">
        <v>38</v>
      </c>
      <c r="E4754" s="9"/>
      <c r="F4754" s="9"/>
      <c r="G4754" s="56"/>
      <c r="H4754" s="8" t="s">
        <v>39</v>
      </c>
      <c r="I4754" s="8"/>
      <c r="J4754" s="57"/>
      <c r="K4754" s="10"/>
      <c r="L4754" s="8"/>
      <c r="M4754" s="13"/>
      <c r="N4754" s="1"/>
      <c r="O4754" s="1"/>
      <c r="P4754" s="1"/>
      <c r="Q4754" s="3"/>
      <c r="R4754" s="4"/>
      <c r="S4754" s="3"/>
      <c r="T4754" s="3"/>
      <c r="U4754" s="1"/>
      <c r="V4754" s="1"/>
      <c r="W4754" s="4"/>
      <c r="X4754" s="3"/>
      <c r="Y4754" s="4"/>
      <c r="Z4754" s="3"/>
      <c r="AA4754" s="4"/>
      <c r="AB4754" s="55"/>
    </row>
    <row r="4755" spans="1:28" x14ac:dyDescent="0.35">
      <c r="A4755" s="8"/>
      <c r="B4755" s="8"/>
      <c r="C4755" s="8"/>
      <c r="D4755" s="9"/>
      <c r="E4755" s="9"/>
      <c r="F4755" s="9"/>
      <c r="G4755" s="56"/>
      <c r="H4755" s="8" t="s">
        <v>40</v>
      </c>
      <c r="I4755" s="8"/>
      <c r="J4755" s="57"/>
      <c r="K4755" s="10"/>
      <c r="L4755" s="8"/>
      <c r="M4755" s="13"/>
      <c r="N4755" s="1"/>
      <c r="O4755" s="1"/>
      <c r="P4755" s="1"/>
      <c r="Q4755" s="3"/>
      <c r="R4755" s="4"/>
      <c r="S4755" s="3"/>
      <c r="T4755" s="3"/>
      <c r="U4755" s="1"/>
      <c r="V4755" s="1"/>
      <c r="W4755" s="4"/>
      <c r="X4755" s="3"/>
      <c r="Y4755" s="4"/>
      <c r="Z4755" s="3"/>
      <c r="AA4755" s="4"/>
      <c r="AB4755" s="55"/>
    </row>
    <row r="4756" spans="1:28" x14ac:dyDescent="0.35">
      <c r="A4756" s="8"/>
      <c r="B4756" s="8"/>
      <c r="C4756" s="8"/>
      <c r="D4756" s="9"/>
      <c r="E4756" s="9"/>
      <c r="F4756" s="9"/>
      <c r="G4756" s="56"/>
      <c r="H4756" s="8" t="s">
        <v>41</v>
      </c>
      <c r="I4756" s="8"/>
      <c r="J4756" s="57"/>
      <c r="K4756" s="10"/>
      <c r="L4756" s="8"/>
      <c r="M4756" s="13"/>
      <c r="N4756" s="1"/>
      <c r="O4756" s="1"/>
      <c r="P4756" s="8"/>
      <c r="Q4756" s="3"/>
      <c r="R4756" s="4"/>
      <c r="S4756" s="3"/>
      <c r="T4756" s="3"/>
      <c r="U4756" s="1"/>
      <c r="V4756" s="1"/>
      <c r="W4756" s="4"/>
      <c r="X4756" s="3"/>
      <c r="Y4756" s="11"/>
      <c r="Z4756" s="10"/>
      <c r="AA4756" s="11"/>
      <c r="AB4756" s="14"/>
    </row>
    <row r="4757" spans="1:28" x14ac:dyDescent="0.35">
      <c r="A4757" s="8"/>
      <c r="B4757" s="8"/>
      <c r="C4757" s="8"/>
      <c r="D4757" s="9"/>
      <c r="E4757" s="9"/>
      <c r="F4757" s="9"/>
      <c r="G4757" s="56"/>
      <c r="H4757" s="8" t="s">
        <v>42</v>
      </c>
      <c r="I4757" s="58"/>
      <c r="J4757" s="59"/>
      <c r="K4757" s="12"/>
      <c r="L4757" s="58"/>
      <c r="M4757" s="60"/>
      <c r="N4757" s="1"/>
      <c r="O4757" s="1"/>
      <c r="P4757" s="8"/>
      <c r="Q4757" s="3"/>
      <c r="R4757" s="4"/>
      <c r="S4757" s="3"/>
      <c r="T4757" s="3"/>
      <c r="U4757" s="1"/>
      <c r="V4757" s="1"/>
      <c r="W4757" s="4"/>
      <c r="X4757" s="3"/>
      <c r="Y4757" s="11"/>
      <c r="Z4757" s="10"/>
      <c r="AA4757" s="11"/>
      <c r="AB4757" s="14"/>
    </row>
    <row r="4758" spans="1:28" x14ac:dyDescent="0.35">
      <c r="A4758" s="58"/>
      <c r="B4758" s="58"/>
      <c r="C4758" s="58"/>
      <c r="D4758" s="61"/>
      <c r="E4758" s="61"/>
      <c r="F4758" s="61"/>
      <c r="G4758" s="58"/>
      <c r="H4758" s="58" t="s">
        <v>43</v>
      </c>
      <c r="I4758" s="58"/>
      <c r="J4758" s="59"/>
      <c r="K4758" s="12"/>
      <c r="L4758" s="58"/>
      <c r="M4758" s="60"/>
    </row>
    <row r="4759" spans="1:28" x14ac:dyDescent="0.35">
      <c r="A4759" s="1"/>
      <c r="B4759" s="1"/>
      <c r="C4759" s="1"/>
      <c r="D4759" s="2"/>
      <c r="E4759" s="2"/>
      <c r="F4759" s="2"/>
      <c r="G4759" s="1"/>
      <c r="H4759" s="1"/>
      <c r="I4759" s="1"/>
      <c r="J4759" s="3"/>
      <c r="K4759" s="4"/>
      <c r="M4759" s="6"/>
      <c r="N4759" s="1"/>
      <c r="O4759" s="1"/>
      <c r="P4759" s="1"/>
      <c r="Q4759" s="3"/>
      <c r="R4759" s="4"/>
      <c r="S4759" s="3"/>
      <c r="T4759" s="3"/>
      <c r="U4759" s="1"/>
      <c r="V4759" s="1"/>
      <c r="W4759" s="4"/>
      <c r="X4759" s="3"/>
      <c r="Y4759" s="4"/>
      <c r="Z4759" s="3"/>
      <c r="AA4759" s="314" t="s">
        <v>0</v>
      </c>
      <c r="AB4759" s="314"/>
    </row>
    <row r="4760" spans="1:28" x14ac:dyDescent="0.35">
      <c r="A4760" s="315" t="s">
        <v>1</v>
      </c>
      <c r="B4760" s="315"/>
      <c r="C4760" s="315"/>
      <c r="D4760" s="315"/>
      <c r="E4760" s="315"/>
      <c r="F4760" s="315"/>
      <c r="G4760" s="315"/>
      <c r="H4760" s="315"/>
      <c r="I4760" s="315"/>
      <c r="J4760" s="315"/>
      <c r="K4760" s="315"/>
      <c r="L4760" s="315"/>
      <c r="M4760" s="315"/>
      <c r="N4760" s="315"/>
      <c r="O4760" s="315"/>
      <c r="P4760" s="315"/>
      <c r="Q4760" s="315"/>
      <c r="R4760" s="315"/>
      <c r="S4760" s="315"/>
      <c r="T4760" s="315"/>
      <c r="U4760" s="315"/>
      <c r="V4760" s="315"/>
      <c r="W4760" s="315"/>
      <c r="X4760" s="315"/>
      <c r="Y4760" s="315"/>
      <c r="Z4760" s="315"/>
      <c r="AA4760" s="315"/>
      <c r="AB4760" s="315"/>
    </row>
    <row r="4761" spans="1:28" x14ac:dyDescent="0.35">
      <c r="A4761" s="315" t="str">
        <f>A4740</f>
        <v>เทศบาลตำบลนาบอน</v>
      </c>
      <c r="B4761" s="315"/>
      <c r="C4761" s="315"/>
      <c r="D4761" s="315"/>
      <c r="E4761" s="315"/>
      <c r="F4761" s="315"/>
      <c r="G4761" s="315"/>
      <c r="H4761" s="315"/>
      <c r="I4761" s="315"/>
      <c r="J4761" s="315"/>
      <c r="K4761" s="315"/>
      <c r="L4761" s="315"/>
      <c r="M4761" s="315"/>
      <c r="N4761" s="315"/>
      <c r="O4761" s="315"/>
      <c r="P4761" s="315"/>
      <c r="Q4761" s="315"/>
      <c r="R4761" s="315"/>
      <c r="S4761" s="315"/>
      <c r="T4761" s="315"/>
      <c r="U4761" s="315"/>
      <c r="V4761" s="315"/>
      <c r="W4761" s="315"/>
      <c r="X4761" s="315"/>
      <c r="Y4761" s="315"/>
      <c r="Z4761" s="315"/>
      <c r="AA4761" s="315"/>
      <c r="AB4761" s="315"/>
    </row>
    <row r="4762" spans="1:28" x14ac:dyDescent="0.35">
      <c r="A4762" s="8" t="s">
        <v>373</v>
      </c>
      <c r="B4762" s="8"/>
      <c r="C4762" s="8"/>
      <c r="D4762" s="9"/>
      <c r="E4762" s="9"/>
      <c r="F4762" s="9"/>
      <c r="G4762" s="8"/>
      <c r="H4762" s="8"/>
      <c r="I4762" s="8"/>
      <c r="J4762" s="10"/>
      <c r="K4762" s="11"/>
      <c r="L4762" s="12"/>
      <c r="M4762" s="13"/>
      <c r="N4762" s="8"/>
      <c r="O4762" s="8"/>
      <c r="P4762" s="8"/>
      <c r="Q4762" s="10"/>
      <c r="R4762" s="11"/>
      <c r="S4762" s="10"/>
      <c r="T4762" s="10"/>
      <c r="U4762" s="8"/>
      <c r="V4762" s="8"/>
      <c r="W4762" s="11"/>
      <c r="X4762" s="10"/>
      <c r="Y4762" s="11"/>
      <c r="Z4762" s="10"/>
      <c r="AA4762" s="11"/>
      <c r="AB4762" s="14"/>
    </row>
    <row r="4763" spans="1:28" x14ac:dyDescent="0.35">
      <c r="A4763" s="288" t="s">
        <v>4</v>
      </c>
      <c r="B4763" s="316"/>
      <c r="C4763" s="316"/>
      <c r="D4763" s="316"/>
      <c r="E4763" s="316"/>
      <c r="F4763" s="316"/>
      <c r="G4763" s="316"/>
      <c r="H4763" s="316"/>
      <c r="I4763" s="316"/>
      <c r="J4763" s="316"/>
      <c r="K4763" s="316"/>
      <c r="L4763" s="289"/>
      <c r="M4763" s="288" t="s">
        <v>5</v>
      </c>
      <c r="N4763" s="316"/>
      <c r="O4763" s="316"/>
      <c r="P4763" s="316"/>
      <c r="Q4763" s="316"/>
      <c r="R4763" s="316"/>
      <c r="S4763" s="316"/>
      <c r="T4763" s="316"/>
      <c r="U4763" s="316"/>
      <c r="V4763" s="316"/>
      <c r="W4763" s="289"/>
      <c r="X4763" s="290" t="s">
        <v>6</v>
      </c>
      <c r="Y4763" s="290" t="s">
        <v>7</v>
      </c>
      <c r="Z4763" s="290" t="s">
        <v>8</v>
      </c>
      <c r="AA4763" s="290" t="s">
        <v>9</v>
      </c>
      <c r="AB4763" s="317" t="s">
        <v>10</v>
      </c>
    </row>
    <row r="4764" spans="1:28" x14ac:dyDescent="0.35">
      <c r="A4764" s="299" t="s">
        <v>11</v>
      </c>
      <c r="B4764" s="293" t="s">
        <v>12</v>
      </c>
      <c r="C4764" s="293" t="s">
        <v>13</v>
      </c>
      <c r="D4764" s="311" t="s">
        <v>14</v>
      </c>
      <c r="E4764" s="311" t="s">
        <v>15</v>
      </c>
      <c r="F4764" s="312" t="s">
        <v>16</v>
      </c>
      <c r="G4764" s="302" t="s">
        <v>17</v>
      </c>
      <c r="H4764" s="303"/>
      <c r="I4764" s="304"/>
      <c r="J4764" s="290" t="s">
        <v>18</v>
      </c>
      <c r="K4764" s="290" t="s">
        <v>19</v>
      </c>
      <c r="L4764" s="308" t="s">
        <v>20</v>
      </c>
      <c r="M4764" s="299" t="s">
        <v>11</v>
      </c>
      <c r="N4764" s="293" t="s">
        <v>21</v>
      </c>
      <c r="O4764" s="293" t="s">
        <v>22</v>
      </c>
      <c r="P4764" s="293" t="s">
        <v>16</v>
      </c>
      <c r="Q4764" s="290" t="s">
        <v>23</v>
      </c>
      <c r="R4764" s="290" t="s">
        <v>24</v>
      </c>
      <c r="S4764" s="290" t="s">
        <v>25</v>
      </c>
      <c r="T4764" s="290" t="s">
        <v>26</v>
      </c>
      <c r="U4764" s="288" t="s">
        <v>27</v>
      </c>
      <c r="V4764" s="289"/>
      <c r="W4764" s="290" t="s">
        <v>28</v>
      </c>
      <c r="X4764" s="291"/>
      <c r="Y4764" s="291"/>
      <c r="Z4764" s="291"/>
      <c r="AA4764" s="291"/>
      <c r="AB4764" s="318"/>
    </row>
    <row r="4765" spans="1:28" x14ac:dyDescent="0.35">
      <c r="A4765" s="300"/>
      <c r="B4765" s="294"/>
      <c r="C4765" s="294"/>
      <c r="D4765" s="312"/>
      <c r="E4765" s="312"/>
      <c r="F4765" s="312"/>
      <c r="G4765" s="305"/>
      <c r="H4765" s="306"/>
      <c r="I4765" s="307"/>
      <c r="J4765" s="291"/>
      <c r="K4765" s="291"/>
      <c r="L4765" s="309"/>
      <c r="M4765" s="300"/>
      <c r="N4765" s="294"/>
      <c r="O4765" s="294"/>
      <c r="P4765" s="294"/>
      <c r="Q4765" s="291"/>
      <c r="R4765" s="291"/>
      <c r="S4765" s="291"/>
      <c r="T4765" s="291"/>
      <c r="U4765" s="293" t="s">
        <v>29</v>
      </c>
      <c r="V4765" s="296" t="s">
        <v>30</v>
      </c>
      <c r="W4765" s="291"/>
      <c r="X4765" s="291"/>
      <c r="Y4765" s="291"/>
      <c r="Z4765" s="291"/>
      <c r="AA4765" s="291"/>
      <c r="AB4765" s="318"/>
    </row>
    <row r="4766" spans="1:28" x14ac:dyDescent="0.35">
      <c r="A4766" s="300"/>
      <c r="B4766" s="294"/>
      <c r="C4766" s="294"/>
      <c r="D4766" s="312"/>
      <c r="E4766" s="312"/>
      <c r="F4766" s="312"/>
      <c r="G4766" s="299" t="s">
        <v>31</v>
      </c>
      <c r="H4766" s="299" t="s">
        <v>32</v>
      </c>
      <c r="I4766" s="299" t="s">
        <v>33</v>
      </c>
      <c r="J4766" s="291"/>
      <c r="K4766" s="291"/>
      <c r="L4766" s="309"/>
      <c r="M4766" s="300"/>
      <c r="N4766" s="294"/>
      <c r="O4766" s="294"/>
      <c r="P4766" s="294"/>
      <c r="Q4766" s="291"/>
      <c r="R4766" s="291"/>
      <c r="S4766" s="291"/>
      <c r="T4766" s="291"/>
      <c r="U4766" s="294"/>
      <c r="V4766" s="297"/>
      <c r="W4766" s="291"/>
      <c r="X4766" s="291"/>
      <c r="Y4766" s="291"/>
      <c r="Z4766" s="291"/>
      <c r="AA4766" s="291"/>
      <c r="AB4766" s="318"/>
    </row>
    <row r="4767" spans="1:28" x14ac:dyDescent="0.35">
      <c r="A4767" s="300"/>
      <c r="B4767" s="294"/>
      <c r="C4767" s="294"/>
      <c r="D4767" s="312"/>
      <c r="E4767" s="312"/>
      <c r="F4767" s="312"/>
      <c r="G4767" s="300"/>
      <c r="H4767" s="300"/>
      <c r="I4767" s="300"/>
      <c r="J4767" s="291"/>
      <c r="K4767" s="291"/>
      <c r="L4767" s="309"/>
      <c r="M4767" s="300"/>
      <c r="N4767" s="294"/>
      <c r="O4767" s="294"/>
      <c r="P4767" s="294"/>
      <c r="Q4767" s="291"/>
      <c r="R4767" s="291"/>
      <c r="S4767" s="291"/>
      <c r="T4767" s="291"/>
      <c r="U4767" s="294"/>
      <c r="V4767" s="297"/>
      <c r="W4767" s="291"/>
      <c r="X4767" s="291"/>
      <c r="Y4767" s="291"/>
      <c r="Z4767" s="291"/>
      <c r="AA4767" s="291"/>
      <c r="AB4767" s="318"/>
    </row>
    <row r="4768" spans="1:28" x14ac:dyDescent="0.35">
      <c r="A4768" s="301"/>
      <c r="B4768" s="295"/>
      <c r="C4768" s="295"/>
      <c r="D4768" s="313"/>
      <c r="E4768" s="313"/>
      <c r="F4768" s="313"/>
      <c r="G4768" s="301"/>
      <c r="H4768" s="301"/>
      <c r="I4768" s="301"/>
      <c r="J4768" s="292"/>
      <c r="K4768" s="292"/>
      <c r="L4768" s="310"/>
      <c r="M4768" s="301"/>
      <c r="N4768" s="295"/>
      <c r="O4768" s="295"/>
      <c r="P4768" s="295"/>
      <c r="Q4768" s="292"/>
      <c r="R4768" s="292"/>
      <c r="S4768" s="292"/>
      <c r="T4768" s="292"/>
      <c r="U4768" s="295"/>
      <c r="V4768" s="298"/>
      <c r="W4768" s="292"/>
      <c r="X4768" s="292"/>
      <c r="Y4768" s="292"/>
      <c r="Z4768" s="292"/>
      <c r="AA4768" s="292"/>
      <c r="AB4768" s="319"/>
    </row>
    <row r="4769" spans="1:29" x14ac:dyDescent="0.35">
      <c r="A4769" s="15">
        <v>1</v>
      </c>
      <c r="B4769" s="16" t="str">
        <f>[1]ภดส3!B10061</f>
        <v>โฉนด</v>
      </c>
      <c r="C4769" s="16">
        <f>[1]ภดส3!E10061</f>
        <v>3823</v>
      </c>
      <c r="D4769" s="17">
        <f>[1]ภดส3!C10061</f>
        <v>8063</v>
      </c>
      <c r="E4769" s="17" t="str">
        <f>[1]ภดส3!F10061</f>
        <v>ม.2 ต.นาบอน</v>
      </c>
      <c r="F4769" s="18" t="s">
        <v>45</v>
      </c>
      <c r="G4769" s="16">
        <f>[1]ภดส3!G10061</f>
        <v>0</v>
      </c>
      <c r="H4769" s="16">
        <f>[1]ภดส3!H10061</f>
        <v>0</v>
      </c>
      <c r="I4769" s="16">
        <f>[1]ภดส3!I10061</f>
        <v>21</v>
      </c>
      <c r="J4769" s="19">
        <f>[1]ภดส3!J10061</f>
        <v>21</v>
      </c>
      <c r="K4769" s="20">
        <v>300</v>
      </c>
      <c r="L4769" s="19">
        <f>J4769*K4769</f>
        <v>6300</v>
      </c>
      <c r="M4769" s="21"/>
      <c r="N4769" s="21"/>
      <c r="O4769" s="21"/>
      <c r="P4769" s="21"/>
      <c r="Q4769" s="22"/>
      <c r="R4769" s="23"/>
      <c r="S4769" s="22"/>
      <c r="T4769" s="22"/>
      <c r="U4769" s="21"/>
      <c r="V4769" s="21"/>
      <c r="W4769" s="23"/>
      <c r="X4769" s="22">
        <f>L4769</f>
        <v>6300</v>
      </c>
      <c r="Y4769" s="23">
        <f>X4769*100/100</f>
        <v>6300</v>
      </c>
      <c r="Z4769" s="22">
        <v>0</v>
      </c>
      <c r="AA4769" s="24">
        <f>Y4769-Z4769</f>
        <v>6300</v>
      </c>
      <c r="AB4769" s="25">
        <v>0.3</v>
      </c>
      <c r="AC4769" s="5">
        <f>AA4769*AB4769/100</f>
        <v>18.899999999999999</v>
      </c>
    </row>
    <row r="4770" spans="1:29" x14ac:dyDescent="0.35">
      <c r="A4770" s="15">
        <v>2</v>
      </c>
      <c r="B4770" s="16" t="str">
        <f>[1]ภดส3!B10062</f>
        <v>โฉนด</v>
      </c>
      <c r="C4770" s="16">
        <f>[1]ภดส3!E10062</f>
        <v>3822</v>
      </c>
      <c r="D4770" s="17">
        <f>[1]ภดส3!C10062</f>
        <v>8062</v>
      </c>
      <c r="E4770" s="17" t="str">
        <f>[1]ภดส3!F10062</f>
        <v>ม.2 ต.นาบอน</v>
      </c>
      <c r="F4770" s="28" t="s">
        <v>45</v>
      </c>
      <c r="G4770" s="16">
        <f>[1]ภดส3!G10062</f>
        <v>0</v>
      </c>
      <c r="H4770" s="16">
        <f>[1]ภดส3!H10062</f>
        <v>0</v>
      </c>
      <c r="I4770" s="16">
        <f>[1]ภดส3!I10062</f>
        <v>21</v>
      </c>
      <c r="J4770" s="45">
        <f>[1]ภดส3!J10062</f>
        <v>21</v>
      </c>
      <c r="K4770" s="177">
        <v>300</v>
      </c>
      <c r="L4770" s="19">
        <f>J4770*K4770</f>
        <v>6300</v>
      </c>
      <c r="M4770" s="30"/>
      <c r="N4770" s="30"/>
      <c r="O4770" s="31"/>
      <c r="P4770" s="30"/>
      <c r="Q4770" s="32"/>
      <c r="R4770" s="23"/>
      <c r="S4770" s="42"/>
      <c r="T4770" s="22"/>
      <c r="U4770" s="31"/>
      <c r="V4770" s="31"/>
      <c r="W4770" s="23"/>
      <c r="X4770" s="22">
        <f>L4770</f>
        <v>6300</v>
      </c>
      <c r="Y4770" s="23">
        <f>X4770*100/100</f>
        <v>6300</v>
      </c>
      <c r="Z4770" s="22">
        <v>0</v>
      </c>
      <c r="AA4770" s="24">
        <f>Y4770-Z4770</f>
        <v>6300</v>
      </c>
      <c r="AB4770" s="25">
        <v>0.3</v>
      </c>
      <c r="AC4770" s="5">
        <f>AA4770*AB4770/100</f>
        <v>18.899999999999999</v>
      </c>
    </row>
    <row r="4771" spans="1:29" x14ac:dyDescent="0.35">
      <c r="A4771" s="201"/>
      <c r="B4771" s="202"/>
      <c r="C4771" s="202"/>
      <c r="D4771" s="77"/>
      <c r="E4771" s="77"/>
      <c r="F4771" s="130"/>
      <c r="G4771" s="202"/>
      <c r="H4771" s="202"/>
      <c r="I4771" s="202"/>
      <c r="J4771" s="196"/>
      <c r="K4771" s="197"/>
      <c r="L4771" s="203"/>
      <c r="M4771" s="132"/>
      <c r="N4771" s="204"/>
      <c r="O4771" s="204"/>
      <c r="P4771" s="204"/>
      <c r="Q4771" s="183"/>
      <c r="R4771" s="206"/>
      <c r="S4771" s="183"/>
      <c r="T4771" s="207"/>
      <c r="U4771" s="204"/>
      <c r="V4771" s="204"/>
      <c r="W4771" s="206"/>
      <c r="X4771" s="207"/>
      <c r="Y4771" s="206"/>
      <c r="Z4771" s="207"/>
      <c r="AA4771" s="208"/>
      <c r="AB4771" s="198"/>
      <c r="AC4771" s="188">
        <f>SUM(AC4769:AC4770)</f>
        <v>37.799999999999997</v>
      </c>
    </row>
    <row r="4772" spans="1:29" x14ac:dyDescent="0.35">
      <c r="A4772" s="1"/>
      <c r="B4772" s="1"/>
      <c r="C4772" s="1"/>
      <c r="D4772" s="2"/>
      <c r="E4772" s="2"/>
      <c r="F4772" s="2"/>
      <c r="G4772" s="1"/>
      <c r="H4772" s="1"/>
      <c r="I4772" s="1"/>
      <c r="J4772" s="3"/>
      <c r="K4772" s="4"/>
      <c r="M4772" s="6"/>
      <c r="N4772" s="1"/>
      <c r="O4772" s="1"/>
      <c r="P4772" s="1"/>
      <c r="Q4772" s="3"/>
      <c r="R4772" s="4"/>
      <c r="S4772" s="3"/>
      <c r="T4772" s="3"/>
      <c r="U4772" s="1"/>
      <c r="V4772" s="1"/>
      <c r="W4772" s="4"/>
      <c r="X4772" s="3"/>
      <c r="Y4772" s="4"/>
      <c r="Z4772" s="3"/>
      <c r="AA4772" s="4"/>
      <c r="AB4772" s="55"/>
    </row>
    <row r="4773" spans="1:29" x14ac:dyDescent="0.35">
      <c r="A4773" s="8"/>
      <c r="B4773" s="8" t="s">
        <v>37</v>
      </c>
      <c r="C4773" s="8"/>
      <c r="D4773" s="9" t="s">
        <v>38</v>
      </c>
      <c r="E4773" s="9"/>
      <c r="F4773" s="9"/>
      <c r="G4773" s="56"/>
      <c r="H4773" s="8" t="s">
        <v>39</v>
      </c>
      <c r="I4773" s="8"/>
      <c r="J4773" s="57"/>
      <c r="K4773" s="10"/>
      <c r="L4773" s="8"/>
      <c r="M4773" s="13"/>
      <c r="N4773" s="1"/>
      <c r="O4773" s="1"/>
      <c r="P4773" s="1"/>
      <c r="Q4773" s="3"/>
      <c r="R4773" s="4"/>
      <c r="S4773" s="3"/>
      <c r="T4773" s="3"/>
      <c r="U4773" s="1"/>
      <c r="V4773" s="1"/>
      <c r="W4773" s="4"/>
      <c r="X4773" s="3"/>
      <c r="Y4773" s="4"/>
      <c r="Z4773" s="3"/>
      <c r="AA4773" s="4"/>
      <c r="AB4773" s="55"/>
    </row>
    <row r="4774" spans="1:29" x14ac:dyDescent="0.35">
      <c r="A4774" s="8"/>
      <c r="B4774" s="8"/>
      <c r="C4774" s="8"/>
      <c r="D4774" s="9"/>
      <c r="E4774" s="9"/>
      <c r="F4774" s="9"/>
      <c r="G4774" s="56"/>
      <c r="H4774" s="8" t="s">
        <v>40</v>
      </c>
      <c r="I4774" s="8"/>
      <c r="J4774" s="57"/>
      <c r="K4774" s="10"/>
      <c r="L4774" s="8"/>
      <c r="M4774" s="13"/>
      <c r="N4774" s="1"/>
      <c r="O4774" s="1"/>
      <c r="P4774" s="1"/>
      <c r="Q4774" s="3"/>
      <c r="R4774" s="4"/>
      <c r="S4774" s="3"/>
      <c r="T4774" s="3"/>
      <c r="U4774" s="1"/>
      <c r="V4774" s="1"/>
      <c r="W4774" s="4"/>
      <c r="X4774" s="3"/>
      <c r="Y4774" s="4"/>
      <c r="Z4774" s="3"/>
      <c r="AA4774" s="4"/>
      <c r="AB4774" s="55"/>
    </row>
    <row r="4775" spans="1:29" x14ac:dyDescent="0.35">
      <c r="A4775" s="8"/>
      <c r="B4775" s="8"/>
      <c r="C4775" s="8"/>
      <c r="D4775" s="9"/>
      <c r="E4775" s="9"/>
      <c r="F4775" s="9"/>
      <c r="G4775" s="56"/>
      <c r="H4775" s="8" t="s">
        <v>41</v>
      </c>
      <c r="I4775" s="8"/>
      <c r="J4775" s="57"/>
      <c r="K4775" s="10"/>
      <c r="L4775" s="8"/>
      <c r="M4775" s="13"/>
      <c r="N4775" s="1"/>
      <c r="O4775" s="1"/>
      <c r="P4775" s="8"/>
      <c r="Q4775" s="3"/>
      <c r="R4775" s="4"/>
      <c r="S4775" s="3"/>
      <c r="T4775" s="3"/>
      <c r="U4775" s="1"/>
      <c r="V4775" s="1"/>
      <c r="W4775" s="4"/>
      <c r="X4775" s="3"/>
      <c r="Y4775" s="11"/>
      <c r="Z4775" s="10"/>
      <c r="AA4775" s="11"/>
      <c r="AB4775" s="14"/>
    </row>
    <row r="4776" spans="1:29" x14ac:dyDescent="0.35">
      <c r="A4776" s="8"/>
      <c r="B4776" s="8"/>
      <c r="C4776" s="8"/>
      <c r="D4776" s="9"/>
      <c r="E4776" s="9"/>
      <c r="F4776" s="9"/>
      <c r="G4776" s="56"/>
      <c r="H4776" s="8" t="s">
        <v>42</v>
      </c>
      <c r="I4776" s="58"/>
      <c r="J4776" s="59"/>
      <c r="K4776" s="12"/>
      <c r="L4776" s="58"/>
      <c r="M4776" s="60"/>
      <c r="N4776" s="1"/>
      <c r="O4776" s="1"/>
      <c r="P4776" s="8"/>
      <c r="Q4776" s="3"/>
      <c r="R4776" s="4"/>
      <c r="S4776" s="3"/>
      <c r="T4776" s="3"/>
      <c r="U4776" s="1"/>
      <c r="V4776" s="1"/>
      <c r="W4776" s="4"/>
      <c r="X4776" s="3"/>
      <c r="Y4776" s="11"/>
      <c r="Z4776" s="10"/>
      <c r="AA4776" s="11"/>
      <c r="AB4776" s="14"/>
    </row>
    <row r="4777" spans="1:29" x14ac:dyDescent="0.35">
      <c r="A4777" s="58"/>
      <c r="B4777" s="58"/>
      <c r="C4777" s="58"/>
      <c r="D4777" s="61"/>
      <c r="E4777" s="61"/>
      <c r="F4777" s="61"/>
      <c r="G4777" s="58"/>
      <c r="H4777" s="58" t="s">
        <v>43</v>
      </c>
      <c r="I4777" s="58"/>
      <c r="J4777" s="59"/>
      <c r="K4777" s="12"/>
      <c r="L4777" s="58"/>
      <c r="M4777" s="60"/>
    </row>
    <row r="4778" spans="1:29" x14ac:dyDescent="0.35">
      <c r="A4778" s="1"/>
      <c r="B4778" s="1"/>
      <c r="C4778" s="1"/>
      <c r="D4778" s="2"/>
      <c r="E4778" s="2"/>
      <c r="F4778" s="2"/>
      <c r="G4778" s="1"/>
      <c r="H4778" s="1"/>
      <c r="I4778" s="1"/>
      <c r="J4778" s="3"/>
      <c r="K4778" s="4"/>
      <c r="M4778" s="6"/>
      <c r="N4778" s="1"/>
      <c r="O4778" s="1"/>
      <c r="P4778" s="1"/>
      <c r="Q4778" s="3"/>
      <c r="R4778" s="4"/>
      <c r="S4778" s="3"/>
      <c r="T4778" s="3"/>
      <c r="U4778" s="1"/>
      <c r="V4778" s="1"/>
      <c r="W4778" s="4"/>
      <c r="X4778" s="3"/>
      <c r="Y4778" s="4"/>
      <c r="Z4778" s="3"/>
      <c r="AA4778" s="314" t="s">
        <v>0</v>
      </c>
      <c r="AB4778" s="314"/>
    </row>
    <row r="4779" spans="1:29" x14ac:dyDescent="0.35">
      <c r="A4779" s="315" t="s">
        <v>1</v>
      </c>
      <c r="B4779" s="315"/>
      <c r="C4779" s="315"/>
      <c r="D4779" s="315"/>
      <c r="E4779" s="315"/>
      <c r="F4779" s="315"/>
      <c r="G4779" s="315"/>
      <c r="H4779" s="315"/>
      <c r="I4779" s="315"/>
      <c r="J4779" s="315"/>
      <c r="K4779" s="315"/>
      <c r="L4779" s="315"/>
      <c r="M4779" s="315"/>
      <c r="N4779" s="315"/>
      <c r="O4779" s="315"/>
      <c r="P4779" s="315"/>
      <c r="Q4779" s="315"/>
      <c r="R4779" s="315"/>
      <c r="S4779" s="315"/>
      <c r="T4779" s="315"/>
      <c r="U4779" s="315"/>
      <c r="V4779" s="315"/>
      <c r="W4779" s="315"/>
      <c r="X4779" s="315"/>
      <c r="Y4779" s="315"/>
      <c r="Z4779" s="315"/>
      <c r="AA4779" s="315"/>
      <c r="AB4779" s="315"/>
    </row>
    <row r="4780" spans="1:29" x14ac:dyDescent="0.35">
      <c r="A4780" s="315" t="str">
        <f>A4761</f>
        <v>เทศบาลตำบลนาบอน</v>
      </c>
      <c r="B4780" s="315"/>
      <c r="C4780" s="315"/>
      <c r="D4780" s="315"/>
      <c r="E4780" s="315"/>
      <c r="F4780" s="315"/>
      <c r="G4780" s="315"/>
      <c r="H4780" s="315"/>
      <c r="I4780" s="315"/>
      <c r="J4780" s="315"/>
      <c r="K4780" s="315"/>
      <c r="L4780" s="315"/>
      <c r="M4780" s="315"/>
      <c r="N4780" s="315"/>
      <c r="O4780" s="315"/>
      <c r="P4780" s="315"/>
      <c r="Q4780" s="315"/>
      <c r="R4780" s="315"/>
      <c r="S4780" s="315"/>
      <c r="T4780" s="315"/>
      <c r="U4780" s="315"/>
      <c r="V4780" s="315"/>
      <c r="W4780" s="315"/>
      <c r="X4780" s="315"/>
      <c r="Y4780" s="315"/>
      <c r="Z4780" s="315"/>
      <c r="AA4780" s="315"/>
      <c r="AB4780" s="315"/>
    </row>
    <row r="4781" spans="1:29" x14ac:dyDescent="0.35">
      <c r="A4781" s="8" t="s">
        <v>374</v>
      </c>
      <c r="B4781" s="8"/>
      <c r="C4781" s="8"/>
      <c r="D4781" s="9"/>
      <c r="E4781" s="9"/>
      <c r="F4781" s="9"/>
      <c r="G4781" s="8"/>
      <c r="H4781" s="8"/>
      <c r="I4781" s="8"/>
      <c r="J4781" s="10"/>
      <c r="K4781" s="11"/>
      <c r="L4781" s="12"/>
      <c r="M4781" s="13"/>
      <c r="N4781" s="8"/>
      <c r="O4781" s="8"/>
      <c r="P4781" s="8"/>
      <c r="Q4781" s="10"/>
      <c r="R4781" s="11"/>
      <c r="S4781" s="10"/>
      <c r="T4781" s="10"/>
      <c r="U4781" s="8"/>
      <c r="V4781" s="8"/>
      <c r="W4781" s="11"/>
      <c r="X4781" s="10"/>
      <c r="Y4781" s="11"/>
      <c r="Z4781" s="10"/>
      <c r="AA4781" s="11"/>
      <c r="AB4781" s="14"/>
    </row>
    <row r="4782" spans="1:29" x14ac:dyDescent="0.35">
      <c r="A4782" s="288" t="s">
        <v>4</v>
      </c>
      <c r="B4782" s="316"/>
      <c r="C4782" s="316"/>
      <c r="D4782" s="316"/>
      <c r="E4782" s="316"/>
      <c r="F4782" s="316"/>
      <c r="G4782" s="316"/>
      <c r="H4782" s="316"/>
      <c r="I4782" s="316"/>
      <c r="J4782" s="316"/>
      <c r="K4782" s="316"/>
      <c r="L4782" s="289"/>
      <c r="M4782" s="288" t="s">
        <v>5</v>
      </c>
      <c r="N4782" s="316"/>
      <c r="O4782" s="316"/>
      <c r="P4782" s="316"/>
      <c r="Q4782" s="316"/>
      <c r="R4782" s="316"/>
      <c r="S4782" s="316"/>
      <c r="T4782" s="316"/>
      <c r="U4782" s="316"/>
      <c r="V4782" s="316"/>
      <c r="W4782" s="289"/>
      <c r="X4782" s="290" t="s">
        <v>6</v>
      </c>
      <c r="Y4782" s="290" t="s">
        <v>7</v>
      </c>
      <c r="Z4782" s="290" t="s">
        <v>8</v>
      </c>
      <c r="AA4782" s="290" t="s">
        <v>9</v>
      </c>
      <c r="AB4782" s="317" t="s">
        <v>10</v>
      </c>
    </row>
    <row r="4783" spans="1:29" x14ac:dyDescent="0.35">
      <c r="A4783" s="299" t="s">
        <v>11</v>
      </c>
      <c r="B4783" s="293" t="s">
        <v>12</v>
      </c>
      <c r="C4783" s="293" t="s">
        <v>13</v>
      </c>
      <c r="D4783" s="311" t="s">
        <v>14</v>
      </c>
      <c r="E4783" s="311" t="s">
        <v>15</v>
      </c>
      <c r="F4783" s="312" t="s">
        <v>16</v>
      </c>
      <c r="G4783" s="302" t="s">
        <v>17</v>
      </c>
      <c r="H4783" s="303"/>
      <c r="I4783" s="304"/>
      <c r="J4783" s="290" t="s">
        <v>18</v>
      </c>
      <c r="K4783" s="290" t="s">
        <v>19</v>
      </c>
      <c r="L4783" s="308" t="s">
        <v>20</v>
      </c>
      <c r="M4783" s="299" t="s">
        <v>11</v>
      </c>
      <c r="N4783" s="293" t="s">
        <v>21</v>
      </c>
      <c r="O4783" s="293" t="s">
        <v>22</v>
      </c>
      <c r="P4783" s="293" t="s">
        <v>16</v>
      </c>
      <c r="Q4783" s="290" t="s">
        <v>23</v>
      </c>
      <c r="R4783" s="290" t="s">
        <v>24</v>
      </c>
      <c r="S4783" s="290" t="s">
        <v>25</v>
      </c>
      <c r="T4783" s="290" t="s">
        <v>26</v>
      </c>
      <c r="U4783" s="288" t="s">
        <v>27</v>
      </c>
      <c r="V4783" s="289"/>
      <c r="W4783" s="290" t="s">
        <v>28</v>
      </c>
      <c r="X4783" s="291"/>
      <c r="Y4783" s="291"/>
      <c r="Z4783" s="291"/>
      <c r="AA4783" s="291"/>
      <c r="AB4783" s="318"/>
    </row>
    <row r="4784" spans="1:29" x14ac:dyDescent="0.35">
      <c r="A4784" s="300"/>
      <c r="B4784" s="294"/>
      <c r="C4784" s="294"/>
      <c r="D4784" s="312"/>
      <c r="E4784" s="312"/>
      <c r="F4784" s="312"/>
      <c r="G4784" s="305"/>
      <c r="H4784" s="306"/>
      <c r="I4784" s="307"/>
      <c r="J4784" s="291"/>
      <c r="K4784" s="291"/>
      <c r="L4784" s="309"/>
      <c r="M4784" s="300"/>
      <c r="N4784" s="294"/>
      <c r="O4784" s="294"/>
      <c r="P4784" s="294"/>
      <c r="Q4784" s="291"/>
      <c r="R4784" s="291"/>
      <c r="S4784" s="291"/>
      <c r="T4784" s="291"/>
      <c r="U4784" s="293" t="s">
        <v>29</v>
      </c>
      <c r="V4784" s="296" t="s">
        <v>30</v>
      </c>
      <c r="W4784" s="291"/>
      <c r="X4784" s="291"/>
      <c r="Y4784" s="291"/>
      <c r="Z4784" s="291"/>
      <c r="AA4784" s="291"/>
      <c r="AB4784" s="318"/>
    </row>
    <row r="4785" spans="1:29" x14ac:dyDescent="0.35">
      <c r="A4785" s="300"/>
      <c r="B4785" s="294"/>
      <c r="C4785" s="294"/>
      <c r="D4785" s="312"/>
      <c r="E4785" s="312"/>
      <c r="F4785" s="312"/>
      <c r="G4785" s="299" t="s">
        <v>31</v>
      </c>
      <c r="H4785" s="299" t="s">
        <v>32</v>
      </c>
      <c r="I4785" s="299" t="s">
        <v>33</v>
      </c>
      <c r="J4785" s="291"/>
      <c r="K4785" s="291"/>
      <c r="L4785" s="309"/>
      <c r="M4785" s="300"/>
      <c r="N4785" s="294"/>
      <c r="O4785" s="294"/>
      <c r="P4785" s="294"/>
      <c r="Q4785" s="291"/>
      <c r="R4785" s="291"/>
      <c r="S4785" s="291"/>
      <c r="T4785" s="291"/>
      <c r="U4785" s="294"/>
      <c r="V4785" s="297"/>
      <c r="W4785" s="291"/>
      <c r="X4785" s="291"/>
      <c r="Y4785" s="291"/>
      <c r="Z4785" s="291"/>
      <c r="AA4785" s="291"/>
      <c r="AB4785" s="318"/>
    </row>
    <row r="4786" spans="1:29" x14ac:dyDescent="0.35">
      <c r="A4786" s="300"/>
      <c r="B4786" s="294"/>
      <c r="C4786" s="294"/>
      <c r="D4786" s="312"/>
      <c r="E4786" s="312"/>
      <c r="F4786" s="312"/>
      <c r="G4786" s="300"/>
      <c r="H4786" s="300"/>
      <c r="I4786" s="300"/>
      <c r="J4786" s="291"/>
      <c r="K4786" s="291"/>
      <c r="L4786" s="309"/>
      <c r="M4786" s="300"/>
      <c r="N4786" s="294"/>
      <c r="O4786" s="294"/>
      <c r="P4786" s="294"/>
      <c r="Q4786" s="291"/>
      <c r="R4786" s="291"/>
      <c r="S4786" s="291"/>
      <c r="T4786" s="291"/>
      <c r="U4786" s="294"/>
      <c r="V4786" s="297"/>
      <c r="W4786" s="291"/>
      <c r="X4786" s="291"/>
      <c r="Y4786" s="291"/>
      <c r="Z4786" s="291"/>
      <c r="AA4786" s="291"/>
      <c r="AB4786" s="318"/>
    </row>
    <row r="4787" spans="1:29" x14ac:dyDescent="0.35">
      <c r="A4787" s="301"/>
      <c r="B4787" s="295"/>
      <c r="C4787" s="295"/>
      <c r="D4787" s="313"/>
      <c r="E4787" s="313"/>
      <c r="F4787" s="313"/>
      <c r="G4787" s="301"/>
      <c r="H4787" s="301"/>
      <c r="I4787" s="301"/>
      <c r="J4787" s="292"/>
      <c r="K4787" s="292"/>
      <c r="L4787" s="310"/>
      <c r="M4787" s="301"/>
      <c r="N4787" s="295"/>
      <c r="O4787" s="295"/>
      <c r="P4787" s="295"/>
      <c r="Q4787" s="292"/>
      <c r="R4787" s="292"/>
      <c r="S4787" s="292"/>
      <c r="T4787" s="292"/>
      <c r="U4787" s="295"/>
      <c r="V4787" s="298"/>
      <c r="W4787" s="292"/>
      <c r="X4787" s="292"/>
      <c r="Y4787" s="292"/>
      <c r="Z4787" s="292"/>
      <c r="AA4787" s="292"/>
      <c r="AB4787" s="319"/>
    </row>
    <row r="4788" spans="1:29" x14ac:dyDescent="0.35">
      <c r="A4788" s="15">
        <v>1</v>
      </c>
      <c r="B4788" s="16" t="str">
        <f>[1]ภดส3!B10115</f>
        <v>โฉนด</v>
      </c>
      <c r="C4788" s="16">
        <f>[1]ภดส3!E10115</f>
        <v>3818</v>
      </c>
      <c r="D4788" s="17">
        <f>[1]ภดส3!C10115</f>
        <v>8058</v>
      </c>
      <c r="E4788" s="17" t="str">
        <f>[1]ภดส3!F10115</f>
        <v>ม.2 ต.นาบอน</v>
      </c>
      <c r="F4788" s="18" t="s">
        <v>45</v>
      </c>
      <c r="G4788" s="16">
        <f>[1]ภดส3!G10115</f>
        <v>0</v>
      </c>
      <c r="H4788" s="16">
        <f>[1]ภดส3!H10115</f>
        <v>0</v>
      </c>
      <c r="I4788" s="16">
        <f>[1]ภดส3!I10115</f>
        <v>21</v>
      </c>
      <c r="J4788" s="19">
        <f>[1]ภดส3!J10115</f>
        <v>21</v>
      </c>
      <c r="K4788" s="20">
        <v>300</v>
      </c>
      <c r="L4788" s="19">
        <f>J4788*K4788</f>
        <v>6300</v>
      </c>
      <c r="M4788" s="21"/>
      <c r="N4788" s="21"/>
      <c r="O4788" s="21"/>
      <c r="P4788" s="21"/>
      <c r="Q4788" s="22"/>
      <c r="R4788" s="23"/>
      <c r="S4788" s="22"/>
      <c r="T4788" s="22"/>
      <c r="U4788" s="21"/>
      <c r="V4788" s="21"/>
      <c r="W4788" s="23"/>
      <c r="X4788" s="22">
        <f>L4788</f>
        <v>6300</v>
      </c>
      <c r="Y4788" s="23">
        <f>X4788*100/100</f>
        <v>6300</v>
      </c>
      <c r="Z4788" s="22">
        <v>0</v>
      </c>
      <c r="AA4788" s="24">
        <f>Y4788-Z4788</f>
        <v>6300</v>
      </c>
      <c r="AB4788" s="25">
        <v>0.3</v>
      </c>
      <c r="AC4788" s="5">
        <f>AA4788*AB4788/100</f>
        <v>18.899999999999999</v>
      </c>
    </row>
    <row r="4789" spans="1:29" x14ac:dyDescent="0.35">
      <c r="A4789" s="15">
        <v>2</v>
      </c>
      <c r="B4789" s="16" t="str">
        <f>[1]ภดส3!B10116</f>
        <v>โฉนด</v>
      </c>
      <c r="C4789" s="16">
        <f>[1]ภดส3!E10116</f>
        <v>3819</v>
      </c>
      <c r="D4789" s="17">
        <f>[1]ภดส3!C10116</f>
        <v>8059</v>
      </c>
      <c r="E4789" s="17" t="str">
        <f>[1]ภดส3!F10116</f>
        <v>ม.2 ต.นาบอน</v>
      </c>
      <c r="F4789" s="28" t="s">
        <v>45</v>
      </c>
      <c r="G4789" s="16">
        <f>[1]ภดส3!G10116</f>
        <v>0</v>
      </c>
      <c r="H4789" s="16">
        <f>[1]ภดส3!H10116</f>
        <v>0</v>
      </c>
      <c r="I4789" s="16">
        <f>[1]ภดส3!I10116</f>
        <v>21</v>
      </c>
      <c r="J4789" s="45">
        <f>[1]ภดส3!J10116</f>
        <v>21</v>
      </c>
      <c r="K4789" s="29">
        <v>300</v>
      </c>
      <c r="L4789" s="19">
        <f>J4789*K4789</f>
        <v>6300</v>
      </c>
      <c r="M4789" s="30"/>
      <c r="N4789" s="30"/>
      <c r="O4789" s="31"/>
      <c r="P4789" s="30"/>
      <c r="Q4789" s="32"/>
      <c r="R4789" s="23"/>
      <c r="S4789" s="42"/>
      <c r="T4789" s="22"/>
      <c r="U4789" s="31"/>
      <c r="V4789" s="31"/>
      <c r="W4789" s="23"/>
      <c r="X4789" s="22">
        <f>L4789</f>
        <v>6300</v>
      </c>
      <c r="Y4789" s="23">
        <f>X4789*100/100</f>
        <v>6300</v>
      </c>
      <c r="Z4789" s="22">
        <v>0</v>
      </c>
      <c r="AA4789" s="24">
        <f>Y4789-Z4789</f>
        <v>6300</v>
      </c>
      <c r="AB4789" s="25">
        <v>0.3</v>
      </c>
      <c r="AC4789" s="5">
        <f>AA4789*AB4789/100</f>
        <v>18.899999999999999</v>
      </c>
    </row>
    <row r="4790" spans="1:29" x14ac:dyDescent="0.35">
      <c r="A4790" s="201"/>
      <c r="B4790" s="202"/>
      <c r="C4790" s="202"/>
      <c r="D4790" s="77"/>
      <c r="E4790" s="77"/>
      <c r="F4790" s="130"/>
      <c r="G4790" s="202"/>
      <c r="H4790" s="202"/>
      <c r="I4790" s="202"/>
      <c r="J4790" s="196"/>
      <c r="K4790" s="197"/>
      <c r="L4790" s="203"/>
      <c r="M4790" s="132"/>
      <c r="N4790" s="204"/>
      <c r="O4790" s="204"/>
      <c r="P4790" s="204"/>
      <c r="Q4790" s="183"/>
      <c r="R4790" s="206"/>
      <c r="S4790" s="183"/>
      <c r="T4790" s="207"/>
      <c r="U4790" s="204"/>
      <c r="V4790" s="204"/>
      <c r="W4790" s="206"/>
      <c r="X4790" s="207"/>
      <c r="Y4790" s="206"/>
      <c r="Z4790" s="207"/>
      <c r="AA4790" s="208"/>
      <c r="AB4790" s="198"/>
      <c r="AC4790" s="188">
        <f>SUM(AC4788:AC4789)</f>
        <v>37.799999999999997</v>
      </c>
    </row>
    <row r="4791" spans="1:29" x14ac:dyDescent="0.35">
      <c r="A4791" s="1"/>
      <c r="B4791" s="1"/>
      <c r="C4791" s="1"/>
      <c r="D4791" s="2"/>
      <c r="E4791" s="2"/>
      <c r="F4791" s="2"/>
      <c r="G4791" s="1"/>
      <c r="H4791" s="1"/>
      <c r="I4791" s="1"/>
      <c r="J4791" s="3"/>
      <c r="K4791" s="4"/>
      <c r="M4791" s="6"/>
      <c r="N4791" s="1"/>
      <c r="O4791" s="1"/>
      <c r="P4791" s="1"/>
      <c r="Q4791" s="3"/>
      <c r="R4791" s="4"/>
      <c r="S4791" s="3"/>
      <c r="T4791" s="3"/>
      <c r="U4791" s="1"/>
      <c r="V4791" s="1"/>
      <c r="W4791" s="4"/>
      <c r="X4791" s="3"/>
      <c r="Y4791" s="4"/>
      <c r="Z4791" s="3"/>
      <c r="AA4791" s="4"/>
      <c r="AB4791" s="55"/>
    </row>
    <row r="4792" spans="1:29" x14ac:dyDescent="0.35">
      <c r="A4792" s="8"/>
      <c r="B4792" s="8" t="s">
        <v>37</v>
      </c>
      <c r="C4792" s="8"/>
      <c r="D4792" s="9" t="s">
        <v>38</v>
      </c>
      <c r="E4792" s="9"/>
      <c r="F4792" s="9"/>
      <c r="G4792" s="56"/>
      <c r="H4792" s="8" t="s">
        <v>39</v>
      </c>
      <c r="I4792" s="8"/>
      <c r="J4792" s="57"/>
      <c r="K4792" s="10"/>
      <c r="L4792" s="8"/>
      <c r="M4792" s="13"/>
      <c r="N4792" s="1"/>
      <c r="O4792" s="1"/>
      <c r="P4792" s="1"/>
      <c r="Q4792" s="3"/>
      <c r="R4792" s="4"/>
      <c r="S4792" s="3"/>
      <c r="T4792" s="3"/>
      <c r="U4792" s="1"/>
      <c r="V4792" s="1"/>
      <c r="W4792" s="4"/>
      <c r="X4792" s="3"/>
      <c r="Y4792" s="4"/>
      <c r="Z4792" s="3"/>
      <c r="AA4792" s="4"/>
      <c r="AB4792" s="55"/>
    </row>
    <row r="4793" spans="1:29" x14ac:dyDescent="0.35">
      <c r="A4793" s="8"/>
      <c r="B4793" s="8"/>
      <c r="C4793" s="8"/>
      <c r="D4793" s="9"/>
      <c r="E4793" s="9"/>
      <c r="F4793" s="9"/>
      <c r="G4793" s="56"/>
      <c r="H4793" s="8" t="s">
        <v>40</v>
      </c>
      <c r="I4793" s="8"/>
      <c r="J4793" s="57"/>
      <c r="K4793" s="10"/>
      <c r="L4793" s="8"/>
      <c r="M4793" s="13"/>
      <c r="N4793" s="1"/>
      <c r="O4793" s="1"/>
      <c r="P4793" s="1"/>
      <c r="Q4793" s="3"/>
      <c r="R4793" s="4"/>
      <c r="S4793" s="3"/>
      <c r="T4793" s="3"/>
      <c r="U4793" s="1"/>
      <c r="V4793" s="1"/>
      <c r="W4793" s="4"/>
      <c r="X4793" s="3"/>
      <c r="Y4793" s="4"/>
      <c r="Z4793" s="3"/>
      <c r="AA4793" s="4"/>
      <c r="AB4793" s="55"/>
    </row>
    <row r="4794" spans="1:29" x14ac:dyDescent="0.35">
      <c r="A4794" s="8"/>
      <c r="B4794" s="8"/>
      <c r="C4794" s="8"/>
      <c r="D4794" s="9"/>
      <c r="E4794" s="9"/>
      <c r="F4794" s="9"/>
      <c r="G4794" s="56"/>
      <c r="H4794" s="8" t="s">
        <v>41</v>
      </c>
      <c r="I4794" s="8"/>
      <c r="J4794" s="57"/>
      <c r="K4794" s="10"/>
      <c r="L4794" s="8"/>
      <c r="M4794" s="13"/>
      <c r="N4794" s="1"/>
      <c r="O4794" s="1"/>
      <c r="P4794" s="8"/>
      <c r="Q4794" s="3"/>
      <c r="R4794" s="4"/>
      <c r="S4794" s="3"/>
      <c r="T4794" s="3"/>
      <c r="U4794" s="1"/>
      <c r="V4794" s="1"/>
      <c r="W4794" s="4"/>
      <c r="X4794" s="3"/>
      <c r="Y4794" s="11"/>
      <c r="Z4794" s="10"/>
      <c r="AA4794" s="11"/>
      <c r="AB4794" s="14"/>
    </row>
    <row r="4795" spans="1:29" x14ac:dyDescent="0.35">
      <c r="A4795" s="8"/>
      <c r="B4795" s="8"/>
      <c r="C4795" s="8"/>
      <c r="D4795" s="9"/>
      <c r="E4795" s="9"/>
      <c r="F4795" s="9"/>
      <c r="G4795" s="56"/>
      <c r="H4795" s="8" t="s">
        <v>42</v>
      </c>
      <c r="I4795" s="58"/>
      <c r="J4795" s="59"/>
      <c r="K4795" s="12"/>
      <c r="L4795" s="58"/>
      <c r="M4795" s="60"/>
      <c r="N4795" s="1"/>
      <c r="O4795" s="1"/>
      <c r="P4795" s="8"/>
      <c r="Q4795" s="3"/>
      <c r="R4795" s="4"/>
      <c r="S4795" s="3"/>
      <c r="T4795" s="3"/>
      <c r="U4795" s="1"/>
      <c r="V4795" s="1"/>
      <c r="W4795" s="4"/>
      <c r="X4795" s="3"/>
      <c r="Y4795" s="11"/>
      <c r="Z4795" s="10"/>
      <c r="AA4795" s="11"/>
      <c r="AB4795" s="14"/>
    </row>
    <row r="4796" spans="1:29" x14ac:dyDescent="0.35">
      <c r="A4796" s="58"/>
      <c r="B4796" s="58"/>
      <c r="C4796" s="58"/>
      <c r="D4796" s="61"/>
      <c r="E4796" s="61"/>
      <c r="F4796" s="61"/>
      <c r="G4796" s="58"/>
      <c r="H4796" s="58" t="s">
        <v>43</v>
      </c>
      <c r="I4796" s="58"/>
      <c r="J4796" s="59"/>
      <c r="K4796" s="12"/>
      <c r="L4796" s="58"/>
      <c r="M4796" s="60"/>
    </row>
    <row r="4797" spans="1:29" x14ac:dyDescent="0.35">
      <c r="A4797" s="1"/>
      <c r="B4797" s="1"/>
      <c r="C4797" s="1"/>
      <c r="D4797" s="2"/>
      <c r="E4797" s="2"/>
      <c r="F4797" s="2"/>
      <c r="G4797" s="1"/>
      <c r="H4797" s="1"/>
      <c r="I4797" s="1"/>
      <c r="J4797" s="3"/>
      <c r="K4797" s="4"/>
      <c r="M4797" s="6"/>
      <c r="N4797" s="1"/>
      <c r="O4797" s="1"/>
      <c r="P4797" s="1"/>
      <c r="Q4797" s="3"/>
      <c r="R4797" s="4"/>
      <c r="S4797" s="3"/>
      <c r="T4797" s="3"/>
      <c r="U4797" s="1"/>
      <c r="V4797" s="1"/>
      <c r="W4797" s="4"/>
      <c r="X4797" s="3"/>
      <c r="Y4797" s="4"/>
      <c r="Z4797" s="3"/>
      <c r="AA4797" s="314" t="s">
        <v>0</v>
      </c>
      <c r="AB4797" s="314"/>
    </row>
    <row r="4798" spans="1:29" x14ac:dyDescent="0.35">
      <c r="A4798" s="315" t="s">
        <v>1</v>
      </c>
      <c r="B4798" s="315"/>
      <c r="C4798" s="315"/>
      <c r="D4798" s="315"/>
      <c r="E4798" s="315"/>
      <c r="F4798" s="315"/>
      <c r="G4798" s="315"/>
      <c r="H4798" s="315"/>
      <c r="I4798" s="315"/>
      <c r="J4798" s="315"/>
      <c r="K4798" s="315"/>
      <c r="L4798" s="315"/>
      <c r="M4798" s="315"/>
      <c r="N4798" s="315"/>
      <c r="O4798" s="315"/>
      <c r="P4798" s="315"/>
      <c r="Q4798" s="315"/>
      <c r="R4798" s="315"/>
      <c r="S4798" s="315"/>
      <c r="T4798" s="315"/>
      <c r="U4798" s="315"/>
      <c r="V4798" s="315"/>
      <c r="W4798" s="315"/>
      <c r="X4798" s="315"/>
      <c r="Y4798" s="315"/>
      <c r="Z4798" s="315"/>
      <c r="AA4798" s="315"/>
      <c r="AB4798" s="315"/>
    </row>
    <row r="4799" spans="1:29" x14ac:dyDescent="0.35">
      <c r="A4799" s="315" t="str">
        <f>A4780</f>
        <v>เทศบาลตำบลนาบอน</v>
      </c>
      <c r="B4799" s="315"/>
      <c r="C4799" s="315"/>
      <c r="D4799" s="315"/>
      <c r="E4799" s="315"/>
      <c r="F4799" s="315"/>
      <c r="G4799" s="315"/>
      <c r="H4799" s="315"/>
      <c r="I4799" s="315"/>
      <c r="J4799" s="315"/>
      <c r="K4799" s="315"/>
      <c r="L4799" s="315"/>
      <c r="M4799" s="315"/>
      <c r="N4799" s="315"/>
      <c r="O4799" s="315"/>
      <c r="P4799" s="315"/>
      <c r="Q4799" s="315"/>
      <c r="R4799" s="315"/>
      <c r="S4799" s="315"/>
      <c r="T4799" s="315"/>
      <c r="U4799" s="315"/>
      <c r="V4799" s="315"/>
      <c r="W4799" s="315"/>
      <c r="X4799" s="315"/>
      <c r="Y4799" s="315"/>
      <c r="Z4799" s="315"/>
      <c r="AA4799" s="315"/>
      <c r="AB4799" s="315"/>
    </row>
    <row r="4800" spans="1:29" x14ac:dyDescent="0.35">
      <c r="A4800" s="8" t="s">
        <v>375</v>
      </c>
      <c r="B4800" s="8"/>
      <c r="C4800" s="8"/>
      <c r="D4800" s="9"/>
      <c r="E4800" s="9"/>
      <c r="F4800" s="9"/>
      <c r="G4800" s="8"/>
      <c r="H4800" s="8"/>
      <c r="I4800" s="8"/>
      <c r="J4800" s="10"/>
      <c r="K4800" s="11"/>
      <c r="L4800" s="12"/>
      <c r="M4800" s="13"/>
      <c r="N4800" s="8"/>
      <c r="O4800" s="8"/>
      <c r="P4800" s="8"/>
      <c r="Q4800" s="10"/>
      <c r="R4800" s="11"/>
      <c r="S4800" s="10"/>
      <c r="T4800" s="10"/>
      <c r="U4800" s="8"/>
      <c r="V4800" s="8"/>
      <c r="W4800" s="11"/>
      <c r="X4800" s="10"/>
      <c r="Y4800" s="11"/>
      <c r="Z4800" s="10"/>
      <c r="AA4800" s="11"/>
      <c r="AB4800" s="14"/>
    </row>
    <row r="4801" spans="1:29" x14ac:dyDescent="0.35">
      <c r="A4801" s="288" t="s">
        <v>4</v>
      </c>
      <c r="B4801" s="316"/>
      <c r="C4801" s="316"/>
      <c r="D4801" s="316"/>
      <c r="E4801" s="316"/>
      <c r="F4801" s="316"/>
      <c r="G4801" s="316"/>
      <c r="H4801" s="316"/>
      <c r="I4801" s="316"/>
      <c r="J4801" s="316"/>
      <c r="K4801" s="316"/>
      <c r="L4801" s="289"/>
      <c r="M4801" s="288" t="s">
        <v>5</v>
      </c>
      <c r="N4801" s="316"/>
      <c r="O4801" s="316"/>
      <c r="P4801" s="316"/>
      <c r="Q4801" s="316"/>
      <c r="R4801" s="316"/>
      <c r="S4801" s="316"/>
      <c r="T4801" s="316"/>
      <c r="U4801" s="316"/>
      <c r="V4801" s="316"/>
      <c r="W4801" s="289"/>
      <c r="X4801" s="290" t="s">
        <v>6</v>
      </c>
      <c r="Y4801" s="290" t="s">
        <v>7</v>
      </c>
      <c r="Z4801" s="290" t="s">
        <v>8</v>
      </c>
      <c r="AA4801" s="290" t="s">
        <v>9</v>
      </c>
      <c r="AB4801" s="317" t="s">
        <v>10</v>
      </c>
    </row>
    <row r="4802" spans="1:29" x14ac:dyDescent="0.35">
      <c r="A4802" s="299" t="s">
        <v>11</v>
      </c>
      <c r="B4802" s="293" t="s">
        <v>12</v>
      </c>
      <c r="C4802" s="293" t="s">
        <v>13</v>
      </c>
      <c r="D4802" s="311" t="s">
        <v>14</v>
      </c>
      <c r="E4802" s="311" t="s">
        <v>15</v>
      </c>
      <c r="F4802" s="312" t="s">
        <v>16</v>
      </c>
      <c r="G4802" s="302" t="s">
        <v>17</v>
      </c>
      <c r="H4802" s="303"/>
      <c r="I4802" s="304"/>
      <c r="J4802" s="290" t="s">
        <v>18</v>
      </c>
      <c r="K4802" s="290" t="s">
        <v>19</v>
      </c>
      <c r="L4802" s="308" t="s">
        <v>20</v>
      </c>
      <c r="M4802" s="299" t="s">
        <v>11</v>
      </c>
      <c r="N4802" s="293" t="s">
        <v>21</v>
      </c>
      <c r="O4802" s="293" t="s">
        <v>22</v>
      </c>
      <c r="P4802" s="293" t="s">
        <v>16</v>
      </c>
      <c r="Q4802" s="290" t="s">
        <v>23</v>
      </c>
      <c r="R4802" s="290" t="s">
        <v>24</v>
      </c>
      <c r="S4802" s="290" t="s">
        <v>25</v>
      </c>
      <c r="T4802" s="290" t="s">
        <v>26</v>
      </c>
      <c r="U4802" s="288" t="s">
        <v>27</v>
      </c>
      <c r="V4802" s="289"/>
      <c r="W4802" s="290" t="s">
        <v>28</v>
      </c>
      <c r="X4802" s="291"/>
      <c r="Y4802" s="291"/>
      <c r="Z4802" s="291"/>
      <c r="AA4802" s="291"/>
      <c r="AB4802" s="318"/>
    </row>
    <row r="4803" spans="1:29" x14ac:dyDescent="0.35">
      <c r="A4803" s="300"/>
      <c r="B4803" s="294"/>
      <c r="C4803" s="294"/>
      <c r="D4803" s="312"/>
      <c r="E4803" s="312"/>
      <c r="F4803" s="312"/>
      <c r="G4803" s="305"/>
      <c r="H4803" s="306"/>
      <c r="I4803" s="307"/>
      <c r="J4803" s="291"/>
      <c r="K4803" s="291"/>
      <c r="L4803" s="309"/>
      <c r="M4803" s="300"/>
      <c r="N4803" s="294"/>
      <c r="O4803" s="294"/>
      <c r="P4803" s="294"/>
      <c r="Q4803" s="291"/>
      <c r="R4803" s="291"/>
      <c r="S4803" s="291"/>
      <c r="T4803" s="291"/>
      <c r="U4803" s="293" t="s">
        <v>29</v>
      </c>
      <c r="V4803" s="296" t="s">
        <v>30</v>
      </c>
      <c r="W4803" s="291"/>
      <c r="X4803" s="291"/>
      <c r="Y4803" s="291"/>
      <c r="Z4803" s="291"/>
      <c r="AA4803" s="291"/>
      <c r="AB4803" s="318"/>
    </row>
    <row r="4804" spans="1:29" x14ac:dyDescent="0.35">
      <c r="A4804" s="300"/>
      <c r="B4804" s="294"/>
      <c r="C4804" s="294"/>
      <c r="D4804" s="312"/>
      <c r="E4804" s="312"/>
      <c r="F4804" s="312"/>
      <c r="G4804" s="299" t="s">
        <v>31</v>
      </c>
      <c r="H4804" s="299" t="s">
        <v>32</v>
      </c>
      <c r="I4804" s="299" t="s">
        <v>33</v>
      </c>
      <c r="J4804" s="291"/>
      <c r="K4804" s="291"/>
      <c r="L4804" s="309"/>
      <c r="M4804" s="300"/>
      <c r="N4804" s="294"/>
      <c r="O4804" s="294"/>
      <c r="P4804" s="294"/>
      <c r="Q4804" s="291"/>
      <c r="R4804" s="291"/>
      <c r="S4804" s="291"/>
      <c r="T4804" s="291"/>
      <c r="U4804" s="294"/>
      <c r="V4804" s="297"/>
      <c r="W4804" s="291"/>
      <c r="X4804" s="291"/>
      <c r="Y4804" s="291"/>
      <c r="Z4804" s="291"/>
      <c r="AA4804" s="291"/>
      <c r="AB4804" s="318"/>
    </row>
    <row r="4805" spans="1:29" x14ac:dyDescent="0.35">
      <c r="A4805" s="300"/>
      <c r="B4805" s="294"/>
      <c r="C4805" s="294"/>
      <c r="D4805" s="312"/>
      <c r="E4805" s="312"/>
      <c r="F4805" s="312"/>
      <c r="G4805" s="300"/>
      <c r="H4805" s="300"/>
      <c r="I4805" s="300"/>
      <c r="J4805" s="291"/>
      <c r="K4805" s="291"/>
      <c r="L4805" s="309"/>
      <c r="M4805" s="300"/>
      <c r="N4805" s="294"/>
      <c r="O4805" s="294"/>
      <c r="P4805" s="294"/>
      <c r="Q4805" s="291"/>
      <c r="R4805" s="291"/>
      <c r="S4805" s="291"/>
      <c r="T4805" s="291"/>
      <c r="U4805" s="294"/>
      <c r="V4805" s="297"/>
      <c r="W4805" s="291"/>
      <c r="X4805" s="291"/>
      <c r="Y4805" s="291"/>
      <c r="Z4805" s="291"/>
      <c r="AA4805" s="291"/>
      <c r="AB4805" s="318"/>
    </row>
    <row r="4806" spans="1:29" x14ac:dyDescent="0.35">
      <c r="A4806" s="301"/>
      <c r="B4806" s="295"/>
      <c r="C4806" s="295"/>
      <c r="D4806" s="313"/>
      <c r="E4806" s="313"/>
      <c r="F4806" s="313"/>
      <c r="G4806" s="301"/>
      <c r="H4806" s="301"/>
      <c r="I4806" s="301"/>
      <c r="J4806" s="292"/>
      <c r="K4806" s="292"/>
      <c r="L4806" s="310"/>
      <c r="M4806" s="301"/>
      <c r="N4806" s="295"/>
      <c r="O4806" s="295"/>
      <c r="P4806" s="295"/>
      <c r="Q4806" s="292"/>
      <c r="R4806" s="292"/>
      <c r="S4806" s="292"/>
      <c r="T4806" s="292"/>
      <c r="U4806" s="295"/>
      <c r="V4806" s="298"/>
      <c r="W4806" s="292"/>
      <c r="X4806" s="292"/>
      <c r="Y4806" s="292"/>
      <c r="Z4806" s="292"/>
      <c r="AA4806" s="292"/>
      <c r="AB4806" s="319"/>
    </row>
    <row r="4807" spans="1:29" x14ac:dyDescent="0.35">
      <c r="A4807" s="15">
        <v>1</v>
      </c>
      <c r="B4807" s="16" t="str">
        <f>[1]ภดส3!B10169</f>
        <v>โฉนด</v>
      </c>
      <c r="C4807" s="16">
        <f>[1]ภดส3!E10169</f>
        <v>2940</v>
      </c>
      <c r="D4807" s="17">
        <f>[1]ภดส3!C10169</f>
        <v>6284</v>
      </c>
      <c r="E4807" s="17" t="str">
        <f>[1]ภดส3!F10169</f>
        <v>ม.2 ต.นาบอน</v>
      </c>
      <c r="F4807" s="18" t="s">
        <v>34</v>
      </c>
      <c r="G4807" s="16">
        <f>[1]ภดส3!G10169</f>
        <v>0</v>
      </c>
      <c r="H4807" s="16">
        <f>[1]ภดส3!H10169</f>
        <v>0</v>
      </c>
      <c r="I4807" s="16">
        <f>[1]ภดส3!I10169</f>
        <v>27</v>
      </c>
      <c r="J4807" s="19">
        <f>[1]ภดส3!J10169</f>
        <v>27</v>
      </c>
      <c r="K4807" s="20">
        <v>3050</v>
      </c>
      <c r="L4807" s="19">
        <f>J4807*K4807</f>
        <v>82350</v>
      </c>
      <c r="M4807" s="21">
        <v>1</v>
      </c>
      <c r="N4807" s="21" t="s">
        <v>48</v>
      </c>
      <c r="O4807" s="21" t="s">
        <v>49</v>
      </c>
      <c r="P4807" s="21">
        <v>2</v>
      </c>
      <c r="Q4807" s="22">
        <v>200</v>
      </c>
      <c r="R4807" s="23">
        <v>100</v>
      </c>
      <c r="S4807" s="22">
        <v>7450</v>
      </c>
      <c r="T4807" s="22">
        <f>Q4807*S4807</f>
        <v>1490000</v>
      </c>
      <c r="U4807" s="21">
        <v>40</v>
      </c>
      <c r="V4807" s="21">
        <v>70</v>
      </c>
      <c r="W4807" s="23">
        <f>T4807-T4807*70/100</f>
        <v>447000</v>
      </c>
      <c r="X4807" s="22">
        <f>L4807+W4807</f>
        <v>529350</v>
      </c>
      <c r="Y4807" s="23">
        <f>X4807*R4807/100</f>
        <v>529350</v>
      </c>
      <c r="Z4807" s="22">
        <v>0</v>
      </c>
      <c r="AA4807" s="24">
        <f>Y4807-Z4807</f>
        <v>529350</v>
      </c>
      <c r="AB4807" s="25">
        <v>0.02</v>
      </c>
      <c r="AC4807" s="5">
        <f>AA4807*AB4807/100</f>
        <v>105.87</v>
      </c>
    </row>
    <row r="4808" spans="1:29" x14ac:dyDescent="0.35">
      <c r="A4808" s="15"/>
      <c r="B4808" s="16"/>
      <c r="C4808" s="16"/>
      <c r="D4808" s="17"/>
      <c r="E4808" s="17"/>
      <c r="F4808" s="28"/>
      <c r="G4808" s="16"/>
      <c r="H4808" s="16"/>
      <c r="I4808" s="16"/>
      <c r="J4808" s="45"/>
      <c r="K4808" s="29"/>
      <c r="L4808" s="19"/>
      <c r="M4808" s="30"/>
      <c r="N4808" s="30"/>
      <c r="O4808" s="31"/>
      <c r="P4808" s="30"/>
      <c r="Q4808" s="32"/>
      <c r="R4808" s="23"/>
      <c r="S4808" s="42"/>
      <c r="T4808" s="22"/>
      <c r="U4808" s="31"/>
      <c r="V4808" s="31"/>
      <c r="W4808" s="23"/>
      <c r="X4808" s="22"/>
      <c r="Y4808" s="23"/>
      <c r="Z4808" s="22"/>
      <c r="AA4808" s="24"/>
      <c r="AB4808" s="25"/>
      <c r="AC4808" s="5">
        <f>SUM(AC4807)</f>
        <v>105.87</v>
      </c>
    </row>
    <row r="4809" spans="1:29" x14ac:dyDescent="0.35">
      <c r="A4809" s="201"/>
      <c r="B4809" s="202"/>
      <c r="C4809" s="202"/>
      <c r="D4809" s="77"/>
      <c r="E4809" s="77"/>
      <c r="F4809" s="130"/>
      <c r="G4809" s="202"/>
      <c r="H4809" s="202"/>
      <c r="I4809" s="202"/>
      <c r="J4809" s="196"/>
      <c r="K4809" s="197"/>
      <c r="L4809" s="203"/>
      <c r="M4809" s="132"/>
      <c r="N4809" s="204"/>
      <c r="O4809" s="204"/>
      <c r="P4809" s="204"/>
      <c r="Q4809" s="183"/>
      <c r="R4809" s="206"/>
      <c r="S4809" s="183"/>
      <c r="T4809" s="207"/>
      <c r="U4809" s="204"/>
      <c r="V4809" s="204"/>
      <c r="W4809" s="206"/>
      <c r="X4809" s="207"/>
      <c r="Y4809" s="206"/>
      <c r="Z4809" s="207"/>
      <c r="AA4809" s="208"/>
      <c r="AB4809" s="198"/>
      <c r="AC4809" s="188"/>
    </row>
    <row r="4810" spans="1:29" x14ac:dyDescent="0.35">
      <c r="A4810" s="1"/>
      <c r="B4810" s="1"/>
      <c r="C4810" s="1"/>
      <c r="D4810" s="2"/>
      <c r="E4810" s="2"/>
      <c r="F4810" s="2"/>
      <c r="G4810" s="1"/>
      <c r="H4810" s="1"/>
      <c r="I4810" s="1"/>
      <c r="J4810" s="3"/>
      <c r="K4810" s="4"/>
      <c r="M4810" s="6"/>
      <c r="N4810" s="1"/>
      <c r="O4810" s="1"/>
      <c r="P4810" s="1"/>
      <c r="Q4810" s="3"/>
      <c r="R4810" s="4"/>
      <c r="S4810" s="3"/>
      <c r="T4810" s="3"/>
      <c r="U4810" s="1"/>
      <c r="V4810" s="1"/>
      <c r="W4810" s="4"/>
      <c r="X4810" s="3"/>
      <c r="Y4810" s="4"/>
      <c r="Z4810" s="3"/>
      <c r="AA4810" s="4"/>
      <c r="AB4810" s="55"/>
    </row>
    <row r="4811" spans="1:29" x14ac:dyDescent="0.35">
      <c r="A4811" s="8"/>
      <c r="B4811" s="8" t="s">
        <v>37</v>
      </c>
      <c r="C4811" s="8"/>
      <c r="D4811" s="9" t="s">
        <v>38</v>
      </c>
      <c r="E4811" s="9"/>
      <c r="F4811" s="9"/>
      <c r="G4811" s="56"/>
      <c r="H4811" s="8" t="s">
        <v>39</v>
      </c>
      <c r="I4811" s="8"/>
      <c r="J4811" s="57"/>
      <c r="K4811" s="10"/>
      <c r="L4811" s="8"/>
      <c r="M4811" s="13"/>
      <c r="N4811" s="1"/>
      <c r="O4811" s="1"/>
      <c r="P4811" s="1"/>
      <c r="Q4811" s="3"/>
      <c r="R4811" s="4"/>
      <c r="S4811" s="3"/>
      <c r="T4811" s="3"/>
      <c r="U4811" s="1"/>
      <c r="V4811" s="1"/>
      <c r="W4811" s="4"/>
      <c r="X4811" s="3"/>
      <c r="Y4811" s="4"/>
      <c r="Z4811" s="3"/>
      <c r="AA4811" s="4"/>
      <c r="AB4811" s="55"/>
    </row>
    <row r="4812" spans="1:29" x14ac:dyDescent="0.35">
      <c r="A4812" s="8"/>
      <c r="B4812" s="8"/>
      <c r="C4812" s="8"/>
      <c r="D4812" s="9"/>
      <c r="E4812" s="9"/>
      <c r="F4812" s="9"/>
      <c r="G4812" s="56"/>
      <c r="H4812" s="8" t="s">
        <v>40</v>
      </c>
      <c r="I4812" s="8"/>
      <c r="J4812" s="57"/>
      <c r="K4812" s="10"/>
      <c r="L4812" s="8"/>
      <c r="M4812" s="13"/>
      <c r="N4812" s="1"/>
      <c r="O4812" s="1"/>
      <c r="P4812" s="1"/>
      <c r="Q4812" s="3"/>
      <c r="R4812" s="4"/>
      <c r="S4812" s="3"/>
      <c r="T4812" s="3"/>
      <c r="U4812" s="1"/>
      <c r="V4812" s="1"/>
      <c r="W4812" s="4"/>
      <c r="X4812" s="3"/>
      <c r="Y4812" s="4"/>
      <c r="Z4812" s="3"/>
      <c r="AA4812" s="4"/>
      <c r="AB4812" s="55"/>
    </row>
    <row r="4813" spans="1:29" x14ac:dyDescent="0.35">
      <c r="A4813" s="8"/>
      <c r="B4813" s="8"/>
      <c r="C4813" s="8"/>
      <c r="D4813" s="9"/>
      <c r="E4813" s="9"/>
      <c r="F4813" s="9"/>
      <c r="G4813" s="56"/>
      <c r="H4813" s="8" t="s">
        <v>41</v>
      </c>
      <c r="I4813" s="8"/>
      <c r="J4813" s="57"/>
      <c r="K4813" s="10"/>
      <c r="L4813" s="8"/>
      <c r="M4813" s="13"/>
      <c r="N4813" s="1"/>
      <c r="O4813" s="1"/>
      <c r="P4813" s="8"/>
      <c r="Q4813" s="3"/>
      <c r="R4813" s="4"/>
      <c r="S4813" s="3"/>
      <c r="T4813" s="3"/>
      <c r="U4813" s="1"/>
      <c r="V4813" s="1"/>
      <c r="W4813" s="4"/>
      <c r="X4813" s="3"/>
      <c r="Y4813" s="11"/>
      <c r="Z4813" s="10"/>
      <c r="AA4813" s="11"/>
      <c r="AB4813" s="14"/>
    </row>
    <row r="4814" spans="1:29" x14ac:dyDescent="0.35">
      <c r="A4814" s="8"/>
      <c r="B4814" s="8"/>
      <c r="C4814" s="8"/>
      <c r="D4814" s="9"/>
      <c r="E4814" s="9"/>
      <c r="F4814" s="9"/>
      <c r="G4814" s="56"/>
      <c r="H4814" s="8" t="s">
        <v>42</v>
      </c>
      <c r="I4814" s="58"/>
      <c r="J4814" s="59"/>
      <c r="K4814" s="12"/>
      <c r="L4814" s="58"/>
      <c r="M4814" s="60"/>
      <c r="N4814" s="1"/>
      <c r="O4814" s="1"/>
      <c r="P4814" s="8"/>
      <c r="Q4814" s="3"/>
      <c r="R4814" s="4"/>
      <c r="S4814" s="3"/>
      <c r="T4814" s="3"/>
      <c r="U4814" s="1"/>
      <c r="V4814" s="1"/>
      <c r="W4814" s="4"/>
      <c r="X4814" s="3"/>
      <c r="Y4814" s="11"/>
      <c r="Z4814" s="10"/>
      <c r="AA4814" s="11"/>
      <c r="AB4814" s="14"/>
    </row>
    <row r="4815" spans="1:29" x14ac:dyDescent="0.35">
      <c r="A4815" s="58"/>
      <c r="B4815" s="58"/>
      <c r="C4815" s="58"/>
      <c r="D4815" s="61"/>
      <c r="E4815" s="61"/>
      <c r="F4815" s="61"/>
      <c r="G4815" s="58"/>
      <c r="H4815" s="58" t="s">
        <v>43</v>
      </c>
      <c r="I4815" s="58"/>
      <c r="J4815" s="59"/>
      <c r="K4815" s="12"/>
      <c r="L4815" s="58"/>
      <c r="M4815" s="60"/>
    </row>
    <row r="4816" spans="1:29" x14ac:dyDescent="0.35">
      <c r="A4816" s="1"/>
      <c r="B4816" s="1"/>
      <c r="C4816" s="1"/>
      <c r="D4816" s="2"/>
      <c r="E4816" s="2"/>
      <c r="F4816" s="2"/>
      <c r="G4816" s="1"/>
      <c r="H4816" s="1"/>
      <c r="I4816" s="1"/>
      <c r="J4816" s="3"/>
      <c r="K4816" s="4"/>
      <c r="M4816" s="6"/>
      <c r="N4816" s="1"/>
      <c r="O4816" s="1"/>
      <c r="P4816" s="1"/>
      <c r="Q4816" s="3"/>
      <c r="R4816" s="4"/>
      <c r="S4816" s="3"/>
      <c r="T4816" s="3"/>
      <c r="U4816" s="1"/>
      <c r="V4816" s="1"/>
      <c r="W4816" s="4"/>
      <c r="X4816" s="3"/>
      <c r="Y4816" s="4"/>
      <c r="Z4816" s="3"/>
      <c r="AA4816" s="314" t="s">
        <v>0</v>
      </c>
      <c r="AB4816" s="314"/>
    </row>
    <row r="4817" spans="1:29" x14ac:dyDescent="0.35">
      <c r="A4817" s="315" t="s">
        <v>1</v>
      </c>
      <c r="B4817" s="315"/>
      <c r="C4817" s="315"/>
      <c r="D4817" s="315"/>
      <c r="E4817" s="315"/>
      <c r="F4817" s="315"/>
      <c r="G4817" s="315"/>
      <c r="H4817" s="315"/>
      <c r="I4817" s="315"/>
      <c r="J4817" s="315"/>
      <c r="K4817" s="315"/>
      <c r="L4817" s="315"/>
      <c r="M4817" s="315"/>
      <c r="N4817" s="315"/>
      <c r="O4817" s="315"/>
      <c r="P4817" s="315"/>
      <c r="Q4817" s="315"/>
      <c r="R4817" s="315"/>
      <c r="S4817" s="315"/>
      <c r="T4817" s="315"/>
      <c r="U4817" s="315"/>
      <c r="V4817" s="315"/>
      <c r="W4817" s="315"/>
      <c r="X4817" s="315"/>
      <c r="Y4817" s="315"/>
      <c r="Z4817" s="315"/>
      <c r="AA4817" s="315"/>
      <c r="AB4817" s="315"/>
    </row>
    <row r="4818" spans="1:29" x14ac:dyDescent="0.35">
      <c r="A4818" s="315" t="str">
        <f>A4799</f>
        <v>เทศบาลตำบลนาบอน</v>
      </c>
      <c r="B4818" s="315"/>
      <c r="C4818" s="315"/>
      <c r="D4818" s="315"/>
      <c r="E4818" s="315"/>
      <c r="F4818" s="315"/>
      <c r="G4818" s="315"/>
      <c r="H4818" s="315"/>
      <c r="I4818" s="315"/>
      <c r="J4818" s="315"/>
      <c r="K4818" s="315"/>
      <c r="L4818" s="315"/>
      <c r="M4818" s="315"/>
      <c r="N4818" s="315"/>
      <c r="O4818" s="315"/>
      <c r="P4818" s="315"/>
      <c r="Q4818" s="315"/>
      <c r="R4818" s="315"/>
      <c r="S4818" s="315"/>
      <c r="T4818" s="315"/>
      <c r="U4818" s="315"/>
      <c r="V4818" s="315"/>
      <c r="W4818" s="315"/>
      <c r="X4818" s="315"/>
      <c r="Y4818" s="315"/>
      <c r="Z4818" s="315"/>
      <c r="AA4818" s="315"/>
      <c r="AB4818" s="315"/>
    </row>
    <row r="4819" spans="1:29" x14ac:dyDescent="0.35">
      <c r="A4819" s="8" t="s">
        <v>376</v>
      </c>
      <c r="B4819" s="8"/>
      <c r="C4819" s="8"/>
      <c r="D4819" s="9"/>
      <c r="E4819" s="9"/>
      <c r="F4819" s="9"/>
      <c r="G4819" s="8"/>
      <c r="H4819" s="8"/>
      <c r="I4819" s="8"/>
      <c r="J4819" s="10"/>
      <c r="K4819" s="11"/>
      <c r="L4819" s="12"/>
      <c r="M4819" s="13"/>
      <c r="N4819" s="8"/>
      <c r="O4819" s="8"/>
      <c r="P4819" s="8"/>
      <c r="Q4819" s="10"/>
      <c r="R4819" s="11"/>
      <c r="S4819" s="10"/>
      <c r="T4819" s="10"/>
      <c r="U4819" s="8"/>
      <c r="V4819" s="8"/>
      <c r="W4819" s="11"/>
      <c r="X4819" s="10"/>
      <c r="Y4819" s="11"/>
      <c r="Z4819" s="10"/>
      <c r="AA4819" s="11"/>
      <c r="AB4819" s="14"/>
    </row>
    <row r="4820" spans="1:29" x14ac:dyDescent="0.35">
      <c r="A4820" s="288" t="s">
        <v>4</v>
      </c>
      <c r="B4820" s="316"/>
      <c r="C4820" s="316"/>
      <c r="D4820" s="316"/>
      <c r="E4820" s="316"/>
      <c r="F4820" s="316"/>
      <c r="G4820" s="316"/>
      <c r="H4820" s="316"/>
      <c r="I4820" s="316"/>
      <c r="J4820" s="316"/>
      <c r="K4820" s="316"/>
      <c r="L4820" s="289"/>
      <c r="M4820" s="288" t="s">
        <v>5</v>
      </c>
      <c r="N4820" s="316"/>
      <c r="O4820" s="316"/>
      <c r="P4820" s="316"/>
      <c r="Q4820" s="316"/>
      <c r="R4820" s="316"/>
      <c r="S4820" s="316"/>
      <c r="T4820" s="316"/>
      <c r="U4820" s="316"/>
      <c r="V4820" s="316"/>
      <c r="W4820" s="289"/>
      <c r="X4820" s="290" t="s">
        <v>6</v>
      </c>
      <c r="Y4820" s="290" t="s">
        <v>7</v>
      </c>
      <c r="Z4820" s="290" t="s">
        <v>8</v>
      </c>
      <c r="AA4820" s="290" t="s">
        <v>9</v>
      </c>
      <c r="AB4820" s="317" t="s">
        <v>10</v>
      </c>
    </row>
    <row r="4821" spans="1:29" x14ac:dyDescent="0.35">
      <c r="A4821" s="299" t="s">
        <v>11</v>
      </c>
      <c r="B4821" s="293" t="s">
        <v>12</v>
      </c>
      <c r="C4821" s="293" t="s">
        <v>13</v>
      </c>
      <c r="D4821" s="311" t="s">
        <v>14</v>
      </c>
      <c r="E4821" s="311" t="s">
        <v>15</v>
      </c>
      <c r="F4821" s="312" t="s">
        <v>16</v>
      </c>
      <c r="G4821" s="302" t="s">
        <v>17</v>
      </c>
      <c r="H4821" s="303"/>
      <c r="I4821" s="304"/>
      <c r="J4821" s="290" t="s">
        <v>18</v>
      </c>
      <c r="K4821" s="290" t="s">
        <v>19</v>
      </c>
      <c r="L4821" s="308" t="s">
        <v>20</v>
      </c>
      <c r="M4821" s="299" t="s">
        <v>11</v>
      </c>
      <c r="N4821" s="293" t="s">
        <v>21</v>
      </c>
      <c r="O4821" s="293" t="s">
        <v>22</v>
      </c>
      <c r="P4821" s="293" t="s">
        <v>16</v>
      </c>
      <c r="Q4821" s="290" t="s">
        <v>23</v>
      </c>
      <c r="R4821" s="290" t="s">
        <v>24</v>
      </c>
      <c r="S4821" s="290" t="s">
        <v>25</v>
      </c>
      <c r="T4821" s="290" t="s">
        <v>26</v>
      </c>
      <c r="U4821" s="288" t="s">
        <v>27</v>
      </c>
      <c r="V4821" s="289"/>
      <c r="W4821" s="290" t="s">
        <v>28</v>
      </c>
      <c r="X4821" s="291"/>
      <c r="Y4821" s="291"/>
      <c r="Z4821" s="291"/>
      <c r="AA4821" s="291"/>
      <c r="AB4821" s="318"/>
    </row>
    <row r="4822" spans="1:29" x14ac:dyDescent="0.35">
      <c r="A4822" s="300"/>
      <c r="B4822" s="294"/>
      <c r="C4822" s="294"/>
      <c r="D4822" s="312"/>
      <c r="E4822" s="312"/>
      <c r="F4822" s="312"/>
      <c r="G4822" s="305"/>
      <c r="H4822" s="306"/>
      <c r="I4822" s="307"/>
      <c r="J4822" s="291"/>
      <c r="K4822" s="291"/>
      <c r="L4822" s="309"/>
      <c r="M4822" s="300"/>
      <c r="N4822" s="294"/>
      <c r="O4822" s="294"/>
      <c r="P4822" s="294"/>
      <c r="Q4822" s="291"/>
      <c r="R4822" s="291"/>
      <c r="S4822" s="291"/>
      <c r="T4822" s="291"/>
      <c r="U4822" s="293" t="s">
        <v>29</v>
      </c>
      <c r="V4822" s="296" t="s">
        <v>30</v>
      </c>
      <c r="W4822" s="291"/>
      <c r="X4822" s="291"/>
      <c r="Y4822" s="291"/>
      <c r="Z4822" s="291"/>
      <c r="AA4822" s="291"/>
      <c r="AB4822" s="318"/>
    </row>
    <row r="4823" spans="1:29" x14ac:dyDescent="0.35">
      <c r="A4823" s="300"/>
      <c r="B4823" s="294"/>
      <c r="C4823" s="294"/>
      <c r="D4823" s="312"/>
      <c r="E4823" s="312"/>
      <c r="F4823" s="312"/>
      <c r="G4823" s="299" t="s">
        <v>31</v>
      </c>
      <c r="H4823" s="299" t="s">
        <v>32</v>
      </c>
      <c r="I4823" s="299" t="s">
        <v>33</v>
      </c>
      <c r="J4823" s="291"/>
      <c r="K4823" s="291"/>
      <c r="L4823" s="309"/>
      <c r="M4823" s="300"/>
      <c r="N4823" s="294"/>
      <c r="O4823" s="294"/>
      <c r="P4823" s="294"/>
      <c r="Q4823" s="291"/>
      <c r="R4823" s="291"/>
      <c r="S4823" s="291"/>
      <c r="T4823" s="291"/>
      <c r="U4823" s="294"/>
      <c r="V4823" s="297"/>
      <c r="W4823" s="291"/>
      <c r="X4823" s="291"/>
      <c r="Y4823" s="291"/>
      <c r="Z4823" s="291"/>
      <c r="AA4823" s="291"/>
      <c r="AB4823" s="318"/>
    </row>
    <row r="4824" spans="1:29" x14ac:dyDescent="0.35">
      <c r="A4824" s="300"/>
      <c r="B4824" s="294"/>
      <c r="C4824" s="294"/>
      <c r="D4824" s="312"/>
      <c r="E4824" s="312"/>
      <c r="F4824" s="312"/>
      <c r="G4824" s="300"/>
      <c r="H4824" s="300"/>
      <c r="I4824" s="300"/>
      <c r="J4824" s="291"/>
      <c r="K4824" s="291"/>
      <c r="L4824" s="309"/>
      <c r="M4824" s="300"/>
      <c r="N4824" s="294"/>
      <c r="O4824" s="294"/>
      <c r="P4824" s="294"/>
      <c r="Q4824" s="291"/>
      <c r="R4824" s="291"/>
      <c r="S4824" s="291"/>
      <c r="T4824" s="291"/>
      <c r="U4824" s="294"/>
      <c r="V4824" s="297"/>
      <c r="W4824" s="291"/>
      <c r="X4824" s="291"/>
      <c r="Y4824" s="291"/>
      <c r="Z4824" s="291"/>
      <c r="AA4824" s="291"/>
      <c r="AB4824" s="318"/>
    </row>
    <row r="4825" spans="1:29" x14ac:dyDescent="0.35">
      <c r="A4825" s="301"/>
      <c r="B4825" s="295"/>
      <c r="C4825" s="295"/>
      <c r="D4825" s="313"/>
      <c r="E4825" s="313"/>
      <c r="F4825" s="313"/>
      <c r="G4825" s="301"/>
      <c r="H4825" s="301"/>
      <c r="I4825" s="301"/>
      <c r="J4825" s="292"/>
      <c r="K4825" s="292"/>
      <c r="L4825" s="310"/>
      <c r="M4825" s="301"/>
      <c r="N4825" s="295"/>
      <c r="O4825" s="295"/>
      <c r="P4825" s="295"/>
      <c r="Q4825" s="292"/>
      <c r="R4825" s="292"/>
      <c r="S4825" s="292"/>
      <c r="T4825" s="292"/>
      <c r="U4825" s="295"/>
      <c r="V4825" s="298"/>
      <c r="W4825" s="292"/>
      <c r="X4825" s="292"/>
      <c r="Y4825" s="292"/>
      <c r="Z4825" s="292"/>
      <c r="AA4825" s="292"/>
      <c r="AB4825" s="319"/>
    </row>
    <row r="4826" spans="1:29" x14ac:dyDescent="0.35">
      <c r="A4826" s="15">
        <v>1</v>
      </c>
      <c r="B4826" s="16" t="str">
        <f>[1]ภดส3!B10358</f>
        <v>โฉนด</v>
      </c>
      <c r="C4826" s="16">
        <v>5643</v>
      </c>
      <c r="D4826" s="17">
        <v>13329</v>
      </c>
      <c r="E4826" s="17" t="str">
        <f>[1]ภดส3!F10358</f>
        <v>ม.2 ต.นาบอน</v>
      </c>
      <c r="F4826" s="18" t="s">
        <v>34</v>
      </c>
      <c r="G4826" s="16">
        <f>[1]ภดส3!G10358</f>
        <v>0</v>
      </c>
      <c r="H4826" s="16">
        <f>[1]ภดส3!H10358</f>
        <v>0</v>
      </c>
      <c r="I4826" s="16">
        <v>20</v>
      </c>
      <c r="J4826" s="19">
        <v>20</v>
      </c>
      <c r="K4826" s="20">
        <v>300</v>
      </c>
      <c r="L4826" s="19">
        <f>J4826*K4826</f>
        <v>6000</v>
      </c>
      <c r="M4826" s="21">
        <v>1</v>
      </c>
      <c r="N4826" s="21" t="s">
        <v>74</v>
      </c>
      <c r="O4826" s="21" t="s">
        <v>49</v>
      </c>
      <c r="P4826" s="21">
        <v>2</v>
      </c>
      <c r="Q4826" s="22">
        <v>80</v>
      </c>
      <c r="R4826" s="23">
        <v>100</v>
      </c>
      <c r="S4826" s="22">
        <v>7450</v>
      </c>
      <c r="T4826" s="22">
        <f>Q4826*S4826</f>
        <v>596000</v>
      </c>
      <c r="U4826" s="21">
        <v>10</v>
      </c>
      <c r="V4826" s="21">
        <v>10</v>
      </c>
      <c r="W4826" s="23">
        <f>T4826-T4826*10/100</f>
        <v>536400</v>
      </c>
      <c r="X4826" s="22">
        <f>L4826+W4826</f>
        <v>542400</v>
      </c>
      <c r="Y4826" s="23">
        <f>X4826*100/100</f>
        <v>542400</v>
      </c>
      <c r="Z4826" s="22">
        <v>0</v>
      </c>
      <c r="AA4826" s="24">
        <f>Y4826-Z4826</f>
        <v>542400</v>
      </c>
      <c r="AB4826" s="25">
        <v>0.02</v>
      </c>
      <c r="AC4826" s="5">
        <f>AA4826*AB4826/100</f>
        <v>108.48</v>
      </c>
    </row>
    <row r="4827" spans="1:29" x14ac:dyDescent="0.35">
      <c r="A4827" s="15"/>
      <c r="B4827" s="16"/>
      <c r="C4827" s="16"/>
      <c r="D4827" s="17"/>
      <c r="E4827" s="17"/>
      <c r="F4827" s="28"/>
      <c r="G4827" s="16"/>
      <c r="H4827" s="16"/>
      <c r="I4827" s="16"/>
      <c r="J4827" s="45"/>
      <c r="K4827" s="29"/>
      <c r="L4827" s="19"/>
      <c r="M4827" s="30"/>
      <c r="N4827" s="30"/>
      <c r="O4827" s="31"/>
      <c r="P4827" s="30"/>
      <c r="Q4827" s="32"/>
      <c r="R4827" s="23"/>
      <c r="S4827" s="42"/>
      <c r="T4827" s="22"/>
      <c r="U4827" s="31"/>
      <c r="V4827" s="31"/>
      <c r="W4827" s="23"/>
      <c r="X4827" s="22"/>
      <c r="Y4827" s="23"/>
      <c r="Z4827" s="22"/>
      <c r="AA4827" s="24"/>
      <c r="AB4827" s="25"/>
      <c r="AC4827" s="5">
        <f>SUM(AC4826)</f>
        <v>108.48</v>
      </c>
    </row>
    <row r="4828" spans="1:29" x14ac:dyDescent="0.35">
      <c r="A4828" s="201"/>
      <c r="B4828" s="202"/>
      <c r="C4828" s="202"/>
      <c r="D4828" s="77"/>
      <c r="E4828" s="77"/>
      <c r="F4828" s="130"/>
      <c r="G4828" s="202"/>
      <c r="H4828" s="202"/>
      <c r="I4828" s="202"/>
      <c r="J4828" s="196"/>
      <c r="K4828" s="197"/>
      <c r="L4828" s="203"/>
      <c r="M4828" s="132"/>
      <c r="N4828" s="204"/>
      <c r="O4828" s="204"/>
      <c r="P4828" s="204"/>
      <c r="Q4828" s="183"/>
      <c r="R4828" s="206"/>
      <c r="S4828" s="183"/>
      <c r="T4828" s="207"/>
      <c r="U4828" s="204"/>
      <c r="V4828" s="204"/>
      <c r="W4828" s="206"/>
      <c r="X4828" s="207"/>
      <c r="Y4828" s="206"/>
      <c r="Z4828" s="207"/>
      <c r="AA4828" s="208"/>
      <c r="AB4828" s="198"/>
      <c r="AC4828" s="188"/>
    </row>
    <row r="4829" spans="1:29" x14ac:dyDescent="0.35">
      <c r="A4829" s="1"/>
      <c r="B4829" s="1"/>
      <c r="C4829" s="1"/>
      <c r="D4829" s="2"/>
      <c r="E4829" s="2"/>
      <c r="F4829" s="2"/>
      <c r="G4829" s="1"/>
      <c r="H4829" s="1"/>
      <c r="I4829" s="1"/>
      <c r="J4829" s="3"/>
      <c r="K4829" s="4"/>
      <c r="M4829" s="6"/>
      <c r="N4829" s="1"/>
      <c r="O4829" s="1"/>
      <c r="P4829" s="1"/>
      <c r="Q4829" s="3"/>
      <c r="R4829" s="4"/>
      <c r="S4829" s="3"/>
      <c r="T4829" s="3"/>
      <c r="U4829" s="1"/>
      <c r="V4829" s="1"/>
      <c r="W4829" s="4"/>
      <c r="X4829" s="3"/>
      <c r="Y4829" s="4"/>
      <c r="Z4829" s="3"/>
      <c r="AA4829" s="4"/>
      <c r="AB4829" s="55"/>
    </row>
    <row r="4830" spans="1:29" x14ac:dyDescent="0.35">
      <c r="A4830" s="8"/>
      <c r="B4830" s="8" t="s">
        <v>37</v>
      </c>
      <c r="C4830" s="8"/>
      <c r="D4830" s="9" t="s">
        <v>38</v>
      </c>
      <c r="E4830" s="9"/>
      <c r="F4830" s="9"/>
      <c r="G4830" s="56"/>
      <c r="H4830" s="8" t="s">
        <v>39</v>
      </c>
      <c r="I4830" s="8"/>
      <c r="J4830" s="57"/>
      <c r="K4830" s="10"/>
      <c r="L4830" s="8"/>
      <c r="M4830" s="13"/>
      <c r="N4830" s="1"/>
      <c r="O4830" s="1"/>
      <c r="P4830" s="1"/>
      <c r="Q4830" s="3"/>
      <c r="R4830" s="4"/>
      <c r="S4830" s="3"/>
      <c r="T4830" s="3"/>
      <c r="U4830" s="1"/>
      <c r="V4830" s="1"/>
      <c r="W4830" s="4"/>
      <c r="X4830" s="3"/>
      <c r="Y4830" s="4"/>
      <c r="Z4830" s="3"/>
      <c r="AA4830" s="4"/>
      <c r="AB4830" s="55"/>
    </row>
    <row r="4831" spans="1:29" x14ac:dyDescent="0.35">
      <c r="A4831" s="8"/>
      <c r="B4831" s="8"/>
      <c r="C4831" s="8"/>
      <c r="D4831" s="9"/>
      <c r="E4831" s="9"/>
      <c r="F4831" s="9"/>
      <c r="G4831" s="56"/>
      <c r="H4831" s="8" t="s">
        <v>40</v>
      </c>
      <c r="I4831" s="8"/>
      <c r="J4831" s="57"/>
      <c r="K4831" s="10"/>
      <c r="L4831" s="8"/>
      <c r="M4831" s="13"/>
      <c r="N4831" s="1"/>
      <c r="O4831" s="1"/>
      <c r="P4831" s="1"/>
      <c r="Q4831" s="3"/>
      <c r="R4831" s="4"/>
      <c r="S4831" s="3"/>
      <c r="T4831" s="3"/>
      <c r="U4831" s="1"/>
      <c r="V4831" s="1"/>
      <c r="W4831" s="4"/>
      <c r="X4831" s="3"/>
      <c r="Y4831" s="4"/>
      <c r="Z4831" s="3"/>
      <c r="AA4831" s="4"/>
      <c r="AB4831" s="55"/>
    </row>
    <row r="4832" spans="1:29" x14ac:dyDescent="0.35">
      <c r="A4832" s="8"/>
      <c r="B4832" s="8"/>
      <c r="C4832" s="8"/>
      <c r="D4832" s="9"/>
      <c r="E4832" s="9"/>
      <c r="F4832" s="9"/>
      <c r="G4832" s="56"/>
      <c r="H4832" s="8" t="s">
        <v>41</v>
      </c>
      <c r="I4832" s="8"/>
      <c r="J4832" s="57"/>
      <c r="K4832" s="10"/>
      <c r="L4832" s="8"/>
      <c r="M4832" s="13"/>
      <c r="N4832" s="1"/>
      <c r="O4832" s="1"/>
      <c r="P4832" s="8"/>
      <c r="Q4832" s="3"/>
      <c r="R4832" s="4"/>
      <c r="S4832" s="3"/>
      <c r="T4832" s="3"/>
      <c r="U4832" s="1"/>
      <c r="V4832" s="1"/>
      <c r="W4832" s="4"/>
      <c r="X4832" s="3"/>
      <c r="Y4832" s="11"/>
      <c r="Z4832" s="10"/>
      <c r="AA4832" s="11"/>
      <c r="AB4832" s="14"/>
    </row>
    <row r="4833" spans="1:29" x14ac:dyDescent="0.35">
      <c r="A4833" s="8"/>
      <c r="B4833" s="8"/>
      <c r="C4833" s="8"/>
      <c r="D4833" s="9"/>
      <c r="E4833" s="9"/>
      <c r="F4833" s="9"/>
      <c r="G4833" s="56"/>
      <c r="H4833" s="8" t="s">
        <v>42</v>
      </c>
      <c r="I4833" s="58"/>
      <c r="J4833" s="59"/>
      <c r="K4833" s="12"/>
      <c r="L4833" s="58"/>
      <c r="M4833" s="60"/>
      <c r="N4833" s="1"/>
      <c r="O4833" s="1"/>
      <c r="P4833" s="8"/>
      <c r="Q4833" s="3"/>
      <c r="R4833" s="4"/>
      <c r="S4833" s="3"/>
      <c r="T4833" s="3"/>
      <c r="U4833" s="1"/>
      <c r="V4833" s="1"/>
      <c r="W4833" s="4"/>
      <c r="X4833" s="3"/>
      <c r="Y4833" s="11"/>
      <c r="Z4833" s="10"/>
      <c r="AA4833" s="11"/>
      <c r="AB4833" s="14"/>
    </row>
    <row r="4834" spans="1:29" x14ac:dyDescent="0.35">
      <c r="A4834" s="58"/>
      <c r="B4834" s="58"/>
      <c r="C4834" s="58"/>
      <c r="D4834" s="61"/>
      <c r="E4834" s="61"/>
      <c r="F4834" s="61"/>
      <c r="G4834" s="58"/>
      <c r="H4834" s="58" t="s">
        <v>43</v>
      </c>
      <c r="I4834" s="58"/>
      <c r="J4834" s="59"/>
      <c r="K4834" s="12"/>
      <c r="L4834" s="58"/>
      <c r="M4834" s="60"/>
    </row>
    <row r="4835" spans="1:29" x14ac:dyDescent="0.35">
      <c r="A4835" s="1"/>
      <c r="B4835" s="1"/>
      <c r="C4835" s="1"/>
      <c r="D4835" s="2"/>
      <c r="E4835" s="2"/>
      <c r="F4835" s="2"/>
      <c r="G4835" s="1"/>
      <c r="H4835" s="1"/>
      <c r="I4835" s="1"/>
      <c r="J4835" s="3"/>
      <c r="K4835" s="4"/>
      <c r="M4835" s="6"/>
      <c r="N4835" s="1"/>
      <c r="O4835" s="1"/>
      <c r="P4835" s="1"/>
      <c r="Q4835" s="3"/>
      <c r="R4835" s="4"/>
      <c r="S4835" s="3"/>
      <c r="T4835" s="3"/>
      <c r="U4835" s="1"/>
      <c r="V4835" s="1"/>
      <c r="W4835" s="4"/>
      <c r="X4835" s="3"/>
      <c r="Y4835" s="4"/>
      <c r="Z4835" s="3"/>
      <c r="AA4835" s="314" t="s">
        <v>0</v>
      </c>
      <c r="AB4835" s="314"/>
    </row>
    <row r="4836" spans="1:29" x14ac:dyDescent="0.35">
      <c r="A4836" s="315" t="s">
        <v>1</v>
      </c>
      <c r="B4836" s="315"/>
      <c r="C4836" s="315"/>
      <c r="D4836" s="315"/>
      <c r="E4836" s="315"/>
      <c r="F4836" s="315"/>
      <c r="G4836" s="315"/>
      <c r="H4836" s="315"/>
      <c r="I4836" s="315"/>
      <c r="J4836" s="315"/>
      <c r="K4836" s="315"/>
      <c r="L4836" s="315"/>
      <c r="M4836" s="315"/>
      <c r="N4836" s="315"/>
      <c r="O4836" s="315"/>
      <c r="P4836" s="315"/>
      <c r="Q4836" s="315"/>
      <c r="R4836" s="315"/>
      <c r="S4836" s="315"/>
      <c r="T4836" s="315"/>
      <c r="U4836" s="315"/>
      <c r="V4836" s="315"/>
      <c r="W4836" s="315"/>
      <c r="X4836" s="315"/>
      <c r="Y4836" s="315"/>
      <c r="Z4836" s="315"/>
      <c r="AA4836" s="315"/>
      <c r="AB4836" s="315"/>
    </row>
    <row r="4837" spans="1:29" x14ac:dyDescent="0.35">
      <c r="A4837" s="315" t="str">
        <f>A4818</f>
        <v>เทศบาลตำบลนาบอน</v>
      </c>
      <c r="B4837" s="315"/>
      <c r="C4837" s="315"/>
      <c r="D4837" s="315"/>
      <c r="E4837" s="315"/>
      <c r="F4837" s="315"/>
      <c r="G4837" s="315"/>
      <c r="H4837" s="315"/>
      <c r="I4837" s="315"/>
      <c r="J4837" s="315"/>
      <c r="K4837" s="315"/>
      <c r="L4837" s="315"/>
      <c r="M4837" s="315"/>
      <c r="N4837" s="315"/>
      <c r="O4837" s="315"/>
      <c r="P4837" s="315"/>
      <c r="Q4837" s="315"/>
      <c r="R4837" s="315"/>
      <c r="S4837" s="315"/>
      <c r="T4837" s="315"/>
      <c r="U4837" s="315"/>
      <c r="V4837" s="315"/>
      <c r="W4837" s="315"/>
      <c r="X4837" s="315"/>
      <c r="Y4837" s="315"/>
      <c r="Z4837" s="315"/>
      <c r="AA4837" s="315"/>
      <c r="AB4837" s="315"/>
    </row>
    <row r="4838" spans="1:29" x14ac:dyDescent="0.35">
      <c r="A4838" s="8" t="s">
        <v>377</v>
      </c>
      <c r="B4838" s="8"/>
      <c r="C4838" s="8"/>
      <c r="D4838" s="9"/>
      <c r="E4838" s="9"/>
      <c r="F4838" s="9"/>
      <c r="G4838" s="8"/>
      <c r="H4838" s="8"/>
      <c r="I4838" s="8"/>
      <c r="J4838" s="10"/>
      <c r="K4838" s="11"/>
      <c r="L4838" s="12"/>
      <c r="M4838" s="13"/>
      <c r="N4838" s="8"/>
      <c r="O4838" s="8"/>
      <c r="P4838" s="8"/>
      <c r="Q4838" s="10"/>
      <c r="R4838" s="11"/>
      <c r="S4838" s="10"/>
      <c r="T4838" s="10"/>
      <c r="U4838" s="8"/>
      <c r="V4838" s="8"/>
      <c r="W4838" s="11"/>
      <c r="X4838" s="10"/>
      <c r="Y4838" s="11"/>
      <c r="Z4838" s="10"/>
      <c r="AA4838" s="11"/>
      <c r="AB4838" s="14"/>
    </row>
    <row r="4839" spans="1:29" x14ac:dyDescent="0.35">
      <c r="A4839" s="288" t="s">
        <v>4</v>
      </c>
      <c r="B4839" s="316"/>
      <c r="C4839" s="316"/>
      <c r="D4839" s="316"/>
      <c r="E4839" s="316"/>
      <c r="F4839" s="316"/>
      <c r="G4839" s="316"/>
      <c r="H4839" s="316"/>
      <c r="I4839" s="316"/>
      <c r="J4839" s="316"/>
      <c r="K4839" s="316"/>
      <c r="L4839" s="289"/>
      <c r="M4839" s="288" t="s">
        <v>5</v>
      </c>
      <c r="N4839" s="316"/>
      <c r="O4839" s="316"/>
      <c r="P4839" s="316"/>
      <c r="Q4839" s="316"/>
      <c r="R4839" s="316"/>
      <c r="S4839" s="316"/>
      <c r="T4839" s="316"/>
      <c r="U4839" s="316"/>
      <c r="V4839" s="316"/>
      <c r="W4839" s="289"/>
      <c r="X4839" s="290" t="s">
        <v>6</v>
      </c>
      <c r="Y4839" s="290" t="s">
        <v>7</v>
      </c>
      <c r="Z4839" s="290" t="s">
        <v>8</v>
      </c>
      <c r="AA4839" s="290" t="s">
        <v>9</v>
      </c>
      <c r="AB4839" s="317" t="s">
        <v>10</v>
      </c>
    </row>
    <row r="4840" spans="1:29" x14ac:dyDescent="0.35">
      <c r="A4840" s="299" t="s">
        <v>11</v>
      </c>
      <c r="B4840" s="293" t="s">
        <v>12</v>
      </c>
      <c r="C4840" s="293" t="s">
        <v>13</v>
      </c>
      <c r="D4840" s="311" t="s">
        <v>14</v>
      </c>
      <c r="E4840" s="311" t="s">
        <v>15</v>
      </c>
      <c r="F4840" s="312" t="s">
        <v>16</v>
      </c>
      <c r="G4840" s="302" t="s">
        <v>17</v>
      </c>
      <c r="H4840" s="303"/>
      <c r="I4840" s="304"/>
      <c r="J4840" s="290" t="s">
        <v>18</v>
      </c>
      <c r="K4840" s="290" t="s">
        <v>19</v>
      </c>
      <c r="L4840" s="308" t="s">
        <v>20</v>
      </c>
      <c r="M4840" s="299" t="s">
        <v>11</v>
      </c>
      <c r="N4840" s="293" t="s">
        <v>21</v>
      </c>
      <c r="O4840" s="293" t="s">
        <v>22</v>
      </c>
      <c r="P4840" s="293" t="s">
        <v>16</v>
      </c>
      <c r="Q4840" s="290" t="s">
        <v>23</v>
      </c>
      <c r="R4840" s="290" t="s">
        <v>24</v>
      </c>
      <c r="S4840" s="290" t="s">
        <v>25</v>
      </c>
      <c r="T4840" s="290" t="s">
        <v>26</v>
      </c>
      <c r="U4840" s="288" t="s">
        <v>27</v>
      </c>
      <c r="V4840" s="289"/>
      <c r="W4840" s="290" t="s">
        <v>28</v>
      </c>
      <c r="X4840" s="291"/>
      <c r="Y4840" s="291"/>
      <c r="Z4840" s="291"/>
      <c r="AA4840" s="291"/>
      <c r="AB4840" s="318"/>
    </row>
    <row r="4841" spans="1:29" x14ac:dyDescent="0.35">
      <c r="A4841" s="300"/>
      <c r="B4841" s="294"/>
      <c r="C4841" s="294"/>
      <c r="D4841" s="312"/>
      <c r="E4841" s="312"/>
      <c r="F4841" s="312"/>
      <c r="G4841" s="305"/>
      <c r="H4841" s="306"/>
      <c r="I4841" s="307"/>
      <c r="J4841" s="291"/>
      <c r="K4841" s="291"/>
      <c r="L4841" s="309"/>
      <c r="M4841" s="300"/>
      <c r="N4841" s="294"/>
      <c r="O4841" s="294"/>
      <c r="P4841" s="294"/>
      <c r="Q4841" s="291"/>
      <c r="R4841" s="291"/>
      <c r="S4841" s="291"/>
      <c r="T4841" s="291"/>
      <c r="U4841" s="293" t="s">
        <v>29</v>
      </c>
      <c r="V4841" s="296" t="s">
        <v>30</v>
      </c>
      <c r="W4841" s="291"/>
      <c r="X4841" s="291"/>
      <c r="Y4841" s="291"/>
      <c r="Z4841" s="291"/>
      <c r="AA4841" s="291"/>
      <c r="AB4841" s="318"/>
    </row>
    <row r="4842" spans="1:29" x14ac:dyDescent="0.35">
      <c r="A4842" s="300"/>
      <c r="B4842" s="294"/>
      <c r="C4842" s="294"/>
      <c r="D4842" s="312"/>
      <c r="E4842" s="312"/>
      <c r="F4842" s="312"/>
      <c r="G4842" s="299" t="s">
        <v>31</v>
      </c>
      <c r="H4842" s="299" t="s">
        <v>32</v>
      </c>
      <c r="I4842" s="299" t="s">
        <v>33</v>
      </c>
      <c r="J4842" s="291"/>
      <c r="K4842" s="291"/>
      <c r="L4842" s="309"/>
      <c r="M4842" s="300"/>
      <c r="N4842" s="294"/>
      <c r="O4842" s="294"/>
      <c r="P4842" s="294"/>
      <c r="Q4842" s="291"/>
      <c r="R4842" s="291"/>
      <c r="S4842" s="291"/>
      <c r="T4842" s="291"/>
      <c r="U4842" s="294"/>
      <c r="V4842" s="297"/>
      <c r="W4842" s="291"/>
      <c r="X4842" s="291"/>
      <c r="Y4842" s="291"/>
      <c r="Z4842" s="291"/>
      <c r="AA4842" s="291"/>
      <c r="AB4842" s="318"/>
    </row>
    <row r="4843" spans="1:29" x14ac:dyDescent="0.35">
      <c r="A4843" s="300"/>
      <c r="B4843" s="294"/>
      <c r="C4843" s="294"/>
      <c r="D4843" s="312"/>
      <c r="E4843" s="312"/>
      <c r="F4843" s="312"/>
      <c r="G4843" s="300"/>
      <c r="H4843" s="300"/>
      <c r="I4843" s="300"/>
      <c r="J4843" s="291"/>
      <c r="K4843" s="291"/>
      <c r="L4843" s="309"/>
      <c r="M4843" s="300"/>
      <c r="N4843" s="294"/>
      <c r="O4843" s="294"/>
      <c r="P4843" s="294"/>
      <c r="Q4843" s="291"/>
      <c r="R4843" s="291"/>
      <c r="S4843" s="291"/>
      <c r="T4843" s="291"/>
      <c r="U4843" s="294"/>
      <c r="V4843" s="297"/>
      <c r="W4843" s="291"/>
      <c r="X4843" s="291"/>
      <c r="Y4843" s="291"/>
      <c r="Z4843" s="291"/>
      <c r="AA4843" s="291"/>
      <c r="AB4843" s="318"/>
    </row>
    <row r="4844" spans="1:29" x14ac:dyDescent="0.35">
      <c r="A4844" s="301"/>
      <c r="B4844" s="295"/>
      <c r="C4844" s="295"/>
      <c r="D4844" s="313"/>
      <c r="E4844" s="313"/>
      <c r="F4844" s="313"/>
      <c r="G4844" s="301"/>
      <c r="H4844" s="301"/>
      <c r="I4844" s="301"/>
      <c r="J4844" s="292"/>
      <c r="K4844" s="292"/>
      <c r="L4844" s="310"/>
      <c r="M4844" s="301"/>
      <c r="N4844" s="295"/>
      <c r="O4844" s="295"/>
      <c r="P4844" s="295"/>
      <c r="Q4844" s="292"/>
      <c r="R4844" s="292"/>
      <c r="S4844" s="292"/>
      <c r="T4844" s="292"/>
      <c r="U4844" s="295"/>
      <c r="V4844" s="298"/>
      <c r="W4844" s="292"/>
      <c r="X4844" s="292"/>
      <c r="Y4844" s="292"/>
      <c r="Z4844" s="292"/>
      <c r="AA4844" s="292"/>
      <c r="AB4844" s="319"/>
    </row>
    <row r="4845" spans="1:29" x14ac:dyDescent="0.35">
      <c r="A4845" s="15">
        <v>1</v>
      </c>
      <c r="B4845" s="16" t="str">
        <f>[1]ภดส3!B10493</f>
        <v>โฉนด</v>
      </c>
      <c r="C4845" s="16">
        <f>[1]ภดส3!E10493</f>
        <v>3136</v>
      </c>
      <c r="D4845" s="17">
        <f>[1]ภดส3!C10493</f>
        <v>6580</v>
      </c>
      <c r="E4845" s="17" t="str">
        <f>[1]ภดส3!F10493</f>
        <v>ม.11 ต.นาบอน</v>
      </c>
      <c r="F4845" s="18" t="s">
        <v>47</v>
      </c>
      <c r="G4845" s="16">
        <f>[1]ภดส3!G10493</f>
        <v>0</v>
      </c>
      <c r="H4845" s="16">
        <f>[1]ภดส3!H10493</f>
        <v>0</v>
      </c>
      <c r="I4845" s="16">
        <f>[1]ภดส3!I10493</f>
        <v>28</v>
      </c>
      <c r="J4845" s="19">
        <f>[1]ภดส3!J10493</f>
        <v>28</v>
      </c>
      <c r="K4845" s="20">
        <v>3050</v>
      </c>
      <c r="L4845" s="19">
        <f>J4845*K4845</f>
        <v>85400</v>
      </c>
      <c r="M4845" s="21">
        <v>1</v>
      </c>
      <c r="N4845" s="21" t="s">
        <v>72</v>
      </c>
      <c r="O4845" s="21" t="s">
        <v>49</v>
      </c>
      <c r="P4845" s="21">
        <v>3</v>
      </c>
      <c r="Q4845" s="22">
        <v>300</v>
      </c>
      <c r="R4845" s="23">
        <v>100</v>
      </c>
      <c r="S4845" s="22">
        <v>7450</v>
      </c>
      <c r="T4845" s="22">
        <f>Q4845*S4845</f>
        <v>2235000</v>
      </c>
      <c r="U4845" s="21">
        <v>25</v>
      </c>
      <c r="V4845" s="21">
        <v>40</v>
      </c>
      <c r="W4845" s="23">
        <f>T4845-T4845*40/100</f>
        <v>1341000</v>
      </c>
      <c r="X4845" s="22">
        <f>L4845+W4845</f>
        <v>1426400</v>
      </c>
      <c r="Y4845" s="23">
        <f>X4845*R4845/100</f>
        <v>1426400</v>
      </c>
      <c r="Z4845" s="22">
        <v>0</v>
      </c>
      <c r="AA4845" s="24">
        <f>Y4845-Z4845</f>
        <v>1426400</v>
      </c>
      <c r="AB4845" s="25">
        <v>0.3</v>
      </c>
      <c r="AC4845" s="5">
        <f>AA4845*AB4845/100</f>
        <v>4279.2</v>
      </c>
    </row>
    <row r="4846" spans="1:29" x14ac:dyDescent="0.35">
      <c r="A4846" s="15"/>
      <c r="B4846" s="16"/>
      <c r="C4846" s="16"/>
      <c r="D4846" s="17"/>
      <c r="E4846" s="17"/>
      <c r="F4846" s="28"/>
      <c r="G4846" s="16"/>
      <c r="H4846" s="16"/>
      <c r="I4846" s="16"/>
      <c r="J4846" s="45"/>
      <c r="K4846" s="29"/>
      <c r="L4846" s="19"/>
      <c r="M4846" s="30"/>
      <c r="N4846" s="30"/>
      <c r="O4846" s="31"/>
      <c r="P4846" s="30"/>
      <c r="Q4846" s="32"/>
      <c r="R4846" s="23"/>
      <c r="S4846" s="42"/>
      <c r="T4846" s="22"/>
      <c r="U4846" s="31"/>
      <c r="V4846" s="31"/>
      <c r="W4846" s="23"/>
      <c r="X4846" s="22"/>
      <c r="Y4846" s="23"/>
      <c r="Z4846" s="22"/>
      <c r="AA4846" s="24"/>
      <c r="AB4846" s="25"/>
      <c r="AC4846" s="5">
        <f>SUM(AC4845)</f>
        <v>4279.2</v>
      </c>
    </row>
    <row r="4847" spans="1:29" x14ac:dyDescent="0.35">
      <c r="A4847" s="201"/>
      <c r="B4847" s="202"/>
      <c r="C4847" s="202"/>
      <c r="D4847" s="77"/>
      <c r="E4847" s="77"/>
      <c r="F4847" s="130"/>
      <c r="G4847" s="202"/>
      <c r="H4847" s="202"/>
      <c r="I4847" s="202"/>
      <c r="J4847" s="196"/>
      <c r="K4847" s="197"/>
      <c r="L4847" s="203"/>
      <c r="M4847" s="132"/>
      <c r="N4847" s="204"/>
      <c r="O4847" s="204"/>
      <c r="P4847" s="204"/>
      <c r="Q4847" s="183"/>
      <c r="R4847" s="206"/>
      <c r="S4847" s="183"/>
      <c r="T4847" s="207"/>
      <c r="U4847" s="204"/>
      <c r="V4847" s="204"/>
      <c r="W4847" s="206"/>
      <c r="X4847" s="207"/>
      <c r="Y4847" s="206"/>
      <c r="Z4847" s="207"/>
      <c r="AA4847" s="208"/>
      <c r="AB4847" s="198"/>
      <c r="AC4847" s="188"/>
    </row>
    <row r="4848" spans="1:29" x14ac:dyDescent="0.35">
      <c r="A4848" s="1"/>
      <c r="B4848" s="1"/>
      <c r="C4848" s="1"/>
      <c r="D4848" s="2"/>
      <c r="E4848" s="2"/>
      <c r="F4848" s="2"/>
      <c r="G4848" s="1"/>
      <c r="H4848" s="1"/>
      <c r="I4848" s="1"/>
      <c r="J4848" s="3"/>
      <c r="K4848" s="4"/>
      <c r="M4848" s="6"/>
      <c r="N4848" s="1"/>
      <c r="O4848" s="1"/>
      <c r="P4848" s="1"/>
      <c r="Q4848" s="3"/>
      <c r="R4848" s="4"/>
      <c r="S4848" s="3"/>
      <c r="T4848" s="3"/>
      <c r="U4848" s="1"/>
      <c r="V4848" s="1"/>
      <c r="W4848" s="4"/>
      <c r="X4848" s="3"/>
      <c r="Y4848" s="4"/>
      <c r="Z4848" s="3"/>
      <c r="AA4848" s="4"/>
      <c r="AB4848" s="55"/>
    </row>
    <row r="4849" spans="1:29" x14ac:dyDescent="0.35">
      <c r="A4849" s="8"/>
      <c r="B4849" s="8" t="s">
        <v>37</v>
      </c>
      <c r="C4849" s="8"/>
      <c r="D4849" s="9" t="s">
        <v>38</v>
      </c>
      <c r="E4849" s="9"/>
      <c r="F4849" s="9"/>
      <c r="G4849" s="56"/>
      <c r="H4849" s="8" t="s">
        <v>39</v>
      </c>
      <c r="I4849" s="8"/>
      <c r="J4849" s="57"/>
      <c r="K4849" s="10"/>
      <c r="L4849" s="8"/>
      <c r="M4849" s="13"/>
      <c r="N4849" s="1"/>
      <c r="O4849" s="1"/>
      <c r="P4849" s="1"/>
      <c r="Q4849" s="3"/>
      <c r="R4849" s="4"/>
      <c r="S4849" s="3"/>
      <c r="T4849" s="3"/>
      <c r="U4849" s="1"/>
      <c r="V4849" s="1"/>
      <c r="W4849" s="4"/>
      <c r="X4849" s="3"/>
      <c r="Y4849" s="4"/>
      <c r="Z4849" s="3"/>
      <c r="AA4849" s="4"/>
      <c r="AB4849" s="55"/>
    </row>
    <row r="4850" spans="1:29" x14ac:dyDescent="0.35">
      <c r="A4850" s="8"/>
      <c r="B4850" s="8"/>
      <c r="C4850" s="8"/>
      <c r="D4850" s="9"/>
      <c r="E4850" s="9"/>
      <c r="F4850" s="9"/>
      <c r="G4850" s="56"/>
      <c r="H4850" s="8" t="s">
        <v>40</v>
      </c>
      <c r="I4850" s="8"/>
      <c r="J4850" s="57"/>
      <c r="K4850" s="10"/>
      <c r="L4850" s="8"/>
      <c r="M4850" s="13"/>
      <c r="N4850" s="1"/>
      <c r="O4850" s="1"/>
      <c r="P4850" s="1"/>
      <c r="Q4850" s="3"/>
      <c r="R4850" s="4"/>
      <c r="S4850" s="3"/>
      <c r="T4850" s="3"/>
      <c r="U4850" s="1"/>
      <c r="V4850" s="1"/>
      <c r="W4850" s="4"/>
      <c r="X4850" s="3"/>
      <c r="Y4850" s="4"/>
      <c r="Z4850" s="3"/>
      <c r="AA4850" s="4"/>
      <c r="AB4850" s="55"/>
    </row>
    <row r="4851" spans="1:29" x14ac:dyDescent="0.35">
      <c r="A4851" s="8"/>
      <c r="B4851" s="8"/>
      <c r="C4851" s="8"/>
      <c r="D4851" s="9"/>
      <c r="E4851" s="9"/>
      <c r="F4851" s="9"/>
      <c r="G4851" s="56"/>
      <c r="H4851" s="8" t="s">
        <v>41</v>
      </c>
      <c r="I4851" s="8"/>
      <c r="J4851" s="57"/>
      <c r="K4851" s="10"/>
      <c r="L4851" s="8"/>
      <c r="M4851" s="13"/>
      <c r="N4851" s="1"/>
      <c r="O4851" s="1"/>
      <c r="P4851" s="8"/>
      <c r="Q4851" s="3"/>
      <c r="R4851" s="4"/>
      <c r="S4851" s="3"/>
      <c r="T4851" s="3"/>
      <c r="U4851" s="1"/>
      <c r="V4851" s="1"/>
      <c r="W4851" s="4"/>
      <c r="X4851" s="3"/>
      <c r="Y4851" s="11"/>
      <c r="Z4851" s="10"/>
      <c r="AA4851" s="11"/>
      <c r="AB4851" s="14"/>
    </row>
    <row r="4852" spans="1:29" x14ac:dyDescent="0.35">
      <c r="A4852" s="8"/>
      <c r="B4852" s="8"/>
      <c r="C4852" s="8"/>
      <c r="D4852" s="9"/>
      <c r="E4852" s="9"/>
      <c r="F4852" s="9"/>
      <c r="G4852" s="56"/>
      <c r="H4852" s="8" t="s">
        <v>42</v>
      </c>
      <c r="I4852" s="58"/>
      <c r="J4852" s="59"/>
      <c r="K4852" s="12"/>
      <c r="L4852" s="58"/>
      <c r="M4852" s="60"/>
      <c r="N4852" s="1"/>
      <c r="O4852" s="1"/>
      <c r="P4852" s="8"/>
      <c r="Q4852" s="3"/>
      <c r="R4852" s="4"/>
      <c r="S4852" s="3"/>
      <c r="T4852" s="3"/>
      <c r="U4852" s="1"/>
      <c r="V4852" s="1"/>
      <c r="W4852" s="4"/>
      <c r="X4852" s="3"/>
      <c r="Y4852" s="11"/>
      <c r="Z4852" s="10"/>
      <c r="AA4852" s="11"/>
      <c r="AB4852" s="14"/>
    </row>
    <row r="4853" spans="1:29" x14ac:dyDescent="0.35">
      <c r="A4853" s="58"/>
      <c r="B4853" s="58"/>
      <c r="C4853" s="58"/>
      <c r="D4853" s="61"/>
      <c r="E4853" s="61"/>
      <c r="F4853" s="61"/>
      <c r="G4853" s="58"/>
      <c r="H4853" s="58" t="s">
        <v>43</v>
      </c>
      <c r="I4853" s="58"/>
      <c r="J4853" s="59"/>
      <c r="K4853" s="12"/>
      <c r="L4853" s="58"/>
      <c r="M4853" s="60"/>
    </row>
    <row r="4854" spans="1:29" x14ac:dyDescent="0.35">
      <c r="A4854" s="1"/>
      <c r="B4854" s="1"/>
      <c r="C4854" s="1"/>
      <c r="D4854" s="2"/>
      <c r="E4854" s="2"/>
      <c r="F4854" s="2"/>
      <c r="G4854" s="1"/>
      <c r="H4854" s="1"/>
      <c r="I4854" s="1"/>
      <c r="J4854" s="3"/>
      <c r="K4854" s="4"/>
      <c r="M4854" s="6"/>
      <c r="N4854" s="1"/>
      <c r="O4854" s="1"/>
      <c r="P4854" s="1"/>
      <c r="Q4854" s="3"/>
      <c r="R4854" s="4"/>
      <c r="S4854" s="3"/>
      <c r="T4854" s="3"/>
      <c r="U4854" s="1"/>
      <c r="V4854" s="1"/>
      <c r="W4854" s="4"/>
      <c r="X4854" s="3"/>
      <c r="Y4854" s="4"/>
      <c r="Z4854" s="3"/>
      <c r="AA4854" s="314" t="s">
        <v>0</v>
      </c>
      <c r="AB4854" s="314"/>
    </row>
    <row r="4855" spans="1:29" x14ac:dyDescent="0.35">
      <c r="A4855" s="315" t="s">
        <v>1</v>
      </c>
      <c r="B4855" s="315"/>
      <c r="C4855" s="315"/>
      <c r="D4855" s="315"/>
      <c r="E4855" s="315"/>
      <c r="F4855" s="315"/>
      <c r="G4855" s="315"/>
      <c r="H4855" s="315"/>
      <c r="I4855" s="315"/>
      <c r="J4855" s="315"/>
      <c r="K4855" s="315"/>
      <c r="L4855" s="315"/>
      <c r="M4855" s="315"/>
      <c r="N4855" s="315"/>
      <c r="O4855" s="315"/>
      <c r="P4855" s="315"/>
      <c r="Q4855" s="315"/>
      <c r="R4855" s="315"/>
      <c r="S4855" s="315"/>
      <c r="T4855" s="315"/>
      <c r="U4855" s="315"/>
      <c r="V4855" s="315"/>
      <c r="W4855" s="315"/>
      <c r="X4855" s="315"/>
      <c r="Y4855" s="315"/>
      <c r="Z4855" s="315"/>
      <c r="AA4855" s="315"/>
      <c r="AB4855" s="315"/>
    </row>
    <row r="4856" spans="1:29" x14ac:dyDescent="0.35">
      <c r="A4856" s="315" t="str">
        <f>A4837</f>
        <v>เทศบาลตำบลนาบอน</v>
      </c>
      <c r="B4856" s="315"/>
      <c r="C4856" s="315"/>
      <c r="D4856" s="315"/>
      <c r="E4856" s="315"/>
      <c r="F4856" s="315"/>
      <c r="G4856" s="315"/>
      <c r="H4856" s="315"/>
      <c r="I4856" s="315"/>
      <c r="J4856" s="315"/>
      <c r="K4856" s="315"/>
      <c r="L4856" s="315"/>
      <c r="M4856" s="315"/>
      <c r="N4856" s="315"/>
      <c r="O4856" s="315"/>
      <c r="P4856" s="315"/>
      <c r="Q4856" s="315"/>
      <c r="R4856" s="315"/>
      <c r="S4856" s="315"/>
      <c r="T4856" s="315"/>
      <c r="U4856" s="315"/>
      <c r="V4856" s="315"/>
      <c r="W4856" s="315"/>
      <c r="X4856" s="315"/>
      <c r="Y4856" s="315"/>
      <c r="Z4856" s="315"/>
      <c r="AA4856" s="315"/>
      <c r="AB4856" s="315"/>
    </row>
    <row r="4857" spans="1:29" x14ac:dyDescent="0.35">
      <c r="A4857" s="8" t="s">
        <v>378</v>
      </c>
      <c r="B4857" s="8"/>
      <c r="C4857" s="8"/>
      <c r="D4857" s="9"/>
      <c r="E4857" s="9"/>
      <c r="F4857" s="9"/>
      <c r="G4857" s="8"/>
      <c r="H4857" s="8"/>
      <c r="I4857" s="8"/>
      <c r="J4857" s="10"/>
      <c r="K4857" s="11"/>
      <c r="L4857" s="12"/>
      <c r="M4857" s="13"/>
      <c r="N4857" s="8"/>
      <c r="O4857" s="8"/>
      <c r="P4857" s="8"/>
      <c r="Q4857" s="10"/>
      <c r="R4857" s="11"/>
      <c r="S4857" s="10"/>
      <c r="T4857" s="10"/>
      <c r="U4857" s="8"/>
      <c r="V4857" s="8"/>
      <c r="W4857" s="11"/>
      <c r="X4857" s="10"/>
      <c r="Y4857" s="11"/>
      <c r="Z4857" s="10"/>
      <c r="AA4857" s="11"/>
      <c r="AB4857" s="14"/>
    </row>
    <row r="4858" spans="1:29" x14ac:dyDescent="0.35">
      <c r="A4858" s="288" t="s">
        <v>4</v>
      </c>
      <c r="B4858" s="316"/>
      <c r="C4858" s="316"/>
      <c r="D4858" s="316"/>
      <c r="E4858" s="316"/>
      <c r="F4858" s="316"/>
      <c r="G4858" s="316"/>
      <c r="H4858" s="316"/>
      <c r="I4858" s="316"/>
      <c r="J4858" s="316"/>
      <c r="K4858" s="316"/>
      <c r="L4858" s="289"/>
      <c r="M4858" s="288" t="s">
        <v>5</v>
      </c>
      <c r="N4858" s="316"/>
      <c r="O4858" s="316"/>
      <c r="P4858" s="316"/>
      <c r="Q4858" s="316"/>
      <c r="R4858" s="316"/>
      <c r="S4858" s="316"/>
      <c r="T4858" s="316"/>
      <c r="U4858" s="316"/>
      <c r="V4858" s="316"/>
      <c r="W4858" s="289"/>
      <c r="X4858" s="290" t="s">
        <v>6</v>
      </c>
      <c r="Y4858" s="290" t="s">
        <v>7</v>
      </c>
      <c r="Z4858" s="290" t="s">
        <v>8</v>
      </c>
      <c r="AA4858" s="290" t="s">
        <v>9</v>
      </c>
      <c r="AB4858" s="317" t="s">
        <v>10</v>
      </c>
    </row>
    <row r="4859" spans="1:29" x14ac:dyDescent="0.35">
      <c r="A4859" s="299" t="s">
        <v>11</v>
      </c>
      <c r="B4859" s="293" t="s">
        <v>12</v>
      </c>
      <c r="C4859" s="293" t="s">
        <v>13</v>
      </c>
      <c r="D4859" s="311" t="s">
        <v>14</v>
      </c>
      <c r="E4859" s="311" t="s">
        <v>15</v>
      </c>
      <c r="F4859" s="312" t="s">
        <v>16</v>
      </c>
      <c r="G4859" s="302" t="s">
        <v>17</v>
      </c>
      <c r="H4859" s="303"/>
      <c r="I4859" s="304"/>
      <c r="J4859" s="290" t="s">
        <v>18</v>
      </c>
      <c r="K4859" s="290" t="s">
        <v>19</v>
      </c>
      <c r="L4859" s="308" t="s">
        <v>20</v>
      </c>
      <c r="M4859" s="299" t="s">
        <v>11</v>
      </c>
      <c r="N4859" s="293" t="s">
        <v>21</v>
      </c>
      <c r="O4859" s="293" t="s">
        <v>22</v>
      </c>
      <c r="P4859" s="293" t="s">
        <v>16</v>
      </c>
      <c r="Q4859" s="290" t="s">
        <v>23</v>
      </c>
      <c r="R4859" s="290" t="s">
        <v>24</v>
      </c>
      <c r="S4859" s="290" t="s">
        <v>25</v>
      </c>
      <c r="T4859" s="290" t="s">
        <v>26</v>
      </c>
      <c r="U4859" s="288" t="s">
        <v>27</v>
      </c>
      <c r="V4859" s="289"/>
      <c r="W4859" s="290" t="s">
        <v>28</v>
      </c>
      <c r="X4859" s="291"/>
      <c r="Y4859" s="291"/>
      <c r="Z4859" s="291"/>
      <c r="AA4859" s="291"/>
      <c r="AB4859" s="318"/>
    </row>
    <row r="4860" spans="1:29" x14ac:dyDescent="0.35">
      <c r="A4860" s="300"/>
      <c r="B4860" s="294"/>
      <c r="C4860" s="294"/>
      <c r="D4860" s="312"/>
      <c r="E4860" s="312"/>
      <c r="F4860" s="312"/>
      <c r="G4860" s="305"/>
      <c r="H4860" s="306"/>
      <c r="I4860" s="307"/>
      <c r="J4860" s="291"/>
      <c r="K4860" s="291"/>
      <c r="L4860" s="309"/>
      <c r="M4860" s="300"/>
      <c r="N4860" s="294"/>
      <c r="O4860" s="294"/>
      <c r="P4860" s="294"/>
      <c r="Q4860" s="291"/>
      <c r="R4860" s="291"/>
      <c r="S4860" s="291"/>
      <c r="T4860" s="291"/>
      <c r="U4860" s="293" t="s">
        <v>29</v>
      </c>
      <c r="V4860" s="296" t="s">
        <v>30</v>
      </c>
      <c r="W4860" s="291"/>
      <c r="X4860" s="291"/>
      <c r="Y4860" s="291"/>
      <c r="Z4860" s="291"/>
      <c r="AA4860" s="291"/>
      <c r="AB4860" s="318"/>
    </row>
    <row r="4861" spans="1:29" x14ac:dyDescent="0.35">
      <c r="A4861" s="300"/>
      <c r="B4861" s="294"/>
      <c r="C4861" s="294"/>
      <c r="D4861" s="312"/>
      <c r="E4861" s="312"/>
      <c r="F4861" s="312"/>
      <c r="G4861" s="299" t="s">
        <v>31</v>
      </c>
      <c r="H4861" s="299" t="s">
        <v>32</v>
      </c>
      <c r="I4861" s="299" t="s">
        <v>33</v>
      </c>
      <c r="J4861" s="291"/>
      <c r="K4861" s="291"/>
      <c r="L4861" s="309"/>
      <c r="M4861" s="300"/>
      <c r="N4861" s="294"/>
      <c r="O4861" s="294"/>
      <c r="P4861" s="294"/>
      <c r="Q4861" s="291"/>
      <c r="R4861" s="291"/>
      <c r="S4861" s="291"/>
      <c r="T4861" s="291"/>
      <c r="U4861" s="294"/>
      <c r="V4861" s="297"/>
      <c r="W4861" s="291"/>
      <c r="X4861" s="291"/>
      <c r="Y4861" s="291"/>
      <c r="Z4861" s="291"/>
      <c r="AA4861" s="291"/>
      <c r="AB4861" s="318"/>
    </row>
    <row r="4862" spans="1:29" x14ac:dyDescent="0.35">
      <c r="A4862" s="300"/>
      <c r="B4862" s="294"/>
      <c r="C4862" s="294"/>
      <c r="D4862" s="312"/>
      <c r="E4862" s="312"/>
      <c r="F4862" s="312"/>
      <c r="G4862" s="300"/>
      <c r="H4862" s="300"/>
      <c r="I4862" s="300"/>
      <c r="J4862" s="291"/>
      <c r="K4862" s="291"/>
      <c r="L4862" s="309"/>
      <c r="M4862" s="300"/>
      <c r="N4862" s="294"/>
      <c r="O4862" s="294"/>
      <c r="P4862" s="294"/>
      <c r="Q4862" s="291"/>
      <c r="R4862" s="291"/>
      <c r="S4862" s="291"/>
      <c r="T4862" s="291"/>
      <c r="U4862" s="294"/>
      <c r="V4862" s="297"/>
      <c r="W4862" s="291"/>
      <c r="X4862" s="291"/>
      <c r="Y4862" s="291"/>
      <c r="Z4862" s="291"/>
      <c r="AA4862" s="291"/>
      <c r="AB4862" s="318"/>
    </row>
    <row r="4863" spans="1:29" x14ac:dyDescent="0.35">
      <c r="A4863" s="301"/>
      <c r="B4863" s="295"/>
      <c r="C4863" s="295"/>
      <c r="D4863" s="313"/>
      <c r="E4863" s="313"/>
      <c r="F4863" s="313"/>
      <c r="G4863" s="301"/>
      <c r="H4863" s="301"/>
      <c r="I4863" s="301"/>
      <c r="J4863" s="292"/>
      <c r="K4863" s="292"/>
      <c r="L4863" s="310"/>
      <c r="M4863" s="301"/>
      <c r="N4863" s="295"/>
      <c r="O4863" s="295"/>
      <c r="P4863" s="295"/>
      <c r="Q4863" s="292"/>
      <c r="R4863" s="292"/>
      <c r="S4863" s="292"/>
      <c r="T4863" s="292"/>
      <c r="U4863" s="295"/>
      <c r="V4863" s="298"/>
      <c r="W4863" s="292"/>
      <c r="X4863" s="292"/>
      <c r="Y4863" s="292"/>
      <c r="Z4863" s="292"/>
      <c r="AA4863" s="292"/>
      <c r="AB4863" s="319"/>
    </row>
    <row r="4864" spans="1:29" x14ac:dyDescent="0.35">
      <c r="A4864" s="15">
        <v>1</v>
      </c>
      <c r="B4864" s="16" t="str">
        <f>[1]ภดส3!B10655</f>
        <v>โฉนด</v>
      </c>
      <c r="C4864" s="16">
        <f>[1]ภดส3!E10655</f>
        <v>3562</v>
      </c>
      <c r="D4864" s="17">
        <f>[1]ภดส3!C10655</f>
        <v>7506</v>
      </c>
      <c r="E4864" s="17" t="str">
        <f>[1]ภดส3!F10655</f>
        <v>ม.2 ต.นาบอน</v>
      </c>
      <c r="F4864" s="18" t="s">
        <v>45</v>
      </c>
      <c r="G4864" s="16">
        <f>[1]ภดส3!G10655</f>
        <v>0</v>
      </c>
      <c r="H4864" s="16">
        <f>[1]ภดส3!H10655</f>
        <v>0</v>
      </c>
      <c r="I4864" s="16">
        <f>[1]ภดส3!I10655</f>
        <v>25</v>
      </c>
      <c r="J4864" s="19">
        <f>[1]ภดส3!J10655</f>
        <v>25</v>
      </c>
      <c r="K4864" s="20">
        <v>150</v>
      </c>
      <c r="L4864" s="19">
        <f>J4864*K4864</f>
        <v>3750</v>
      </c>
      <c r="M4864" s="21"/>
      <c r="N4864" s="21"/>
      <c r="O4864" s="21"/>
      <c r="P4864" s="21"/>
      <c r="Q4864" s="22"/>
      <c r="R4864" s="23"/>
      <c r="S4864" s="22"/>
      <c r="T4864" s="22"/>
      <c r="U4864" s="21"/>
      <c r="V4864" s="21"/>
      <c r="W4864" s="23"/>
      <c r="X4864" s="22">
        <f>L4864</f>
        <v>3750</v>
      </c>
      <c r="Y4864" s="23">
        <f>X4864*100/100</f>
        <v>3750</v>
      </c>
      <c r="Z4864" s="22">
        <v>0</v>
      </c>
      <c r="AA4864" s="24">
        <f>Y4864-Z4864</f>
        <v>3750</v>
      </c>
      <c r="AB4864" s="25">
        <v>0.3</v>
      </c>
      <c r="AC4864" s="5">
        <f>AA4864*AB4864/100</f>
        <v>11.25</v>
      </c>
    </row>
    <row r="4865" spans="1:29" x14ac:dyDescent="0.35">
      <c r="A4865" s="15">
        <v>2</v>
      </c>
      <c r="B4865" s="16" t="s">
        <v>95</v>
      </c>
      <c r="C4865" s="16">
        <v>5883</v>
      </c>
      <c r="D4865" s="17">
        <v>13809</v>
      </c>
      <c r="E4865" s="17" t="s">
        <v>59</v>
      </c>
      <c r="F4865" s="18" t="s">
        <v>45</v>
      </c>
      <c r="G4865" s="16">
        <v>0</v>
      </c>
      <c r="H4865" s="16">
        <v>0</v>
      </c>
      <c r="I4865" s="16">
        <v>24</v>
      </c>
      <c r="J4865" s="19">
        <f>G4865*400+H4865*100+I4865</f>
        <v>24</v>
      </c>
      <c r="K4865" s="20">
        <v>150</v>
      </c>
      <c r="L4865" s="19">
        <f>J4865*K4865</f>
        <v>3600</v>
      </c>
      <c r="M4865" s="21"/>
      <c r="N4865" s="21"/>
      <c r="O4865" s="21"/>
      <c r="P4865" s="21"/>
      <c r="Q4865" s="22"/>
      <c r="R4865" s="23"/>
      <c r="S4865" s="22"/>
      <c r="T4865" s="22"/>
      <c r="U4865" s="21"/>
      <c r="V4865" s="21"/>
      <c r="W4865" s="23"/>
      <c r="X4865" s="22">
        <f>L4865</f>
        <v>3600</v>
      </c>
      <c r="Y4865" s="23">
        <f>X4865*100/100</f>
        <v>3600</v>
      </c>
      <c r="Z4865" s="22">
        <v>0</v>
      </c>
      <c r="AA4865" s="24">
        <f>Y4865-Z4865</f>
        <v>3600</v>
      </c>
      <c r="AB4865" s="25">
        <v>0.3</v>
      </c>
      <c r="AC4865" s="5">
        <f>AA4865*AB4865/100</f>
        <v>10.8</v>
      </c>
    </row>
    <row r="4866" spans="1:29" x14ac:dyDescent="0.35">
      <c r="A4866" s="15"/>
      <c r="B4866" s="16"/>
      <c r="C4866" s="16"/>
      <c r="D4866" s="17"/>
      <c r="E4866" s="17"/>
      <c r="F4866" s="28"/>
      <c r="G4866" s="16"/>
      <c r="H4866" s="16"/>
      <c r="I4866" s="16"/>
      <c r="J4866" s="45"/>
      <c r="K4866" s="29"/>
      <c r="L4866" s="19"/>
      <c r="M4866" s="30"/>
      <c r="N4866" s="30"/>
      <c r="O4866" s="31"/>
      <c r="P4866" s="30"/>
      <c r="Q4866" s="32"/>
      <c r="R4866" s="23"/>
      <c r="S4866" s="42"/>
      <c r="T4866" s="22"/>
      <c r="U4866" s="31"/>
      <c r="V4866" s="31"/>
      <c r="W4866" s="23"/>
      <c r="X4866" s="22"/>
      <c r="Y4866" s="23"/>
      <c r="Z4866" s="22"/>
      <c r="AA4866" s="24"/>
      <c r="AB4866" s="25"/>
      <c r="AC4866" s="5">
        <f>SUM(AC4864:AC4865)</f>
        <v>22.05</v>
      </c>
    </row>
    <row r="4867" spans="1:29" x14ac:dyDescent="0.35">
      <c r="A4867" s="201"/>
      <c r="B4867" s="202"/>
      <c r="C4867" s="202"/>
      <c r="D4867" s="77"/>
      <c r="E4867" s="77"/>
      <c r="F4867" s="130"/>
      <c r="G4867" s="202"/>
      <c r="H4867" s="202"/>
      <c r="I4867" s="202"/>
      <c r="J4867" s="196"/>
      <c r="K4867" s="197"/>
      <c r="L4867" s="203"/>
      <c r="M4867" s="132"/>
      <c r="N4867" s="204"/>
      <c r="O4867" s="204"/>
      <c r="P4867" s="204"/>
      <c r="Q4867" s="183"/>
      <c r="R4867" s="206"/>
      <c r="S4867" s="183"/>
      <c r="T4867" s="207"/>
      <c r="U4867" s="204"/>
      <c r="V4867" s="204"/>
      <c r="W4867" s="206"/>
      <c r="X4867" s="207"/>
      <c r="Y4867" s="206"/>
      <c r="Z4867" s="207"/>
      <c r="AA4867" s="208"/>
      <c r="AB4867" s="198"/>
      <c r="AC4867" s="188"/>
    </row>
    <row r="4868" spans="1:29" x14ac:dyDescent="0.35">
      <c r="A4868" s="1"/>
      <c r="B4868" s="1"/>
      <c r="C4868" s="1"/>
      <c r="D4868" s="2"/>
      <c r="E4868" s="2"/>
      <c r="F4868" s="2"/>
      <c r="G4868" s="1"/>
      <c r="H4868" s="1"/>
      <c r="I4868" s="1"/>
      <c r="J4868" s="3"/>
      <c r="K4868" s="4"/>
      <c r="M4868" s="6"/>
      <c r="N4868" s="1"/>
      <c r="O4868" s="1"/>
      <c r="P4868" s="1"/>
      <c r="Q4868" s="3"/>
      <c r="R4868" s="4"/>
      <c r="S4868" s="3"/>
      <c r="T4868" s="3"/>
      <c r="U4868" s="1"/>
      <c r="V4868" s="1"/>
      <c r="W4868" s="4"/>
      <c r="X4868" s="3"/>
      <c r="Y4868" s="4"/>
      <c r="Z4868" s="3"/>
      <c r="AA4868" s="4"/>
      <c r="AB4868" s="55"/>
    </row>
    <row r="4869" spans="1:29" x14ac:dyDescent="0.35">
      <c r="A4869" s="8"/>
      <c r="B4869" s="8" t="s">
        <v>37</v>
      </c>
      <c r="C4869" s="8"/>
      <c r="D4869" s="9" t="s">
        <v>38</v>
      </c>
      <c r="E4869" s="9"/>
      <c r="F4869" s="9"/>
      <c r="G4869" s="56"/>
      <c r="H4869" s="8" t="s">
        <v>39</v>
      </c>
      <c r="I4869" s="8"/>
      <c r="J4869" s="57"/>
      <c r="K4869" s="10"/>
      <c r="L4869" s="8"/>
      <c r="M4869" s="13"/>
      <c r="N4869" s="1"/>
      <c r="O4869" s="1"/>
      <c r="P4869" s="1"/>
      <c r="Q4869" s="3"/>
      <c r="R4869" s="4"/>
      <c r="S4869" s="3"/>
      <c r="T4869" s="3"/>
      <c r="U4869" s="1"/>
      <c r="V4869" s="1"/>
      <c r="W4869" s="4"/>
      <c r="X4869" s="3"/>
      <c r="Y4869" s="4"/>
      <c r="Z4869" s="3"/>
      <c r="AA4869" s="4"/>
      <c r="AB4869" s="55"/>
    </row>
    <row r="4870" spans="1:29" x14ac:dyDescent="0.35">
      <c r="A4870" s="8"/>
      <c r="B4870" s="8"/>
      <c r="C4870" s="8"/>
      <c r="D4870" s="9"/>
      <c r="E4870" s="9"/>
      <c r="F4870" s="9"/>
      <c r="G4870" s="56"/>
      <c r="H4870" s="8" t="s">
        <v>40</v>
      </c>
      <c r="I4870" s="8"/>
      <c r="J4870" s="57"/>
      <c r="K4870" s="10"/>
      <c r="L4870" s="8"/>
      <c r="M4870" s="13"/>
      <c r="N4870" s="1"/>
      <c r="O4870" s="1"/>
      <c r="P4870" s="1"/>
      <c r="Q4870" s="3"/>
      <c r="R4870" s="4"/>
      <c r="S4870" s="3"/>
      <c r="T4870" s="3"/>
      <c r="U4870" s="1"/>
      <c r="V4870" s="1"/>
      <c r="W4870" s="4"/>
      <c r="X4870" s="3"/>
      <c r="Y4870" s="4"/>
      <c r="Z4870" s="3"/>
      <c r="AA4870" s="4"/>
      <c r="AB4870" s="55"/>
    </row>
    <row r="4871" spans="1:29" x14ac:dyDescent="0.35">
      <c r="A4871" s="8"/>
      <c r="B4871" s="8"/>
      <c r="C4871" s="8"/>
      <c r="D4871" s="9"/>
      <c r="E4871" s="9"/>
      <c r="F4871" s="9"/>
      <c r="G4871" s="56"/>
      <c r="H4871" s="8" t="s">
        <v>41</v>
      </c>
      <c r="I4871" s="8"/>
      <c r="J4871" s="57"/>
      <c r="K4871" s="10"/>
      <c r="L4871" s="8"/>
      <c r="M4871" s="13"/>
      <c r="N4871" s="1"/>
      <c r="O4871" s="1"/>
      <c r="P4871" s="8"/>
      <c r="Q4871" s="3"/>
      <c r="R4871" s="4"/>
      <c r="S4871" s="3"/>
      <c r="T4871" s="3"/>
      <c r="U4871" s="1"/>
      <c r="V4871" s="1"/>
      <c r="W4871" s="4"/>
      <c r="X4871" s="3"/>
      <c r="Y4871" s="11"/>
      <c r="Z4871" s="10"/>
      <c r="AA4871" s="11"/>
      <c r="AB4871" s="14"/>
    </row>
    <row r="4872" spans="1:29" x14ac:dyDescent="0.35">
      <c r="A4872" s="8"/>
      <c r="B4872" s="8"/>
      <c r="C4872" s="8"/>
      <c r="D4872" s="9"/>
      <c r="E4872" s="9"/>
      <c r="F4872" s="9"/>
      <c r="G4872" s="56"/>
      <c r="H4872" s="8" t="s">
        <v>42</v>
      </c>
      <c r="I4872" s="58"/>
      <c r="J4872" s="59"/>
      <c r="K4872" s="12"/>
      <c r="L4872" s="58"/>
      <c r="M4872" s="60"/>
      <c r="N4872" s="1"/>
      <c r="O4872" s="1"/>
      <c r="P4872" s="8"/>
      <c r="Q4872" s="3"/>
      <c r="R4872" s="4"/>
      <c r="S4872" s="3"/>
      <c r="T4872" s="3"/>
      <c r="U4872" s="1"/>
      <c r="V4872" s="1"/>
      <c r="W4872" s="4"/>
      <c r="X4872" s="3"/>
      <c r="Y4872" s="11"/>
      <c r="Z4872" s="10"/>
      <c r="AA4872" s="11"/>
      <c r="AB4872" s="14"/>
    </row>
    <row r="4873" spans="1:29" x14ac:dyDescent="0.35">
      <c r="A4873" s="58"/>
      <c r="B4873" s="58"/>
      <c r="C4873" s="58"/>
      <c r="D4873" s="61"/>
      <c r="E4873" s="61"/>
      <c r="F4873" s="61"/>
      <c r="G4873" s="58"/>
      <c r="H4873" s="58" t="s">
        <v>43</v>
      </c>
      <c r="I4873" s="58"/>
      <c r="J4873" s="59"/>
      <c r="K4873" s="12"/>
      <c r="L4873" s="58"/>
      <c r="M4873" s="60"/>
    </row>
    <row r="4874" spans="1:29" x14ac:dyDescent="0.35">
      <c r="A4874" s="1"/>
      <c r="B4874" s="1"/>
      <c r="C4874" s="1"/>
      <c r="D4874" s="2"/>
      <c r="E4874" s="2"/>
      <c r="F4874" s="2"/>
      <c r="G4874" s="1"/>
      <c r="H4874" s="1"/>
      <c r="I4874" s="1"/>
      <c r="J4874" s="3"/>
      <c r="K4874" s="4"/>
      <c r="M4874" s="6"/>
      <c r="N4874" s="1"/>
      <c r="O4874" s="1"/>
      <c r="P4874" s="1"/>
      <c r="Q4874" s="3"/>
      <c r="R4874" s="4"/>
      <c r="S4874" s="3"/>
      <c r="T4874" s="3"/>
      <c r="U4874" s="1"/>
      <c r="V4874" s="1"/>
      <c r="W4874" s="4"/>
      <c r="X4874" s="3"/>
      <c r="Y4874" s="4"/>
      <c r="Z4874" s="3"/>
      <c r="AA4874" s="314" t="s">
        <v>0</v>
      </c>
      <c r="AB4874" s="314"/>
    </row>
    <row r="4875" spans="1:29" x14ac:dyDescent="0.35">
      <c r="A4875" s="315" t="s">
        <v>1</v>
      </c>
      <c r="B4875" s="315"/>
      <c r="C4875" s="315"/>
      <c r="D4875" s="315"/>
      <c r="E4875" s="315"/>
      <c r="F4875" s="315"/>
      <c r="G4875" s="315"/>
      <c r="H4875" s="315"/>
      <c r="I4875" s="315"/>
      <c r="J4875" s="315"/>
      <c r="K4875" s="315"/>
      <c r="L4875" s="315"/>
      <c r="M4875" s="315"/>
      <c r="N4875" s="315"/>
      <c r="O4875" s="315"/>
      <c r="P4875" s="315"/>
      <c r="Q4875" s="315"/>
      <c r="R4875" s="315"/>
      <c r="S4875" s="315"/>
      <c r="T4875" s="315"/>
      <c r="U4875" s="315"/>
      <c r="V4875" s="315"/>
      <c r="W4875" s="315"/>
      <c r="X4875" s="315"/>
      <c r="Y4875" s="315"/>
      <c r="Z4875" s="315"/>
      <c r="AA4875" s="315"/>
      <c r="AB4875" s="315"/>
    </row>
    <row r="4876" spans="1:29" x14ac:dyDescent="0.35">
      <c r="A4876" s="315" t="str">
        <f>A4856</f>
        <v>เทศบาลตำบลนาบอน</v>
      </c>
      <c r="B4876" s="315"/>
      <c r="C4876" s="315"/>
      <c r="D4876" s="315"/>
      <c r="E4876" s="315"/>
      <c r="F4876" s="315"/>
      <c r="G4876" s="315"/>
      <c r="H4876" s="315"/>
      <c r="I4876" s="315"/>
      <c r="J4876" s="315"/>
      <c r="K4876" s="315"/>
      <c r="L4876" s="315"/>
      <c r="M4876" s="315"/>
      <c r="N4876" s="315"/>
      <c r="O4876" s="315"/>
      <c r="P4876" s="315"/>
      <c r="Q4876" s="315"/>
      <c r="R4876" s="315"/>
      <c r="S4876" s="315"/>
      <c r="T4876" s="315"/>
      <c r="U4876" s="315"/>
      <c r="V4876" s="315"/>
      <c r="W4876" s="315"/>
      <c r="X4876" s="315"/>
      <c r="Y4876" s="315"/>
      <c r="Z4876" s="315"/>
      <c r="AA4876" s="315"/>
      <c r="AB4876" s="315"/>
    </row>
    <row r="4877" spans="1:29" x14ac:dyDescent="0.35">
      <c r="A4877" s="8" t="s">
        <v>379</v>
      </c>
      <c r="B4877" s="8"/>
      <c r="C4877" s="8"/>
      <c r="D4877" s="9"/>
      <c r="E4877" s="9"/>
      <c r="F4877" s="9"/>
      <c r="G4877" s="8"/>
      <c r="H4877" s="8"/>
      <c r="I4877" s="8"/>
      <c r="J4877" s="10"/>
      <c r="K4877" s="11"/>
      <c r="L4877" s="12"/>
      <c r="M4877" s="13"/>
      <c r="N4877" s="8"/>
      <c r="O4877" s="8"/>
      <c r="P4877" s="8"/>
      <c r="Q4877" s="10"/>
      <c r="R4877" s="11"/>
      <c r="S4877" s="10"/>
      <c r="T4877" s="10"/>
      <c r="U4877" s="8"/>
      <c r="V4877" s="8"/>
      <c r="W4877" s="11"/>
      <c r="X4877" s="10"/>
      <c r="Y4877" s="11"/>
      <c r="Z4877" s="10"/>
      <c r="AA4877" s="11"/>
      <c r="AB4877" s="14"/>
    </row>
    <row r="4878" spans="1:29" x14ac:dyDescent="0.35">
      <c r="A4878" s="288" t="s">
        <v>4</v>
      </c>
      <c r="B4878" s="316"/>
      <c r="C4878" s="316"/>
      <c r="D4878" s="316"/>
      <c r="E4878" s="316"/>
      <c r="F4878" s="316"/>
      <c r="G4878" s="316"/>
      <c r="H4878" s="316"/>
      <c r="I4878" s="316"/>
      <c r="J4878" s="316"/>
      <c r="K4878" s="316"/>
      <c r="L4878" s="289"/>
      <c r="M4878" s="288" t="s">
        <v>5</v>
      </c>
      <c r="N4878" s="316"/>
      <c r="O4878" s="316"/>
      <c r="P4878" s="316"/>
      <c r="Q4878" s="316"/>
      <c r="R4878" s="316"/>
      <c r="S4878" s="316"/>
      <c r="T4878" s="316"/>
      <c r="U4878" s="316"/>
      <c r="V4878" s="316"/>
      <c r="W4878" s="289"/>
      <c r="X4878" s="290" t="s">
        <v>6</v>
      </c>
      <c r="Y4878" s="290" t="s">
        <v>7</v>
      </c>
      <c r="Z4878" s="290" t="s">
        <v>8</v>
      </c>
      <c r="AA4878" s="290" t="s">
        <v>9</v>
      </c>
      <c r="AB4878" s="317" t="s">
        <v>10</v>
      </c>
    </row>
    <row r="4879" spans="1:29" x14ac:dyDescent="0.35">
      <c r="A4879" s="299" t="s">
        <v>11</v>
      </c>
      <c r="B4879" s="293" t="s">
        <v>12</v>
      </c>
      <c r="C4879" s="293" t="s">
        <v>13</v>
      </c>
      <c r="D4879" s="311" t="s">
        <v>14</v>
      </c>
      <c r="E4879" s="311" t="s">
        <v>15</v>
      </c>
      <c r="F4879" s="312" t="s">
        <v>16</v>
      </c>
      <c r="G4879" s="302" t="s">
        <v>17</v>
      </c>
      <c r="H4879" s="303"/>
      <c r="I4879" s="304"/>
      <c r="J4879" s="290" t="s">
        <v>18</v>
      </c>
      <c r="K4879" s="290" t="s">
        <v>19</v>
      </c>
      <c r="L4879" s="308" t="s">
        <v>20</v>
      </c>
      <c r="M4879" s="299" t="s">
        <v>11</v>
      </c>
      <c r="N4879" s="293" t="s">
        <v>21</v>
      </c>
      <c r="O4879" s="293" t="s">
        <v>22</v>
      </c>
      <c r="P4879" s="293" t="s">
        <v>16</v>
      </c>
      <c r="Q4879" s="290" t="s">
        <v>23</v>
      </c>
      <c r="R4879" s="290" t="s">
        <v>24</v>
      </c>
      <c r="S4879" s="290" t="s">
        <v>25</v>
      </c>
      <c r="T4879" s="290" t="s">
        <v>26</v>
      </c>
      <c r="U4879" s="288" t="s">
        <v>27</v>
      </c>
      <c r="V4879" s="289"/>
      <c r="W4879" s="290" t="s">
        <v>28</v>
      </c>
      <c r="X4879" s="291"/>
      <c r="Y4879" s="291"/>
      <c r="Z4879" s="291"/>
      <c r="AA4879" s="291"/>
      <c r="AB4879" s="318"/>
    </row>
    <row r="4880" spans="1:29" x14ac:dyDescent="0.35">
      <c r="A4880" s="300"/>
      <c r="B4880" s="294"/>
      <c r="C4880" s="294"/>
      <c r="D4880" s="312"/>
      <c r="E4880" s="312"/>
      <c r="F4880" s="312"/>
      <c r="G4880" s="305"/>
      <c r="H4880" s="306"/>
      <c r="I4880" s="307"/>
      <c r="J4880" s="291"/>
      <c r="K4880" s="291"/>
      <c r="L4880" s="309"/>
      <c r="M4880" s="300"/>
      <c r="N4880" s="294"/>
      <c r="O4880" s="294"/>
      <c r="P4880" s="294"/>
      <c r="Q4880" s="291"/>
      <c r="R4880" s="291"/>
      <c r="S4880" s="291"/>
      <c r="T4880" s="291"/>
      <c r="U4880" s="293" t="s">
        <v>29</v>
      </c>
      <c r="V4880" s="296" t="s">
        <v>30</v>
      </c>
      <c r="W4880" s="291"/>
      <c r="X4880" s="291"/>
      <c r="Y4880" s="291"/>
      <c r="Z4880" s="291"/>
      <c r="AA4880" s="291"/>
      <c r="AB4880" s="318"/>
    </row>
    <row r="4881" spans="1:29" x14ac:dyDescent="0.35">
      <c r="A4881" s="300"/>
      <c r="B4881" s="294"/>
      <c r="C4881" s="294"/>
      <c r="D4881" s="312"/>
      <c r="E4881" s="312"/>
      <c r="F4881" s="312"/>
      <c r="G4881" s="299" t="s">
        <v>31</v>
      </c>
      <c r="H4881" s="299" t="s">
        <v>32</v>
      </c>
      <c r="I4881" s="299" t="s">
        <v>33</v>
      </c>
      <c r="J4881" s="291"/>
      <c r="K4881" s="291"/>
      <c r="L4881" s="309"/>
      <c r="M4881" s="300"/>
      <c r="N4881" s="294"/>
      <c r="O4881" s="294"/>
      <c r="P4881" s="294"/>
      <c r="Q4881" s="291"/>
      <c r="R4881" s="291"/>
      <c r="S4881" s="291"/>
      <c r="T4881" s="291"/>
      <c r="U4881" s="294"/>
      <c r="V4881" s="297"/>
      <c r="W4881" s="291"/>
      <c r="X4881" s="291"/>
      <c r="Y4881" s="291"/>
      <c r="Z4881" s="291"/>
      <c r="AA4881" s="291"/>
      <c r="AB4881" s="318"/>
    </row>
    <row r="4882" spans="1:29" x14ac:dyDescent="0.35">
      <c r="A4882" s="300"/>
      <c r="B4882" s="294"/>
      <c r="C4882" s="294"/>
      <c r="D4882" s="312"/>
      <c r="E4882" s="312"/>
      <c r="F4882" s="312"/>
      <c r="G4882" s="300"/>
      <c r="H4882" s="300"/>
      <c r="I4882" s="300"/>
      <c r="J4882" s="291"/>
      <c r="K4882" s="291"/>
      <c r="L4882" s="309"/>
      <c r="M4882" s="300"/>
      <c r="N4882" s="294"/>
      <c r="O4882" s="294"/>
      <c r="P4882" s="294"/>
      <c r="Q4882" s="291"/>
      <c r="R4882" s="291"/>
      <c r="S4882" s="291"/>
      <c r="T4882" s="291"/>
      <c r="U4882" s="294"/>
      <c r="V4882" s="297"/>
      <c r="W4882" s="291"/>
      <c r="X4882" s="291"/>
      <c r="Y4882" s="291"/>
      <c r="Z4882" s="291"/>
      <c r="AA4882" s="291"/>
      <c r="AB4882" s="318"/>
    </row>
    <row r="4883" spans="1:29" x14ac:dyDescent="0.35">
      <c r="A4883" s="301"/>
      <c r="B4883" s="295"/>
      <c r="C4883" s="295"/>
      <c r="D4883" s="313"/>
      <c r="E4883" s="313"/>
      <c r="F4883" s="313"/>
      <c r="G4883" s="301"/>
      <c r="H4883" s="301"/>
      <c r="I4883" s="301"/>
      <c r="J4883" s="292"/>
      <c r="K4883" s="292"/>
      <c r="L4883" s="310"/>
      <c r="M4883" s="301"/>
      <c r="N4883" s="295"/>
      <c r="O4883" s="295"/>
      <c r="P4883" s="295"/>
      <c r="Q4883" s="292"/>
      <c r="R4883" s="292"/>
      <c r="S4883" s="292"/>
      <c r="T4883" s="292"/>
      <c r="U4883" s="295"/>
      <c r="V4883" s="298"/>
      <c r="W4883" s="292"/>
      <c r="X4883" s="292"/>
      <c r="Y4883" s="292"/>
      <c r="Z4883" s="292"/>
      <c r="AA4883" s="292"/>
      <c r="AB4883" s="319"/>
    </row>
    <row r="4884" spans="1:29" x14ac:dyDescent="0.35">
      <c r="A4884" s="15">
        <v>1</v>
      </c>
      <c r="B4884" s="16" t="str">
        <f>[1]ภดส3!B4877</f>
        <v>โฉนด</v>
      </c>
      <c r="C4884" s="16">
        <f>[1]ภดส3!E4877</f>
        <v>4205</v>
      </c>
      <c r="D4884" s="17">
        <f>[1]ภดส3!C4877</f>
        <v>8723</v>
      </c>
      <c r="E4884" s="17" t="str">
        <f>[1]ภดส3!F4877</f>
        <v>ม.2 ต.นาบอน</v>
      </c>
      <c r="F4884" s="18" t="s">
        <v>61</v>
      </c>
      <c r="G4884" s="16">
        <f>[1]ภดส3!G4877</f>
        <v>22</v>
      </c>
      <c r="H4884" s="16">
        <f>[1]ภดส3!H4877</f>
        <v>2</v>
      </c>
      <c r="I4884" s="16">
        <f>[1]ภดส3!I4877</f>
        <v>27</v>
      </c>
      <c r="J4884" s="19">
        <f>[1]ภดส3!J4877</f>
        <v>9027</v>
      </c>
      <c r="K4884" s="20">
        <v>750</v>
      </c>
      <c r="L4884" s="19">
        <f>J4884*K4884</f>
        <v>6770250</v>
      </c>
      <c r="M4884" s="21"/>
      <c r="N4884" s="21"/>
      <c r="O4884" s="21"/>
      <c r="P4884" s="21"/>
      <c r="Q4884" s="22"/>
      <c r="R4884" s="23"/>
      <c r="S4884" s="22"/>
      <c r="T4884" s="22"/>
      <c r="U4884" s="21"/>
      <c r="V4884" s="21"/>
      <c r="W4884" s="23"/>
      <c r="X4884" s="22">
        <f>L4884</f>
        <v>6770250</v>
      </c>
      <c r="Y4884" s="23">
        <f>X4884*100/100</f>
        <v>6770250</v>
      </c>
      <c r="Z4884" s="22">
        <v>50000000</v>
      </c>
      <c r="AA4884" s="24">
        <v>0</v>
      </c>
      <c r="AB4884" s="25">
        <v>0.01</v>
      </c>
      <c r="AC4884" s="5">
        <f>AA4884*AB4884/100</f>
        <v>0</v>
      </c>
    </row>
    <row r="4885" spans="1:29" x14ac:dyDescent="0.35">
      <c r="A4885" s="15">
        <v>2</v>
      </c>
      <c r="B4885" s="16" t="str">
        <f>[1]ภดส3!B4878</f>
        <v>โฉนด</v>
      </c>
      <c r="C4885" s="16">
        <f>[1]ภดส3!E4878</f>
        <v>3086</v>
      </c>
      <c r="D4885" s="17">
        <f>[1]ภดส3!C4878</f>
        <v>6530</v>
      </c>
      <c r="E4885" s="17" t="str">
        <f>[1]ภดส3!F4878</f>
        <v>ม.11 ต.นาบอน</v>
      </c>
      <c r="F4885" s="28" t="s">
        <v>34</v>
      </c>
      <c r="G4885" s="16">
        <f>[1]ภดส3!G4878</f>
        <v>0</v>
      </c>
      <c r="H4885" s="16">
        <f>[1]ภดส3!H4878</f>
        <v>0</v>
      </c>
      <c r="I4885" s="16">
        <f>[1]ภดส3!I4878</f>
        <v>22</v>
      </c>
      <c r="J4885" s="45">
        <f>[1]ภดส3!J4878</f>
        <v>22</v>
      </c>
      <c r="K4885" s="29">
        <v>3050</v>
      </c>
      <c r="L4885" s="19">
        <f>J4885*K4885</f>
        <v>67100</v>
      </c>
      <c r="M4885" s="31">
        <v>1</v>
      </c>
      <c r="N4885" s="30" t="s">
        <v>72</v>
      </c>
      <c r="O4885" s="31" t="s">
        <v>49</v>
      </c>
      <c r="P4885" s="31">
        <v>2</v>
      </c>
      <c r="Q4885" s="32">
        <v>264</v>
      </c>
      <c r="R4885" s="23">
        <v>100</v>
      </c>
      <c r="S4885" s="42">
        <v>7450</v>
      </c>
      <c r="T4885" s="22">
        <f>Q4885*S4885</f>
        <v>1966800</v>
      </c>
      <c r="U4885" s="31">
        <v>40</v>
      </c>
      <c r="V4885" s="31">
        <v>70</v>
      </c>
      <c r="W4885" s="23">
        <f>T4885-T4885*70/100</f>
        <v>590040</v>
      </c>
      <c r="X4885" s="22">
        <f>L4885+W4886</f>
        <v>254840</v>
      </c>
      <c r="Y4885" s="23">
        <f>X4885*R4885/100</f>
        <v>254840</v>
      </c>
      <c r="Z4885" s="22">
        <v>50000000</v>
      </c>
      <c r="AA4885" s="24">
        <v>0</v>
      </c>
      <c r="AB4885" s="25">
        <v>0.02</v>
      </c>
      <c r="AC4885" s="5">
        <f t="shared" ref="AC4885:AC4887" si="285">AA4885*AB4885/100</f>
        <v>0</v>
      </c>
    </row>
    <row r="4886" spans="1:29" x14ac:dyDescent="0.35">
      <c r="A4886" s="92">
        <v>3</v>
      </c>
      <c r="B4886" s="16" t="str">
        <f>[1]ภดส3!B4879</f>
        <v>โฉนด</v>
      </c>
      <c r="C4886" s="16">
        <f>[1]ภดส3!E4879</f>
        <v>3085</v>
      </c>
      <c r="D4886" s="17">
        <f>[1]ภดส3!C4879</f>
        <v>6529</v>
      </c>
      <c r="E4886" s="17" t="str">
        <f>[1]ภดส3!F4879</f>
        <v>ม.11 ต.นาบอน</v>
      </c>
      <c r="F4886" s="105" t="s">
        <v>34</v>
      </c>
      <c r="G4886" s="16">
        <f>[1]ภดส3!G4879</f>
        <v>0</v>
      </c>
      <c r="H4886" s="16">
        <f>[1]ภดส3!H4879</f>
        <v>0</v>
      </c>
      <c r="I4886" s="16">
        <f>[1]ภดส3!I4879</f>
        <v>7</v>
      </c>
      <c r="J4886" s="45">
        <f>[1]ภดส3!J4879</f>
        <v>7</v>
      </c>
      <c r="K4886" s="142">
        <v>1300</v>
      </c>
      <c r="L4886" s="19">
        <f t="shared" ref="L4886:L4887" si="286">J4886*K4886</f>
        <v>9100</v>
      </c>
      <c r="M4886" s="40"/>
      <c r="N4886" s="30" t="s">
        <v>72</v>
      </c>
      <c r="O4886" s="31" t="s">
        <v>49</v>
      </c>
      <c r="P4886" s="71">
        <v>2</v>
      </c>
      <c r="Q4886" s="249">
        <v>84</v>
      </c>
      <c r="R4886" s="98">
        <v>100</v>
      </c>
      <c r="S4886" s="229">
        <v>7450</v>
      </c>
      <c r="T4886" s="97">
        <f>Q4886*S4886</f>
        <v>625800</v>
      </c>
      <c r="U4886" s="71">
        <v>40</v>
      </c>
      <c r="V4886" s="71">
        <v>70</v>
      </c>
      <c r="W4886" s="98">
        <f>T4886-T4886*70/100</f>
        <v>187740</v>
      </c>
      <c r="X4886" s="97">
        <f>L4886+W4886</f>
        <v>196840</v>
      </c>
      <c r="Y4886" s="98">
        <f>X4886*R4886/100</f>
        <v>196840</v>
      </c>
      <c r="Z4886" s="97">
        <v>0</v>
      </c>
      <c r="AA4886" s="99">
        <v>0</v>
      </c>
      <c r="AB4886" s="100">
        <v>0.02</v>
      </c>
      <c r="AC4886" s="5">
        <f t="shared" si="285"/>
        <v>0</v>
      </c>
    </row>
    <row r="4887" spans="1:29" x14ac:dyDescent="0.35">
      <c r="A4887" s="92">
        <v>4</v>
      </c>
      <c r="B4887" s="16" t="str">
        <f>[1]ภดส3!B4880</f>
        <v>โฉนด</v>
      </c>
      <c r="C4887" s="16">
        <f>[1]ภดส3!E4880</f>
        <v>6608</v>
      </c>
      <c r="D4887" s="17">
        <f>[1]ภดส3!C4880</f>
        <v>16815</v>
      </c>
      <c r="E4887" s="17" t="str">
        <f>[1]ภดส3!F4880</f>
        <v>ม.2 ต.นาบอน</v>
      </c>
      <c r="F4887" s="105" t="s">
        <v>45</v>
      </c>
      <c r="G4887" s="16">
        <f>[1]ภดส3!G4880</f>
        <v>0</v>
      </c>
      <c r="H4887" s="16">
        <f>[1]ภดส3!H4880</f>
        <v>0</v>
      </c>
      <c r="I4887" s="16">
        <f>[1]ภดส3!I4880</f>
        <v>25</v>
      </c>
      <c r="J4887" s="45">
        <f>[1]ภดส3!J4880</f>
        <v>25</v>
      </c>
      <c r="K4887" s="142">
        <v>3050</v>
      </c>
      <c r="L4887" s="19">
        <f t="shared" si="286"/>
        <v>76250</v>
      </c>
      <c r="M4887" s="40"/>
      <c r="N4887" s="72"/>
      <c r="O4887" s="71"/>
      <c r="P4887" s="72"/>
      <c r="Q4887" s="249"/>
      <c r="R4887" s="98"/>
      <c r="S4887" s="229"/>
      <c r="T4887" s="97"/>
      <c r="U4887" s="71"/>
      <c r="V4887" s="71"/>
      <c r="W4887" s="98"/>
      <c r="X4887" s="97">
        <f>L4887</f>
        <v>76250</v>
      </c>
      <c r="Y4887" s="98">
        <f>X4887*100/100</f>
        <v>76250</v>
      </c>
      <c r="Z4887" s="97">
        <v>0</v>
      </c>
      <c r="AA4887" s="99">
        <f>Y4887-Z4887</f>
        <v>76250</v>
      </c>
      <c r="AB4887" s="100">
        <v>0.3</v>
      </c>
      <c r="AC4887" s="5">
        <f t="shared" si="285"/>
        <v>228.75</v>
      </c>
    </row>
    <row r="4888" spans="1:29" x14ac:dyDescent="0.35">
      <c r="A4888" s="201"/>
      <c r="B4888" s="202"/>
      <c r="C4888" s="202"/>
      <c r="D4888" s="77"/>
      <c r="E4888" s="77"/>
      <c r="F4888" s="130"/>
      <c r="G4888" s="16"/>
      <c r="H4888" s="16"/>
      <c r="I4888" s="16"/>
      <c r="J4888" s="45"/>
      <c r="K4888" s="197"/>
      <c r="L4888" s="203"/>
      <c r="M4888" s="132"/>
      <c r="N4888" s="204"/>
      <c r="O4888" s="204"/>
      <c r="P4888" s="204"/>
      <c r="Q4888" s="183"/>
      <c r="R4888" s="206"/>
      <c r="S4888" s="183"/>
      <c r="T4888" s="207"/>
      <c r="U4888" s="204"/>
      <c r="V4888" s="204"/>
      <c r="W4888" s="206"/>
      <c r="X4888" s="207"/>
      <c r="Y4888" s="206"/>
      <c r="Z4888" s="207"/>
      <c r="AA4888" s="208"/>
      <c r="AB4888" s="198"/>
      <c r="AC4888" s="188">
        <f>SUM(AC4884:AC4887)</f>
        <v>228.75</v>
      </c>
    </row>
    <row r="4889" spans="1:29" x14ac:dyDescent="0.35">
      <c r="A4889" s="1"/>
      <c r="B4889" s="1"/>
      <c r="C4889" s="1"/>
      <c r="D4889" s="2"/>
      <c r="E4889" s="2"/>
      <c r="F4889" s="2"/>
      <c r="G4889" s="1"/>
      <c r="H4889" s="1"/>
      <c r="I4889" s="1"/>
      <c r="J4889" s="3"/>
      <c r="K4889" s="4"/>
      <c r="M4889" s="6"/>
      <c r="N4889" s="1"/>
      <c r="O4889" s="1"/>
      <c r="P4889" s="1"/>
      <c r="Q4889" s="3"/>
      <c r="R4889" s="4"/>
      <c r="S4889" s="3"/>
      <c r="T4889" s="3"/>
      <c r="U4889" s="1"/>
      <c r="V4889" s="1"/>
      <c r="W4889" s="4"/>
      <c r="X4889" s="3"/>
      <c r="Y4889" s="4"/>
      <c r="Z4889" s="3"/>
      <c r="AA4889" s="4"/>
      <c r="AB4889" s="55"/>
    </row>
    <row r="4890" spans="1:29" x14ac:dyDescent="0.35">
      <c r="A4890" s="8"/>
      <c r="B4890" s="8" t="s">
        <v>37</v>
      </c>
      <c r="C4890" s="8"/>
      <c r="D4890" s="9" t="s">
        <v>38</v>
      </c>
      <c r="E4890" s="9"/>
      <c r="F4890" s="9"/>
      <c r="G4890" s="56"/>
      <c r="H4890" s="8" t="s">
        <v>39</v>
      </c>
      <c r="I4890" s="8"/>
      <c r="J4890" s="57"/>
      <c r="K4890" s="10"/>
      <c r="L4890" s="8"/>
      <c r="M4890" s="13"/>
      <c r="N4890" s="1"/>
      <c r="O4890" s="1"/>
      <c r="P4890" s="1"/>
      <c r="Q4890" s="3"/>
      <c r="R4890" s="4"/>
      <c r="S4890" s="3"/>
      <c r="T4890" s="3"/>
      <c r="U4890" s="1"/>
      <c r="V4890" s="1"/>
      <c r="W4890" s="4"/>
      <c r="X4890" s="3"/>
      <c r="Y4890" s="4"/>
      <c r="Z4890" s="3"/>
      <c r="AA4890" s="4"/>
      <c r="AB4890" s="55"/>
    </row>
    <row r="4891" spans="1:29" x14ac:dyDescent="0.35">
      <c r="A4891" s="8"/>
      <c r="B4891" s="8"/>
      <c r="C4891" s="8"/>
      <c r="D4891" s="9"/>
      <c r="E4891" s="9"/>
      <c r="F4891" s="9"/>
      <c r="G4891" s="56"/>
      <c r="H4891" s="8" t="s">
        <v>40</v>
      </c>
      <c r="I4891" s="8"/>
      <c r="J4891" s="57"/>
      <c r="K4891" s="10"/>
      <c r="L4891" s="8"/>
      <c r="M4891" s="13"/>
      <c r="N4891" s="1"/>
      <c r="O4891" s="1"/>
      <c r="P4891" s="1"/>
      <c r="Q4891" s="3"/>
      <c r="R4891" s="4"/>
      <c r="S4891" s="3"/>
      <c r="T4891" s="3"/>
      <c r="U4891" s="1"/>
      <c r="V4891" s="1"/>
      <c r="W4891" s="4"/>
      <c r="X4891" s="3"/>
      <c r="Y4891" s="4"/>
      <c r="Z4891" s="3"/>
      <c r="AA4891" s="4"/>
      <c r="AB4891" s="55"/>
    </row>
    <row r="4892" spans="1:29" x14ac:dyDescent="0.35">
      <c r="A4892" s="8"/>
      <c r="B4892" s="8"/>
      <c r="C4892" s="8"/>
      <c r="D4892" s="9"/>
      <c r="E4892" s="9"/>
      <c r="F4892" s="9"/>
      <c r="G4892" s="56"/>
      <c r="H4892" s="8" t="s">
        <v>41</v>
      </c>
      <c r="I4892" s="8"/>
      <c r="J4892" s="57"/>
      <c r="K4892" s="10"/>
      <c r="L4892" s="8"/>
      <c r="M4892" s="13"/>
      <c r="N4892" s="1"/>
      <c r="O4892" s="1"/>
      <c r="P4892" s="8"/>
      <c r="Q4892" s="3"/>
      <c r="R4892" s="4"/>
      <c r="S4892" s="3"/>
      <c r="T4892" s="3"/>
      <c r="U4892" s="1"/>
      <c r="V4892" s="1"/>
      <c r="W4892" s="4"/>
      <c r="X4892" s="3"/>
      <c r="Y4892" s="11"/>
      <c r="Z4892" s="10"/>
      <c r="AA4892" s="11"/>
      <c r="AB4892" s="14"/>
    </row>
    <row r="4893" spans="1:29" x14ac:dyDescent="0.35">
      <c r="A4893" s="8"/>
      <c r="B4893" s="8"/>
      <c r="C4893" s="8"/>
      <c r="D4893" s="9"/>
      <c r="E4893" s="9"/>
      <c r="F4893" s="9"/>
      <c r="G4893" s="56"/>
      <c r="H4893" s="8" t="s">
        <v>42</v>
      </c>
      <c r="I4893" s="58"/>
      <c r="J4893" s="59"/>
      <c r="K4893" s="12"/>
      <c r="L4893" s="58"/>
      <c r="M4893" s="60"/>
      <c r="N4893" s="1"/>
      <c r="O4893" s="1"/>
      <c r="P4893" s="8"/>
      <c r="Q4893" s="3"/>
      <c r="R4893" s="4"/>
      <c r="S4893" s="3"/>
      <c r="T4893" s="3"/>
      <c r="U4893" s="1"/>
      <c r="V4893" s="1"/>
      <c r="W4893" s="4"/>
      <c r="X4893" s="3"/>
      <c r="Y4893" s="11"/>
      <c r="Z4893" s="10"/>
      <c r="AA4893" s="11"/>
      <c r="AB4893" s="14"/>
    </row>
    <row r="4894" spans="1:29" x14ac:dyDescent="0.35">
      <c r="A4894" s="58"/>
      <c r="B4894" s="58"/>
      <c r="C4894" s="58"/>
      <c r="D4894" s="61"/>
      <c r="E4894" s="61"/>
      <c r="F4894" s="61"/>
      <c r="G4894" s="58"/>
      <c r="H4894" s="58" t="s">
        <v>43</v>
      </c>
      <c r="I4894" s="58"/>
      <c r="J4894" s="59"/>
      <c r="K4894" s="12"/>
      <c r="L4894" s="58"/>
      <c r="M4894" s="60"/>
    </row>
    <row r="4895" spans="1:29" x14ac:dyDescent="0.35">
      <c r="A4895" s="1"/>
      <c r="B4895" s="1"/>
      <c r="C4895" s="1"/>
      <c r="D4895" s="2"/>
      <c r="E4895" s="2"/>
      <c r="F4895" s="2"/>
      <c r="G4895" s="1"/>
      <c r="H4895" s="1"/>
      <c r="I4895" s="1"/>
      <c r="J4895" s="3"/>
      <c r="K4895" s="4"/>
      <c r="M4895" s="6"/>
      <c r="N4895" s="1"/>
      <c r="O4895" s="1"/>
      <c r="P4895" s="1"/>
      <c r="Q4895" s="3"/>
      <c r="R4895" s="4"/>
      <c r="S4895" s="3"/>
      <c r="T4895" s="3"/>
      <c r="U4895" s="1"/>
      <c r="V4895" s="1"/>
      <c r="W4895" s="4"/>
      <c r="X4895" s="3"/>
      <c r="Y4895" s="4"/>
      <c r="Z4895" s="3"/>
      <c r="AA4895" s="314" t="s">
        <v>0</v>
      </c>
      <c r="AB4895" s="314"/>
    </row>
    <row r="4896" spans="1:29" x14ac:dyDescent="0.35">
      <c r="A4896" s="315" t="s">
        <v>1</v>
      </c>
      <c r="B4896" s="315"/>
      <c r="C4896" s="315"/>
      <c r="D4896" s="315"/>
      <c r="E4896" s="315"/>
      <c r="F4896" s="315"/>
      <c r="G4896" s="315"/>
      <c r="H4896" s="315"/>
      <c r="I4896" s="315"/>
      <c r="J4896" s="315"/>
      <c r="K4896" s="315"/>
      <c r="L4896" s="315"/>
      <c r="M4896" s="315"/>
      <c r="N4896" s="315"/>
      <c r="O4896" s="315"/>
      <c r="P4896" s="315"/>
      <c r="Q4896" s="315"/>
      <c r="R4896" s="315"/>
      <c r="S4896" s="315"/>
      <c r="T4896" s="315"/>
      <c r="U4896" s="315"/>
      <c r="V4896" s="315"/>
      <c r="W4896" s="315"/>
      <c r="X4896" s="315"/>
      <c r="Y4896" s="315"/>
      <c r="Z4896" s="315"/>
      <c r="AA4896" s="315"/>
      <c r="AB4896" s="315"/>
    </row>
    <row r="4897" spans="1:29" x14ac:dyDescent="0.35">
      <c r="A4897" s="315" t="str">
        <f>A4876</f>
        <v>เทศบาลตำบลนาบอน</v>
      </c>
      <c r="B4897" s="315"/>
      <c r="C4897" s="315"/>
      <c r="D4897" s="315"/>
      <c r="E4897" s="315"/>
      <c r="F4897" s="315"/>
      <c r="G4897" s="315"/>
      <c r="H4897" s="315"/>
      <c r="I4897" s="315"/>
      <c r="J4897" s="315"/>
      <c r="K4897" s="315"/>
      <c r="L4897" s="315"/>
      <c r="M4897" s="315"/>
      <c r="N4897" s="315"/>
      <c r="O4897" s="315"/>
      <c r="P4897" s="315"/>
      <c r="Q4897" s="315"/>
      <c r="R4897" s="315"/>
      <c r="S4897" s="315"/>
      <c r="T4897" s="315"/>
      <c r="U4897" s="315"/>
      <c r="V4897" s="315"/>
      <c r="W4897" s="315"/>
      <c r="X4897" s="315"/>
      <c r="Y4897" s="315"/>
      <c r="Z4897" s="315"/>
      <c r="AA4897" s="315"/>
      <c r="AB4897" s="315"/>
    </row>
    <row r="4898" spans="1:29" x14ac:dyDescent="0.35">
      <c r="A4898" s="8" t="s">
        <v>380</v>
      </c>
      <c r="B4898" s="8"/>
      <c r="C4898" s="8"/>
      <c r="D4898" s="9"/>
      <c r="E4898" s="9"/>
      <c r="F4898" s="9"/>
      <c r="G4898" s="8"/>
      <c r="H4898" s="8"/>
      <c r="I4898" s="8"/>
      <c r="J4898" s="10"/>
      <c r="K4898" s="11"/>
      <c r="L4898" s="12"/>
      <c r="M4898" s="13"/>
      <c r="N4898" s="8"/>
      <c r="O4898" s="8"/>
      <c r="P4898" s="8"/>
      <c r="Q4898" s="10"/>
      <c r="R4898" s="11"/>
      <c r="S4898" s="10"/>
      <c r="T4898" s="10"/>
      <c r="U4898" s="8"/>
      <c r="V4898" s="8"/>
      <c r="W4898" s="11"/>
      <c r="X4898" s="10"/>
      <c r="Y4898" s="11"/>
      <c r="Z4898" s="10"/>
      <c r="AA4898" s="11"/>
      <c r="AB4898" s="14"/>
    </row>
    <row r="4899" spans="1:29" x14ac:dyDescent="0.35">
      <c r="A4899" s="288" t="s">
        <v>4</v>
      </c>
      <c r="B4899" s="316"/>
      <c r="C4899" s="316"/>
      <c r="D4899" s="316"/>
      <c r="E4899" s="316"/>
      <c r="F4899" s="316"/>
      <c r="G4899" s="316"/>
      <c r="H4899" s="316"/>
      <c r="I4899" s="316"/>
      <c r="J4899" s="316"/>
      <c r="K4899" s="316"/>
      <c r="L4899" s="289"/>
      <c r="M4899" s="288" t="s">
        <v>5</v>
      </c>
      <c r="N4899" s="316"/>
      <c r="O4899" s="316"/>
      <c r="P4899" s="316"/>
      <c r="Q4899" s="316"/>
      <c r="R4899" s="316"/>
      <c r="S4899" s="316"/>
      <c r="T4899" s="316"/>
      <c r="U4899" s="316"/>
      <c r="V4899" s="316"/>
      <c r="W4899" s="289"/>
      <c r="X4899" s="290" t="s">
        <v>6</v>
      </c>
      <c r="Y4899" s="290" t="s">
        <v>7</v>
      </c>
      <c r="Z4899" s="290" t="s">
        <v>8</v>
      </c>
      <c r="AA4899" s="290" t="s">
        <v>9</v>
      </c>
      <c r="AB4899" s="317" t="s">
        <v>10</v>
      </c>
    </row>
    <row r="4900" spans="1:29" x14ac:dyDescent="0.35">
      <c r="A4900" s="299" t="s">
        <v>11</v>
      </c>
      <c r="B4900" s="293" t="s">
        <v>12</v>
      </c>
      <c r="C4900" s="293" t="s">
        <v>13</v>
      </c>
      <c r="D4900" s="311" t="s">
        <v>14</v>
      </c>
      <c r="E4900" s="311" t="s">
        <v>15</v>
      </c>
      <c r="F4900" s="312" t="s">
        <v>16</v>
      </c>
      <c r="G4900" s="302" t="s">
        <v>17</v>
      </c>
      <c r="H4900" s="303"/>
      <c r="I4900" s="304"/>
      <c r="J4900" s="290" t="s">
        <v>18</v>
      </c>
      <c r="K4900" s="290" t="s">
        <v>19</v>
      </c>
      <c r="L4900" s="308" t="s">
        <v>20</v>
      </c>
      <c r="M4900" s="299" t="s">
        <v>11</v>
      </c>
      <c r="N4900" s="293" t="s">
        <v>21</v>
      </c>
      <c r="O4900" s="293" t="s">
        <v>22</v>
      </c>
      <c r="P4900" s="293" t="s">
        <v>16</v>
      </c>
      <c r="Q4900" s="290" t="s">
        <v>23</v>
      </c>
      <c r="R4900" s="290" t="s">
        <v>24</v>
      </c>
      <c r="S4900" s="290" t="s">
        <v>25</v>
      </c>
      <c r="T4900" s="290" t="s">
        <v>26</v>
      </c>
      <c r="U4900" s="288" t="s">
        <v>27</v>
      </c>
      <c r="V4900" s="289"/>
      <c r="W4900" s="290" t="s">
        <v>28</v>
      </c>
      <c r="X4900" s="291"/>
      <c r="Y4900" s="291"/>
      <c r="Z4900" s="291"/>
      <c r="AA4900" s="291"/>
      <c r="AB4900" s="318"/>
    </row>
    <row r="4901" spans="1:29" x14ac:dyDescent="0.35">
      <c r="A4901" s="300"/>
      <c r="B4901" s="294"/>
      <c r="C4901" s="294"/>
      <c r="D4901" s="312"/>
      <c r="E4901" s="312"/>
      <c r="F4901" s="312"/>
      <c r="G4901" s="305"/>
      <c r="H4901" s="306"/>
      <c r="I4901" s="307"/>
      <c r="J4901" s="291"/>
      <c r="K4901" s="291"/>
      <c r="L4901" s="309"/>
      <c r="M4901" s="300"/>
      <c r="N4901" s="294"/>
      <c r="O4901" s="294"/>
      <c r="P4901" s="294"/>
      <c r="Q4901" s="291"/>
      <c r="R4901" s="291"/>
      <c r="S4901" s="291"/>
      <c r="T4901" s="291"/>
      <c r="U4901" s="293" t="s">
        <v>29</v>
      </c>
      <c r="V4901" s="296" t="s">
        <v>30</v>
      </c>
      <c r="W4901" s="291"/>
      <c r="X4901" s="291"/>
      <c r="Y4901" s="291"/>
      <c r="Z4901" s="291"/>
      <c r="AA4901" s="291"/>
      <c r="AB4901" s="318"/>
    </row>
    <row r="4902" spans="1:29" x14ac:dyDescent="0.35">
      <c r="A4902" s="300"/>
      <c r="B4902" s="294"/>
      <c r="C4902" s="294"/>
      <c r="D4902" s="312"/>
      <c r="E4902" s="312"/>
      <c r="F4902" s="312"/>
      <c r="G4902" s="299" t="s">
        <v>31</v>
      </c>
      <c r="H4902" s="299" t="s">
        <v>32</v>
      </c>
      <c r="I4902" s="299" t="s">
        <v>33</v>
      </c>
      <c r="J4902" s="291"/>
      <c r="K4902" s="291"/>
      <c r="L4902" s="309"/>
      <c r="M4902" s="300"/>
      <c r="N4902" s="294"/>
      <c r="O4902" s="294"/>
      <c r="P4902" s="294"/>
      <c r="Q4902" s="291"/>
      <c r="R4902" s="291"/>
      <c r="S4902" s="291"/>
      <c r="T4902" s="291"/>
      <c r="U4902" s="294"/>
      <c r="V4902" s="297"/>
      <c r="W4902" s="291"/>
      <c r="X4902" s="291"/>
      <c r="Y4902" s="291"/>
      <c r="Z4902" s="291"/>
      <c r="AA4902" s="291"/>
      <c r="AB4902" s="318"/>
    </row>
    <row r="4903" spans="1:29" x14ac:dyDescent="0.35">
      <c r="A4903" s="300"/>
      <c r="B4903" s="294"/>
      <c r="C4903" s="294"/>
      <c r="D4903" s="312"/>
      <c r="E4903" s="312"/>
      <c r="F4903" s="312"/>
      <c r="G4903" s="300"/>
      <c r="H4903" s="300"/>
      <c r="I4903" s="300"/>
      <c r="J4903" s="291"/>
      <c r="K4903" s="291"/>
      <c r="L4903" s="309"/>
      <c r="M4903" s="300"/>
      <c r="N4903" s="294"/>
      <c r="O4903" s="294"/>
      <c r="P4903" s="294"/>
      <c r="Q4903" s="291"/>
      <c r="R4903" s="291"/>
      <c r="S4903" s="291"/>
      <c r="T4903" s="291"/>
      <c r="U4903" s="294"/>
      <c r="V4903" s="297"/>
      <c r="W4903" s="291"/>
      <c r="X4903" s="291"/>
      <c r="Y4903" s="291"/>
      <c r="Z4903" s="291"/>
      <c r="AA4903" s="291"/>
      <c r="AB4903" s="318"/>
    </row>
    <row r="4904" spans="1:29" x14ac:dyDescent="0.35">
      <c r="A4904" s="301"/>
      <c r="B4904" s="295"/>
      <c r="C4904" s="295"/>
      <c r="D4904" s="313"/>
      <c r="E4904" s="313"/>
      <c r="F4904" s="313"/>
      <c r="G4904" s="301"/>
      <c r="H4904" s="301"/>
      <c r="I4904" s="301"/>
      <c r="J4904" s="292"/>
      <c r="K4904" s="292"/>
      <c r="L4904" s="310"/>
      <c r="M4904" s="301"/>
      <c r="N4904" s="295"/>
      <c r="O4904" s="295"/>
      <c r="P4904" s="295"/>
      <c r="Q4904" s="292"/>
      <c r="R4904" s="292"/>
      <c r="S4904" s="292"/>
      <c r="T4904" s="292"/>
      <c r="U4904" s="295"/>
      <c r="V4904" s="298"/>
      <c r="W4904" s="292"/>
      <c r="X4904" s="292"/>
      <c r="Y4904" s="292"/>
      <c r="Z4904" s="292"/>
      <c r="AA4904" s="292"/>
      <c r="AB4904" s="319"/>
    </row>
    <row r="4905" spans="1:29" x14ac:dyDescent="0.35">
      <c r="A4905" s="15">
        <v>1</v>
      </c>
      <c r="B4905" s="16" t="str">
        <f>[1]ภดส3!B10844</f>
        <v>โฉนด</v>
      </c>
      <c r="C4905" s="16">
        <f>[1]ภดส3!E10844</f>
        <v>2585</v>
      </c>
      <c r="D4905" s="17">
        <f>[1]ภดส3!C10844</f>
        <v>5704</v>
      </c>
      <c r="E4905" s="17" t="str">
        <f>[1]ภดส3!F10844</f>
        <v>ม.2 ต.นาบอน</v>
      </c>
      <c r="F4905" s="18" t="s">
        <v>34</v>
      </c>
      <c r="G4905" s="16">
        <f>[1]ภดส3!G10844</f>
        <v>0</v>
      </c>
      <c r="H4905" s="16">
        <f>[1]ภดส3!H10844</f>
        <v>0</v>
      </c>
      <c r="I4905" s="16">
        <f>[1]ภดส3!I10844</f>
        <v>16</v>
      </c>
      <c r="J4905" s="19">
        <f>[1]ภดส3!J10844</f>
        <v>16</v>
      </c>
      <c r="K4905" s="20">
        <v>3050</v>
      </c>
      <c r="L4905" s="19">
        <f>J4905*K4905</f>
        <v>48800</v>
      </c>
      <c r="M4905" s="21">
        <v>1</v>
      </c>
      <c r="N4905" s="21" t="s">
        <v>48</v>
      </c>
      <c r="O4905" s="21" t="s">
        <v>49</v>
      </c>
      <c r="P4905" s="21">
        <v>2</v>
      </c>
      <c r="Q4905" s="22">
        <v>152</v>
      </c>
      <c r="R4905" s="23">
        <v>100</v>
      </c>
      <c r="S4905" s="22">
        <v>7450</v>
      </c>
      <c r="T4905" s="22">
        <f>Q4905*S4905</f>
        <v>1132400</v>
      </c>
      <c r="U4905" s="21">
        <v>20</v>
      </c>
      <c r="V4905" s="21">
        <v>30</v>
      </c>
      <c r="W4905" s="23">
        <f>T4905-T4905*30/100</f>
        <v>792680</v>
      </c>
      <c r="X4905" s="22">
        <f>L4905+W4905</f>
        <v>841480</v>
      </c>
      <c r="Y4905" s="23">
        <f>X4905*R4905/100</f>
        <v>841480</v>
      </c>
      <c r="Z4905" s="22">
        <v>50000000</v>
      </c>
      <c r="AA4905" s="24">
        <v>0</v>
      </c>
      <c r="AB4905" s="25">
        <v>0.02</v>
      </c>
      <c r="AC4905" s="5">
        <f>AA4905*AB4905/100</f>
        <v>0</v>
      </c>
    </row>
    <row r="4906" spans="1:29" x14ac:dyDescent="0.35">
      <c r="A4906" s="15"/>
      <c r="B4906" s="16"/>
      <c r="C4906" s="16"/>
      <c r="D4906" s="17"/>
      <c r="E4906" s="17"/>
      <c r="F4906" s="28"/>
      <c r="G4906" s="16"/>
      <c r="H4906" s="16"/>
      <c r="I4906" s="16"/>
      <c r="J4906" s="45"/>
      <c r="K4906" s="29"/>
      <c r="L4906" s="19"/>
      <c r="M4906" s="30"/>
      <c r="N4906" s="30"/>
      <c r="O4906" s="31"/>
      <c r="P4906" s="30"/>
      <c r="Q4906" s="32"/>
      <c r="R4906" s="23"/>
      <c r="S4906" s="42"/>
      <c r="T4906" s="22"/>
      <c r="U4906" s="31"/>
      <c r="V4906" s="31"/>
      <c r="W4906" s="23"/>
      <c r="X4906" s="22"/>
      <c r="Y4906" s="23"/>
      <c r="Z4906" s="22"/>
      <c r="AA4906" s="24"/>
      <c r="AB4906" s="25"/>
      <c r="AC4906" s="5">
        <f>SUM(AC4905)</f>
        <v>0</v>
      </c>
    </row>
    <row r="4907" spans="1:29" x14ac:dyDescent="0.35">
      <c r="A4907" s="201"/>
      <c r="B4907" s="202"/>
      <c r="C4907" s="202"/>
      <c r="D4907" s="77"/>
      <c r="E4907" s="77"/>
      <c r="F4907" s="130"/>
      <c r="G4907" s="202"/>
      <c r="H4907" s="202"/>
      <c r="I4907" s="202"/>
      <c r="J4907" s="196"/>
      <c r="K4907" s="197"/>
      <c r="L4907" s="203"/>
      <c r="M4907" s="132"/>
      <c r="N4907" s="204"/>
      <c r="O4907" s="204"/>
      <c r="P4907" s="204"/>
      <c r="Q4907" s="183"/>
      <c r="R4907" s="206"/>
      <c r="S4907" s="183"/>
      <c r="T4907" s="207"/>
      <c r="U4907" s="204"/>
      <c r="V4907" s="204"/>
      <c r="W4907" s="206"/>
      <c r="X4907" s="207"/>
      <c r="Y4907" s="206"/>
      <c r="Z4907" s="207"/>
      <c r="AA4907" s="208"/>
      <c r="AB4907" s="198"/>
      <c r="AC4907" s="188"/>
    </row>
    <row r="4908" spans="1:29" x14ac:dyDescent="0.35">
      <c r="A4908" s="1"/>
      <c r="B4908" s="1"/>
      <c r="C4908" s="1"/>
      <c r="D4908" s="2"/>
      <c r="E4908" s="2"/>
      <c r="F4908" s="2"/>
      <c r="G4908" s="1"/>
      <c r="H4908" s="1"/>
      <c r="I4908" s="1"/>
      <c r="J4908" s="3"/>
      <c r="K4908" s="4"/>
      <c r="M4908" s="6"/>
      <c r="N4908" s="1"/>
      <c r="O4908" s="1"/>
      <c r="P4908" s="1"/>
      <c r="Q4908" s="3"/>
      <c r="R4908" s="4"/>
      <c r="S4908" s="3"/>
      <c r="T4908" s="3"/>
      <c r="U4908" s="1"/>
      <c r="V4908" s="1"/>
      <c r="W4908" s="4"/>
      <c r="X4908" s="3"/>
      <c r="Y4908" s="4"/>
      <c r="Z4908" s="3"/>
      <c r="AA4908" s="4"/>
      <c r="AB4908" s="55"/>
    </row>
    <row r="4909" spans="1:29" x14ac:dyDescent="0.35">
      <c r="A4909" s="8"/>
      <c r="B4909" s="8" t="s">
        <v>37</v>
      </c>
      <c r="C4909" s="8"/>
      <c r="D4909" s="9" t="s">
        <v>38</v>
      </c>
      <c r="E4909" s="9"/>
      <c r="F4909" s="9"/>
      <c r="G4909" s="56"/>
      <c r="H4909" s="8" t="s">
        <v>39</v>
      </c>
      <c r="I4909" s="8"/>
      <c r="J4909" s="57"/>
      <c r="K4909" s="10"/>
      <c r="L4909" s="8"/>
      <c r="M4909" s="13"/>
      <c r="N4909" s="1"/>
      <c r="O4909" s="1"/>
      <c r="P4909" s="1"/>
      <c r="Q4909" s="3"/>
      <c r="R4909" s="4"/>
      <c r="S4909" s="3"/>
      <c r="T4909" s="3"/>
      <c r="U4909" s="1"/>
      <c r="V4909" s="1"/>
      <c r="W4909" s="4"/>
      <c r="X4909" s="3"/>
      <c r="Y4909" s="4"/>
      <c r="Z4909" s="3"/>
      <c r="AA4909" s="4"/>
      <c r="AB4909" s="55"/>
    </row>
    <row r="4910" spans="1:29" x14ac:dyDescent="0.35">
      <c r="A4910" s="8"/>
      <c r="B4910" s="8"/>
      <c r="C4910" s="8"/>
      <c r="D4910" s="9"/>
      <c r="E4910" s="9"/>
      <c r="F4910" s="9"/>
      <c r="G4910" s="56"/>
      <c r="H4910" s="8" t="s">
        <v>40</v>
      </c>
      <c r="I4910" s="8"/>
      <c r="J4910" s="57"/>
      <c r="K4910" s="10"/>
      <c r="L4910" s="8"/>
      <c r="M4910" s="13"/>
      <c r="N4910" s="1"/>
      <c r="O4910" s="1"/>
      <c r="P4910" s="1"/>
      <c r="Q4910" s="3"/>
      <c r="R4910" s="4"/>
      <c r="S4910" s="3"/>
      <c r="T4910" s="3"/>
      <c r="U4910" s="1"/>
      <c r="V4910" s="1"/>
      <c r="W4910" s="4"/>
      <c r="X4910" s="3"/>
      <c r="Y4910" s="4"/>
      <c r="Z4910" s="3"/>
      <c r="AA4910" s="4"/>
      <c r="AB4910" s="55"/>
    </row>
    <row r="4911" spans="1:29" x14ac:dyDescent="0.35">
      <c r="A4911" s="8"/>
      <c r="B4911" s="8"/>
      <c r="C4911" s="8"/>
      <c r="D4911" s="9"/>
      <c r="E4911" s="9"/>
      <c r="F4911" s="9"/>
      <c r="G4911" s="56"/>
      <c r="H4911" s="8" t="s">
        <v>41</v>
      </c>
      <c r="I4911" s="8"/>
      <c r="J4911" s="57"/>
      <c r="K4911" s="10"/>
      <c r="L4911" s="8"/>
      <c r="M4911" s="13"/>
      <c r="N4911" s="1"/>
      <c r="O4911" s="1"/>
      <c r="P4911" s="8"/>
      <c r="Q4911" s="3"/>
      <c r="R4911" s="4"/>
      <c r="S4911" s="3"/>
      <c r="T4911" s="3"/>
      <c r="U4911" s="1"/>
      <c r="V4911" s="1"/>
      <c r="W4911" s="4"/>
      <c r="X4911" s="3"/>
      <c r="Y4911" s="11"/>
      <c r="Z4911" s="10"/>
      <c r="AA4911" s="11"/>
      <c r="AB4911" s="14"/>
    </row>
    <row r="4912" spans="1:29" x14ac:dyDescent="0.35">
      <c r="A4912" s="8"/>
      <c r="B4912" s="8"/>
      <c r="C4912" s="8"/>
      <c r="D4912" s="9"/>
      <c r="E4912" s="9"/>
      <c r="F4912" s="9"/>
      <c r="G4912" s="56"/>
      <c r="H4912" s="8" t="s">
        <v>42</v>
      </c>
      <c r="I4912" s="58"/>
      <c r="J4912" s="59"/>
      <c r="K4912" s="12"/>
      <c r="L4912" s="58"/>
      <c r="M4912" s="60"/>
      <c r="N4912" s="1"/>
      <c r="O4912" s="1"/>
      <c r="P4912" s="8"/>
      <c r="Q4912" s="3"/>
      <c r="R4912" s="4"/>
      <c r="S4912" s="3"/>
      <c r="T4912" s="3"/>
      <c r="U4912" s="1"/>
      <c r="V4912" s="1"/>
      <c r="W4912" s="4"/>
      <c r="X4912" s="3"/>
      <c r="Y4912" s="11"/>
      <c r="Z4912" s="10"/>
      <c r="AA4912" s="11"/>
      <c r="AB4912" s="14"/>
    </row>
    <row r="4913" spans="1:29" x14ac:dyDescent="0.35">
      <c r="A4913" s="58"/>
      <c r="B4913" s="58"/>
      <c r="C4913" s="58"/>
      <c r="D4913" s="61"/>
      <c r="E4913" s="61"/>
      <c r="F4913" s="61"/>
      <c r="G4913" s="58"/>
      <c r="H4913" s="58" t="s">
        <v>43</v>
      </c>
      <c r="I4913" s="58"/>
      <c r="J4913" s="59"/>
      <c r="K4913" s="12"/>
      <c r="L4913" s="58"/>
      <c r="M4913" s="60"/>
    </row>
    <row r="4914" spans="1:29" x14ac:dyDescent="0.35">
      <c r="A4914" s="1"/>
      <c r="B4914" s="1"/>
      <c r="C4914" s="1"/>
      <c r="D4914" s="2"/>
      <c r="E4914" s="2"/>
      <c r="F4914" s="2"/>
      <c r="G4914" s="1"/>
      <c r="H4914" s="1"/>
      <c r="I4914" s="1"/>
      <c r="J4914" s="3"/>
      <c r="K4914" s="4"/>
      <c r="M4914" s="6"/>
      <c r="N4914" s="1"/>
      <c r="O4914" s="1"/>
      <c r="P4914" s="1"/>
      <c r="Q4914" s="3"/>
      <c r="R4914" s="4"/>
      <c r="S4914" s="3"/>
      <c r="T4914" s="3"/>
      <c r="U4914" s="1"/>
      <c r="V4914" s="1"/>
      <c r="W4914" s="4"/>
      <c r="X4914" s="3"/>
      <c r="Y4914" s="4"/>
      <c r="Z4914" s="3"/>
      <c r="AA4914" s="314" t="s">
        <v>0</v>
      </c>
      <c r="AB4914" s="314"/>
    </row>
    <row r="4915" spans="1:29" x14ac:dyDescent="0.35">
      <c r="A4915" s="315" t="s">
        <v>1</v>
      </c>
      <c r="B4915" s="315"/>
      <c r="C4915" s="315"/>
      <c r="D4915" s="315"/>
      <c r="E4915" s="315"/>
      <c r="F4915" s="315"/>
      <c r="G4915" s="315"/>
      <c r="H4915" s="315"/>
      <c r="I4915" s="315"/>
      <c r="J4915" s="315"/>
      <c r="K4915" s="315"/>
      <c r="L4915" s="315"/>
      <c r="M4915" s="315"/>
      <c r="N4915" s="315"/>
      <c r="O4915" s="315"/>
      <c r="P4915" s="315"/>
      <c r="Q4915" s="315"/>
      <c r="R4915" s="315"/>
      <c r="S4915" s="315"/>
      <c r="T4915" s="315"/>
      <c r="U4915" s="315"/>
      <c r="V4915" s="315"/>
      <c r="W4915" s="315"/>
      <c r="X4915" s="315"/>
      <c r="Y4915" s="315"/>
      <c r="Z4915" s="315"/>
      <c r="AA4915" s="315"/>
      <c r="AB4915" s="315"/>
    </row>
    <row r="4916" spans="1:29" x14ac:dyDescent="0.35">
      <c r="A4916" s="315" t="str">
        <f>A4897</f>
        <v>เทศบาลตำบลนาบอน</v>
      </c>
      <c r="B4916" s="315"/>
      <c r="C4916" s="315"/>
      <c r="D4916" s="315"/>
      <c r="E4916" s="315"/>
      <c r="F4916" s="315"/>
      <c r="G4916" s="315"/>
      <c r="H4916" s="315"/>
      <c r="I4916" s="315"/>
      <c r="J4916" s="315"/>
      <c r="K4916" s="315"/>
      <c r="L4916" s="315"/>
      <c r="M4916" s="315"/>
      <c r="N4916" s="315"/>
      <c r="O4916" s="315"/>
      <c r="P4916" s="315"/>
      <c r="Q4916" s="315"/>
      <c r="R4916" s="315"/>
      <c r="S4916" s="315"/>
      <c r="T4916" s="315"/>
      <c r="U4916" s="315"/>
      <c r="V4916" s="315"/>
      <c r="W4916" s="315"/>
      <c r="X4916" s="315"/>
      <c r="Y4916" s="315"/>
      <c r="Z4916" s="315"/>
      <c r="AA4916" s="315"/>
      <c r="AB4916" s="315"/>
    </row>
    <row r="4917" spans="1:29" x14ac:dyDescent="0.35">
      <c r="A4917" s="8" t="s">
        <v>381</v>
      </c>
      <c r="B4917" s="8"/>
      <c r="C4917" s="8"/>
      <c r="D4917" s="9"/>
      <c r="E4917" s="9"/>
      <c r="F4917" s="9"/>
      <c r="G4917" s="8"/>
      <c r="H4917" s="8"/>
      <c r="I4917" s="8"/>
      <c r="J4917" s="10"/>
      <c r="K4917" s="11"/>
      <c r="L4917" s="12"/>
      <c r="M4917" s="13"/>
      <c r="N4917" s="8"/>
      <c r="O4917" s="8"/>
      <c r="P4917" s="8"/>
      <c r="Q4917" s="10"/>
      <c r="R4917" s="11"/>
      <c r="S4917" s="10"/>
      <c r="T4917" s="10"/>
      <c r="U4917" s="8"/>
      <c r="V4917" s="8"/>
      <c r="W4917" s="11"/>
      <c r="X4917" s="10"/>
      <c r="Y4917" s="11"/>
      <c r="Z4917" s="10"/>
      <c r="AA4917" s="11"/>
      <c r="AB4917" s="14"/>
    </row>
    <row r="4918" spans="1:29" x14ac:dyDescent="0.35">
      <c r="A4918" s="288" t="s">
        <v>4</v>
      </c>
      <c r="B4918" s="316"/>
      <c r="C4918" s="316"/>
      <c r="D4918" s="316"/>
      <c r="E4918" s="316"/>
      <c r="F4918" s="316"/>
      <c r="G4918" s="316"/>
      <c r="H4918" s="316"/>
      <c r="I4918" s="316"/>
      <c r="J4918" s="316"/>
      <c r="K4918" s="316"/>
      <c r="L4918" s="289"/>
      <c r="M4918" s="288" t="s">
        <v>5</v>
      </c>
      <c r="N4918" s="316"/>
      <c r="O4918" s="316"/>
      <c r="P4918" s="316"/>
      <c r="Q4918" s="316"/>
      <c r="R4918" s="316"/>
      <c r="S4918" s="316"/>
      <c r="T4918" s="316"/>
      <c r="U4918" s="316"/>
      <c r="V4918" s="316"/>
      <c r="W4918" s="289"/>
      <c r="X4918" s="290" t="s">
        <v>6</v>
      </c>
      <c r="Y4918" s="290" t="s">
        <v>7</v>
      </c>
      <c r="Z4918" s="290" t="s">
        <v>8</v>
      </c>
      <c r="AA4918" s="290" t="s">
        <v>9</v>
      </c>
      <c r="AB4918" s="317" t="s">
        <v>10</v>
      </c>
    </row>
    <row r="4919" spans="1:29" x14ac:dyDescent="0.35">
      <c r="A4919" s="299" t="s">
        <v>11</v>
      </c>
      <c r="B4919" s="293" t="s">
        <v>12</v>
      </c>
      <c r="C4919" s="293" t="s">
        <v>13</v>
      </c>
      <c r="D4919" s="311" t="s">
        <v>14</v>
      </c>
      <c r="E4919" s="311" t="s">
        <v>15</v>
      </c>
      <c r="F4919" s="312" t="s">
        <v>16</v>
      </c>
      <c r="G4919" s="302" t="s">
        <v>17</v>
      </c>
      <c r="H4919" s="303"/>
      <c r="I4919" s="304"/>
      <c r="J4919" s="290" t="s">
        <v>18</v>
      </c>
      <c r="K4919" s="290" t="s">
        <v>19</v>
      </c>
      <c r="L4919" s="308" t="s">
        <v>20</v>
      </c>
      <c r="M4919" s="299" t="s">
        <v>11</v>
      </c>
      <c r="N4919" s="293" t="s">
        <v>21</v>
      </c>
      <c r="O4919" s="293" t="s">
        <v>22</v>
      </c>
      <c r="P4919" s="293" t="s">
        <v>16</v>
      </c>
      <c r="Q4919" s="290" t="s">
        <v>23</v>
      </c>
      <c r="R4919" s="290" t="s">
        <v>24</v>
      </c>
      <c r="S4919" s="290" t="s">
        <v>25</v>
      </c>
      <c r="T4919" s="290" t="s">
        <v>26</v>
      </c>
      <c r="U4919" s="288" t="s">
        <v>27</v>
      </c>
      <c r="V4919" s="289"/>
      <c r="W4919" s="290" t="s">
        <v>28</v>
      </c>
      <c r="X4919" s="291"/>
      <c r="Y4919" s="291"/>
      <c r="Z4919" s="291"/>
      <c r="AA4919" s="291"/>
      <c r="AB4919" s="318"/>
    </row>
    <row r="4920" spans="1:29" x14ac:dyDescent="0.35">
      <c r="A4920" s="300"/>
      <c r="B4920" s="294"/>
      <c r="C4920" s="294"/>
      <c r="D4920" s="312"/>
      <c r="E4920" s="312"/>
      <c r="F4920" s="312"/>
      <c r="G4920" s="305"/>
      <c r="H4920" s="306"/>
      <c r="I4920" s="307"/>
      <c r="J4920" s="291"/>
      <c r="K4920" s="291"/>
      <c r="L4920" s="309"/>
      <c r="M4920" s="300"/>
      <c r="N4920" s="294"/>
      <c r="O4920" s="294"/>
      <c r="P4920" s="294"/>
      <c r="Q4920" s="291"/>
      <c r="R4920" s="291"/>
      <c r="S4920" s="291"/>
      <c r="T4920" s="291"/>
      <c r="U4920" s="293" t="s">
        <v>29</v>
      </c>
      <c r="V4920" s="296" t="s">
        <v>30</v>
      </c>
      <c r="W4920" s="291"/>
      <c r="X4920" s="291"/>
      <c r="Y4920" s="291"/>
      <c r="Z4920" s="291"/>
      <c r="AA4920" s="291"/>
      <c r="AB4920" s="318"/>
    </row>
    <row r="4921" spans="1:29" x14ac:dyDescent="0.35">
      <c r="A4921" s="300"/>
      <c r="B4921" s="294"/>
      <c r="C4921" s="294"/>
      <c r="D4921" s="312"/>
      <c r="E4921" s="312"/>
      <c r="F4921" s="312"/>
      <c r="G4921" s="299" t="s">
        <v>31</v>
      </c>
      <c r="H4921" s="299" t="s">
        <v>32</v>
      </c>
      <c r="I4921" s="299" t="s">
        <v>33</v>
      </c>
      <c r="J4921" s="291"/>
      <c r="K4921" s="291"/>
      <c r="L4921" s="309"/>
      <c r="M4921" s="300"/>
      <c r="N4921" s="294"/>
      <c r="O4921" s="294"/>
      <c r="P4921" s="294"/>
      <c r="Q4921" s="291"/>
      <c r="R4921" s="291"/>
      <c r="S4921" s="291"/>
      <c r="T4921" s="291"/>
      <c r="U4921" s="294"/>
      <c r="V4921" s="297"/>
      <c r="W4921" s="291"/>
      <c r="X4921" s="291"/>
      <c r="Y4921" s="291"/>
      <c r="Z4921" s="291"/>
      <c r="AA4921" s="291"/>
      <c r="AB4921" s="318"/>
    </row>
    <row r="4922" spans="1:29" x14ac:dyDescent="0.35">
      <c r="A4922" s="300"/>
      <c r="B4922" s="294"/>
      <c r="C4922" s="294"/>
      <c r="D4922" s="312"/>
      <c r="E4922" s="312"/>
      <c r="F4922" s="312"/>
      <c r="G4922" s="300"/>
      <c r="H4922" s="300"/>
      <c r="I4922" s="300"/>
      <c r="J4922" s="291"/>
      <c r="K4922" s="291"/>
      <c r="L4922" s="309"/>
      <c r="M4922" s="300"/>
      <c r="N4922" s="294"/>
      <c r="O4922" s="294"/>
      <c r="P4922" s="294"/>
      <c r="Q4922" s="291"/>
      <c r="R4922" s="291"/>
      <c r="S4922" s="291"/>
      <c r="T4922" s="291"/>
      <c r="U4922" s="294"/>
      <c r="V4922" s="297"/>
      <c r="W4922" s="291"/>
      <c r="X4922" s="291"/>
      <c r="Y4922" s="291"/>
      <c r="Z4922" s="291"/>
      <c r="AA4922" s="291"/>
      <c r="AB4922" s="318"/>
    </row>
    <row r="4923" spans="1:29" x14ac:dyDescent="0.35">
      <c r="A4923" s="301"/>
      <c r="B4923" s="295"/>
      <c r="C4923" s="295"/>
      <c r="D4923" s="313"/>
      <c r="E4923" s="313"/>
      <c r="F4923" s="313"/>
      <c r="G4923" s="301"/>
      <c r="H4923" s="301"/>
      <c r="I4923" s="301"/>
      <c r="J4923" s="292"/>
      <c r="K4923" s="292"/>
      <c r="L4923" s="310"/>
      <c r="M4923" s="301"/>
      <c r="N4923" s="295"/>
      <c r="O4923" s="295"/>
      <c r="P4923" s="295"/>
      <c r="Q4923" s="292"/>
      <c r="R4923" s="292"/>
      <c r="S4923" s="292"/>
      <c r="T4923" s="292"/>
      <c r="U4923" s="295"/>
      <c r="V4923" s="298"/>
      <c r="W4923" s="292"/>
      <c r="X4923" s="292"/>
      <c r="Y4923" s="292"/>
      <c r="Z4923" s="292"/>
      <c r="AA4923" s="292"/>
      <c r="AB4923" s="319"/>
    </row>
    <row r="4924" spans="1:29" x14ac:dyDescent="0.35">
      <c r="A4924" s="15">
        <v>1</v>
      </c>
      <c r="B4924" s="16" t="str">
        <f>[1]ภดส3!B11276</f>
        <v>โฉนด</v>
      </c>
      <c r="C4924" s="16">
        <f>[1]ภดส3!E11276</f>
        <v>3107</v>
      </c>
      <c r="D4924" s="17">
        <f>[1]ภดส3!C11276</f>
        <v>6551</v>
      </c>
      <c r="E4924" s="17" t="str">
        <f>[1]ภดส3!F11276</f>
        <v>ม.11 ต.นาบอน</v>
      </c>
      <c r="F4924" s="18" t="s">
        <v>34</v>
      </c>
      <c r="G4924" s="16">
        <f>[1]ภดส3!G11276</f>
        <v>0</v>
      </c>
      <c r="H4924" s="16">
        <f>[1]ภดส3!H11276</f>
        <v>0</v>
      </c>
      <c r="I4924" s="16">
        <f>[1]ภดส3!I11276</f>
        <v>20</v>
      </c>
      <c r="J4924" s="19">
        <f>[1]ภดส3!J11276</f>
        <v>20</v>
      </c>
      <c r="K4924" s="20">
        <v>3050</v>
      </c>
      <c r="L4924" s="19">
        <f>J4924*K4924</f>
        <v>61000</v>
      </c>
      <c r="M4924" s="21">
        <v>1</v>
      </c>
      <c r="N4924" s="21" t="s">
        <v>74</v>
      </c>
      <c r="O4924" s="21" t="s">
        <v>49</v>
      </c>
      <c r="P4924" s="21">
        <v>2</v>
      </c>
      <c r="Q4924" s="22">
        <v>80</v>
      </c>
      <c r="R4924" s="23">
        <v>100</v>
      </c>
      <c r="S4924" s="22">
        <v>7450</v>
      </c>
      <c r="T4924" s="22">
        <f>Q4924*S4924</f>
        <v>596000</v>
      </c>
      <c r="U4924" s="21">
        <v>30</v>
      </c>
      <c r="V4924" s="21">
        <v>50</v>
      </c>
      <c r="W4924" s="23">
        <f>T4924-T4924*50/100</f>
        <v>298000</v>
      </c>
      <c r="X4924" s="22">
        <f>L4924+W4924</f>
        <v>359000</v>
      </c>
      <c r="Y4924" s="23">
        <f>X4924*R4924/100</f>
        <v>359000</v>
      </c>
      <c r="Z4924" s="22">
        <v>0</v>
      </c>
      <c r="AA4924" s="24">
        <f>Y4924-Z4924</f>
        <v>359000</v>
      </c>
      <c r="AB4924" s="25">
        <v>0.02</v>
      </c>
      <c r="AC4924" s="5">
        <f>AA4924*AB4924/100</f>
        <v>71.8</v>
      </c>
    </row>
    <row r="4925" spans="1:29" x14ac:dyDescent="0.35">
      <c r="A4925" s="15">
        <v>2</v>
      </c>
      <c r="B4925" s="16" t="str">
        <f>[1]ภดส3!B11277</f>
        <v>โฉนด</v>
      </c>
      <c r="C4925" s="16">
        <f>[1]ภดส3!E11277</f>
        <v>3106</v>
      </c>
      <c r="D4925" s="17">
        <f>[1]ภดส3!C11277</f>
        <v>6550</v>
      </c>
      <c r="E4925" s="17" t="str">
        <f>[1]ภดส3!F11277</f>
        <v>ม.11 ต.นาบอน</v>
      </c>
      <c r="F4925" s="18" t="s">
        <v>34</v>
      </c>
      <c r="G4925" s="16">
        <f>[1]ภดส3!G11277</f>
        <v>0</v>
      </c>
      <c r="H4925" s="16">
        <f>[1]ภดส3!H11277</f>
        <v>0</v>
      </c>
      <c r="I4925" s="16">
        <f>[1]ภดส3!I11277</f>
        <v>51</v>
      </c>
      <c r="J4925" s="19">
        <f>[1]ภดส3!J11277</f>
        <v>51</v>
      </c>
      <c r="K4925" s="20">
        <v>3050</v>
      </c>
      <c r="L4925" s="19">
        <f>J4925*K4925</f>
        <v>155550</v>
      </c>
      <c r="M4925" s="21">
        <v>2</v>
      </c>
      <c r="N4925" s="21" t="s">
        <v>74</v>
      </c>
      <c r="O4925" s="21" t="s">
        <v>56</v>
      </c>
      <c r="P4925" s="21">
        <v>2</v>
      </c>
      <c r="Q4925" s="22">
        <v>524</v>
      </c>
      <c r="R4925" s="23">
        <v>100</v>
      </c>
      <c r="S4925" s="22">
        <v>7450</v>
      </c>
      <c r="T4925" s="22">
        <f>Q4925*S4925</f>
        <v>3903800</v>
      </c>
      <c r="U4925" s="21">
        <v>30</v>
      </c>
      <c r="V4925" s="21">
        <v>50</v>
      </c>
      <c r="W4925" s="23">
        <f>T4925-T4925*50/100</f>
        <v>1951900</v>
      </c>
      <c r="X4925" s="22">
        <f>L4925+W4925</f>
        <v>2107450</v>
      </c>
      <c r="Y4925" s="23">
        <f>X4925*R4925/100</f>
        <v>2107450</v>
      </c>
      <c r="Z4925" s="22">
        <v>0</v>
      </c>
      <c r="AA4925" s="24">
        <f>Y4925-Z4925</f>
        <v>2107450</v>
      </c>
      <c r="AB4925" s="25">
        <v>0.02</v>
      </c>
      <c r="AC4925" s="5">
        <f>AA4925*AB4925/100</f>
        <v>421.49</v>
      </c>
    </row>
    <row r="4926" spans="1:29" x14ac:dyDescent="0.35">
      <c r="A4926" s="15">
        <v>3</v>
      </c>
      <c r="B4926" s="16" t="str">
        <f>[1]ภดส3!B11278</f>
        <v>โฉนด</v>
      </c>
      <c r="C4926" s="16">
        <f>[1]ภดส3!E11278</f>
        <v>6836</v>
      </c>
      <c r="D4926" s="17">
        <f>[1]ภดส3!C11278</f>
        <v>17262</v>
      </c>
      <c r="E4926" s="17" t="str">
        <f>[1]ภดส3!F11278</f>
        <v>ม.2 ต.นาบอน</v>
      </c>
      <c r="F4926" s="18" t="s">
        <v>45</v>
      </c>
      <c r="G4926" s="16">
        <f>[1]ภดส3!G11278</f>
        <v>0</v>
      </c>
      <c r="H4926" s="16">
        <f>[1]ภดส3!H11278</f>
        <v>1</v>
      </c>
      <c r="I4926" s="16">
        <f>[1]ภดส3!I11278</f>
        <v>95.7</v>
      </c>
      <c r="J4926" s="19">
        <f>[1]ภดส3!J11278</f>
        <v>195.7</v>
      </c>
      <c r="K4926" s="20">
        <v>150</v>
      </c>
      <c r="L4926" s="19">
        <f t="shared" ref="L4926:L4928" si="287">J4926*K4926</f>
        <v>29355</v>
      </c>
      <c r="M4926" s="21"/>
      <c r="N4926" s="21"/>
      <c r="O4926" s="21"/>
      <c r="P4926" s="21"/>
      <c r="Q4926" s="22"/>
      <c r="R4926" s="23"/>
      <c r="S4926" s="22"/>
      <c r="T4926" s="22"/>
      <c r="U4926" s="21"/>
      <c r="V4926" s="21"/>
      <c r="W4926" s="23"/>
      <c r="X4926" s="22">
        <f>L4926</f>
        <v>29355</v>
      </c>
      <c r="Y4926" s="23">
        <f>X4926*100/100</f>
        <v>29355</v>
      </c>
      <c r="Z4926" s="22">
        <v>0</v>
      </c>
      <c r="AA4926" s="24">
        <f t="shared" ref="AA4926:AA4928" si="288">Y4926-Z4926</f>
        <v>29355</v>
      </c>
      <c r="AB4926" s="25">
        <v>0.3</v>
      </c>
      <c r="AC4926" s="5">
        <f t="shared" ref="AC4926:AC4928" si="289">AA4926*AB4926/100</f>
        <v>88.064999999999998</v>
      </c>
    </row>
    <row r="4927" spans="1:29" x14ac:dyDescent="0.35">
      <c r="A4927" s="15">
        <v>4</v>
      </c>
      <c r="B4927" s="16" t="str">
        <f>[1]ภดส3!B11279</f>
        <v>โฉนด</v>
      </c>
      <c r="C4927" s="16">
        <f>[1]ภดส3!E11279</f>
        <v>6840</v>
      </c>
      <c r="D4927" s="17">
        <f>[1]ภดส3!C11279</f>
        <v>17266</v>
      </c>
      <c r="E4927" s="17" t="str">
        <f>[1]ภดส3!F11279</f>
        <v>ม.2 ต.นาบอน</v>
      </c>
      <c r="F4927" s="18" t="s">
        <v>45</v>
      </c>
      <c r="G4927" s="16">
        <f>[1]ภดส3!G11279</f>
        <v>0</v>
      </c>
      <c r="H4927" s="16">
        <f>[1]ภดส3!H11279</f>
        <v>2</v>
      </c>
      <c r="I4927" s="16">
        <f>[1]ภดส3!I11279</f>
        <v>7</v>
      </c>
      <c r="J4927" s="19">
        <f>[1]ภดส3!J11279</f>
        <v>207</v>
      </c>
      <c r="K4927" s="29">
        <v>150</v>
      </c>
      <c r="L4927" s="19">
        <f t="shared" si="287"/>
        <v>31050</v>
      </c>
      <c r="M4927" s="30"/>
      <c r="N4927" s="30"/>
      <c r="O4927" s="31"/>
      <c r="P4927" s="30"/>
      <c r="Q4927" s="32"/>
      <c r="R4927" s="23"/>
      <c r="S4927" s="42"/>
      <c r="T4927" s="22"/>
      <c r="U4927" s="31"/>
      <c r="V4927" s="31"/>
      <c r="W4927" s="23"/>
      <c r="X4927" s="22">
        <f t="shared" ref="X4927:X4928" si="290">L4927</f>
        <v>31050</v>
      </c>
      <c r="Y4927" s="23">
        <f t="shared" ref="Y4927:Y4928" si="291">X4927*100/100</f>
        <v>31050</v>
      </c>
      <c r="Z4927" s="22">
        <v>0</v>
      </c>
      <c r="AA4927" s="24">
        <f t="shared" si="288"/>
        <v>31050</v>
      </c>
      <c r="AB4927" s="25">
        <v>0.3</v>
      </c>
      <c r="AC4927" s="5">
        <f t="shared" si="289"/>
        <v>93.15</v>
      </c>
    </row>
    <row r="4928" spans="1:29" x14ac:dyDescent="0.35">
      <c r="A4928" s="15">
        <v>5</v>
      </c>
      <c r="B4928" s="16" t="str">
        <f>[1]ภดส3!B11280</f>
        <v>โฉนด</v>
      </c>
      <c r="C4928" s="16">
        <f>[1]ภดส3!E11280</f>
        <v>6862</v>
      </c>
      <c r="D4928" s="17">
        <f>[1]ภดส3!C11280</f>
        <v>17297</v>
      </c>
      <c r="E4928" s="17" t="str">
        <f>[1]ภดส3!F11280</f>
        <v>ม.2 ต.นาบอน</v>
      </c>
      <c r="F4928" s="18" t="s">
        <v>45</v>
      </c>
      <c r="G4928" s="16">
        <f>[1]ภดส3!G11280</f>
        <v>0</v>
      </c>
      <c r="H4928" s="16">
        <f>[1]ภดส3!H11280</f>
        <v>0</v>
      </c>
      <c r="I4928" s="16">
        <f>[1]ภดส3!I11280</f>
        <v>92.9</v>
      </c>
      <c r="J4928" s="19">
        <f>[1]ภดส3!J11280</f>
        <v>92.9</v>
      </c>
      <c r="K4928" s="142">
        <v>150</v>
      </c>
      <c r="L4928" s="19">
        <f t="shared" si="287"/>
        <v>13935</v>
      </c>
      <c r="M4928" s="40"/>
      <c r="N4928" s="72"/>
      <c r="O4928" s="71"/>
      <c r="P4928" s="72"/>
      <c r="Q4928" s="249"/>
      <c r="R4928" s="98"/>
      <c r="S4928" s="229"/>
      <c r="T4928" s="97"/>
      <c r="U4928" s="71"/>
      <c r="V4928" s="71"/>
      <c r="W4928" s="98"/>
      <c r="X4928" s="22">
        <f t="shared" si="290"/>
        <v>13935</v>
      </c>
      <c r="Y4928" s="23">
        <f t="shared" si="291"/>
        <v>13935</v>
      </c>
      <c r="Z4928" s="22">
        <v>0</v>
      </c>
      <c r="AA4928" s="24">
        <f t="shared" si="288"/>
        <v>13935</v>
      </c>
      <c r="AB4928" s="25">
        <v>0.3</v>
      </c>
      <c r="AC4928" s="5">
        <f t="shared" si="289"/>
        <v>41.805</v>
      </c>
    </row>
    <row r="4929" spans="1:29" x14ac:dyDescent="0.35">
      <c r="A4929" s="201"/>
      <c r="B4929" s="202"/>
      <c r="C4929" s="202"/>
      <c r="D4929" s="77"/>
      <c r="E4929" s="77"/>
      <c r="F4929" s="130"/>
      <c r="G4929" s="202"/>
      <c r="H4929" s="202"/>
      <c r="I4929" s="202"/>
      <c r="J4929" s="196"/>
      <c r="K4929" s="197"/>
      <c r="L4929" s="203"/>
      <c r="M4929" s="132"/>
      <c r="N4929" s="204"/>
      <c r="O4929" s="204"/>
      <c r="P4929" s="204"/>
      <c r="Q4929" s="183"/>
      <c r="R4929" s="206"/>
      <c r="S4929" s="183"/>
      <c r="T4929" s="207"/>
      <c r="U4929" s="204"/>
      <c r="V4929" s="204"/>
      <c r="W4929" s="206"/>
      <c r="X4929" s="207"/>
      <c r="Y4929" s="206"/>
      <c r="Z4929" s="207"/>
      <c r="AA4929" s="208"/>
      <c r="AB4929" s="198"/>
      <c r="AC4929" s="188">
        <f>SUM(AC4924:AC4928)</f>
        <v>716.31</v>
      </c>
    </row>
    <row r="4930" spans="1:29" x14ac:dyDescent="0.35">
      <c r="A4930" s="1"/>
      <c r="B4930" s="1"/>
      <c r="C4930" s="1"/>
      <c r="D4930" s="2"/>
      <c r="E4930" s="2"/>
      <c r="F4930" s="2"/>
      <c r="G4930" s="1"/>
      <c r="H4930" s="1"/>
      <c r="I4930" s="1"/>
      <c r="J4930" s="3"/>
      <c r="K4930" s="4"/>
      <c r="M4930" s="6"/>
      <c r="N4930" s="1"/>
      <c r="O4930" s="1"/>
      <c r="P4930" s="1"/>
      <c r="Q4930" s="3"/>
      <c r="R4930" s="4"/>
      <c r="S4930" s="3"/>
      <c r="T4930" s="3"/>
      <c r="U4930" s="1"/>
      <c r="V4930" s="1"/>
      <c r="W4930" s="4"/>
      <c r="X4930" s="3"/>
      <c r="Y4930" s="4"/>
      <c r="Z4930" s="3"/>
      <c r="AA4930" s="4"/>
      <c r="AB4930" s="55"/>
    </row>
    <row r="4931" spans="1:29" x14ac:dyDescent="0.35">
      <c r="A4931" s="8"/>
      <c r="B4931" s="8" t="s">
        <v>37</v>
      </c>
      <c r="C4931" s="8"/>
      <c r="D4931" s="9" t="s">
        <v>38</v>
      </c>
      <c r="E4931" s="9"/>
      <c r="F4931" s="9"/>
      <c r="G4931" s="56"/>
      <c r="H4931" s="8" t="s">
        <v>39</v>
      </c>
      <c r="I4931" s="8"/>
      <c r="J4931" s="57"/>
      <c r="K4931" s="10"/>
      <c r="L4931" s="8"/>
      <c r="M4931" s="13"/>
      <c r="N4931" s="1"/>
      <c r="O4931" s="1"/>
      <c r="P4931" s="1"/>
      <c r="Q4931" s="3"/>
      <c r="R4931" s="4"/>
      <c r="S4931" s="3"/>
      <c r="T4931" s="3"/>
      <c r="U4931" s="1"/>
      <c r="V4931" s="1"/>
      <c r="W4931" s="4"/>
      <c r="X4931" s="3"/>
      <c r="Y4931" s="4"/>
      <c r="Z4931" s="3"/>
      <c r="AA4931" s="4"/>
      <c r="AB4931" s="55"/>
    </row>
    <row r="4932" spans="1:29" x14ac:dyDescent="0.35">
      <c r="A4932" s="8"/>
      <c r="B4932" s="8"/>
      <c r="C4932" s="8"/>
      <c r="D4932" s="9"/>
      <c r="E4932" s="9"/>
      <c r="F4932" s="9"/>
      <c r="G4932" s="56"/>
      <c r="H4932" s="8" t="s">
        <v>40</v>
      </c>
      <c r="I4932" s="8"/>
      <c r="J4932" s="57"/>
      <c r="K4932" s="10"/>
      <c r="L4932" s="8"/>
      <c r="M4932" s="13"/>
      <c r="N4932" s="1"/>
      <c r="O4932" s="1"/>
      <c r="P4932" s="1"/>
      <c r="Q4932" s="3"/>
      <c r="R4932" s="4"/>
      <c r="S4932" s="3"/>
      <c r="T4932" s="3"/>
      <c r="U4932" s="1"/>
      <c r="V4932" s="1"/>
      <c r="W4932" s="4"/>
      <c r="X4932" s="3"/>
      <c r="Y4932" s="4"/>
      <c r="Z4932" s="3"/>
      <c r="AA4932" s="4"/>
      <c r="AB4932" s="55"/>
    </row>
    <row r="4933" spans="1:29" x14ac:dyDescent="0.35">
      <c r="A4933" s="8"/>
      <c r="B4933" s="8"/>
      <c r="C4933" s="8"/>
      <c r="D4933" s="9"/>
      <c r="E4933" s="9"/>
      <c r="F4933" s="9"/>
      <c r="G4933" s="56"/>
      <c r="H4933" s="8" t="s">
        <v>41</v>
      </c>
      <c r="I4933" s="8"/>
      <c r="J4933" s="57"/>
      <c r="K4933" s="10"/>
      <c r="L4933" s="8"/>
      <c r="M4933" s="13"/>
      <c r="N4933" s="1"/>
      <c r="O4933" s="1"/>
      <c r="P4933" s="8"/>
      <c r="Q4933" s="3"/>
      <c r="R4933" s="4"/>
      <c r="S4933" s="3"/>
      <c r="T4933" s="3"/>
      <c r="U4933" s="1"/>
      <c r="V4933" s="1"/>
      <c r="W4933" s="4"/>
      <c r="X4933" s="3"/>
      <c r="Y4933" s="11"/>
      <c r="Z4933" s="10"/>
      <c r="AA4933" s="11"/>
      <c r="AB4933" s="14"/>
    </row>
    <row r="4934" spans="1:29" x14ac:dyDescent="0.35">
      <c r="A4934" s="8"/>
      <c r="B4934" s="8"/>
      <c r="C4934" s="8"/>
      <c r="D4934" s="9"/>
      <c r="E4934" s="9"/>
      <c r="F4934" s="9"/>
      <c r="G4934" s="56"/>
      <c r="H4934" s="8" t="s">
        <v>42</v>
      </c>
      <c r="I4934" s="58"/>
      <c r="J4934" s="59"/>
      <c r="K4934" s="12"/>
      <c r="L4934" s="58"/>
      <c r="M4934" s="60"/>
      <c r="N4934" s="1"/>
      <c r="O4934" s="1"/>
      <c r="P4934" s="8"/>
      <c r="Q4934" s="3"/>
      <c r="R4934" s="4"/>
      <c r="S4934" s="3"/>
      <c r="T4934" s="3"/>
      <c r="U4934" s="1"/>
      <c r="V4934" s="1"/>
      <c r="W4934" s="4"/>
      <c r="X4934" s="3"/>
      <c r="Y4934" s="11"/>
      <c r="Z4934" s="10"/>
      <c r="AA4934" s="11"/>
      <c r="AB4934" s="14"/>
    </row>
    <row r="4935" spans="1:29" x14ac:dyDescent="0.35">
      <c r="A4935" s="58"/>
      <c r="B4935" s="58"/>
      <c r="C4935" s="58"/>
      <c r="D4935" s="61"/>
      <c r="E4935" s="61"/>
      <c r="F4935" s="61"/>
      <c r="G4935" s="58"/>
      <c r="H4935" s="58" t="s">
        <v>43</v>
      </c>
      <c r="I4935" s="58"/>
      <c r="J4935" s="59"/>
      <c r="K4935" s="12"/>
      <c r="L4935" s="58"/>
      <c r="M4935" s="60"/>
    </row>
    <row r="4936" spans="1:29" x14ac:dyDescent="0.35">
      <c r="A4936" s="1"/>
      <c r="B4936" s="1"/>
      <c r="C4936" s="1"/>
      <c r="D4936" s="2"/>
      <c r="E4936" s="2"/>
      <c r="F4936" s="2"/>
      <c r="G4936" s="1"/>
      <c r="H4936" s="1"/>
      <c r="I4936" s="1"/>
      <c r="J4936" s="3"/>
      <c r="K4936" s="4"/>
      <c r="M4936" s="6"/>
      <c r="N4936" s="1"/>
      <c r="O4936" s="1"/>
      <c r="P4936" s="1"/>
      <c r="Q4936" s="3"/>
      <c r="R4936" s="4"/>
      <c r="S4936" s="3"/>
      <c r="T4936" s="3"/>
      <c r="U4936" s="1"/>
      <c r="V4936" s="1"/>
      <c r="W4936" s="4"/>
      <c r="X4936" s="3"/>
      <c r="Y4936" s="4"/>
      <c r="Z4936" s="3"/>
      <c r="AA4936" s="314" t="s">
        <v>0</v>
      </c>
      <c r="AB4936" s="314"/>
    </row>
    <row r="4937" spans="1:29" x14ac:dyDescent="0.35">
      <c r="A4937" s="315" t="s">
        <v>1</v>
      </c>
      <c r="B4937" s="315"/>
      <c r="C4937" s="315"/>
      <c r="D4937" s="315"/>
      <c r="E4937" s="315"/>
      <c r="F4937" s="315"/>
      <c r="G4937" s="315"/>
      <c r="H4937" s="315"/>
      <c r="I4937" s="315"/>
      <c r="J4937" s="315"/>
      <c r="K4937" s="315"/>
      <c r="L4937" s="315"/>
      <c r="M4937" s="315"/>
      <c r="N4937" s="315"/>
      <c r="O4937" s="315"/>
      <c r="P4937" s="315"/>
      <c r="Q4937" s="315"/>
      <c r="R4937" s="315"/>
      <c r="S4937" s="315"/>
      <c r="T4937" s="315"/>
      <c r="U4937" s="315"/>
      <c r="V4937" s="315"/>
      <c r="W4937" s="315"/>
      <c r="X4937" s="315"/>
      <c r="Y4937" s="315"/>
      <c r="Z4937" s="315"/>
      <c r="AA4937" s="315"/>
      <c r="AB4937" s="315"/>
    </row>
    <row r="4938" spans="1:29" x14ac:dyDescent="0.35">
      <c r="A4938" s="315" t="str">
        <f>A4916</f>
        <v>เทศบาลตำบลนาบอน</v>
      </c>
      <c r="B4938" s="315"/>
      <c r="C4938" s="315"/>
      <c r="D4938" s="315"/>
      <c r="E4938" s="315"/>
      <c r="F4938" s="315"/>
      <c r="G4938" s="315"/>
      <c r="H4938" s="315"/>
      <c r="I4938" s="315"/>
      <c r="J4938" s="315"/>
      <c r="K4938" s="315"/>
      <c r="L4938" s="315"/>
      <c r="M4938" s="315"/>
      <c r="N4938" s="315"/>
      <c r="O4938" s="315"/>
      <c r="P4938" s="315"/>
      <c r="Q4938" s="315"/>
      <c r="R4938" s="315"/>
      <c r="S4938" s="315"/>
      <c r="T4938" s="315"/>
      <c r="U4938" s="315"/>
      <c r="V4938" s="315"/>
      <c r="W4938" s="315"/>
      <c r="X4938" s="315"/>
      <c r="Y4938" s="315"/>
      <c r="Z4938" s="315"/>
      <c r="AA4938" s="315"/>
      <c r="AB4938" s="315"/>
    </row>
    <row r="4939" spans="1:29" x14ac:dyDescent="0.35">
      <c r="A4939" s="8" t="s">
        <v>382</v>
      </c>
      <c r="B4939" s="8"/>
      <c r="C4939" s="8"/>
      <c r="D4939" s="9"/>
      <c r="E4939" s="9"/>
      <c r="F4939" s="9"/>
      <c r="G4939" s="8"/>
      <c r="H4939" s="8"/>
      <c r="I4939" s="8"/>
      <c r="J4939" s="10"/>
      <c r="K4939" s="11"/>
      <c r="L4939" s="12"/>
      <c r="M4939" s="13"/>
      <c r="N4939" s="8"/>
      <c r="O4939" s="8"/>
      <c r="P4939" s="8"/>
      <c r="Q4939" s="10"/>
      <c r="R4939" s="11"/>
      <c r="S4939" s="10"/>
      <c r="T4939" s="10"/>
      <c r="U4939" s="8"/>
      <c r="V4939" s="8"/>
      <c r="W4939" s="11"/>
      <c r="X4939" s="10"/>
      <c r="Y4939" s="11"/>
      <c r="Z4939" s="10"/>
      <c r="AA4939" s="11"/>
      <c r="AB4939" s="14"/>
    </row>
    <row r="4940" spans="1:29" x14ac:dyDescent="0.35">
      <c r="A4940" s="288" t="s">
        <v>4</v>
      </c>
      <c r="B4940" s="316"/>
      <c r="C4940" s="316"/>
      <c r="D4940" s="316"/>
      <c r="E4940" s="316"/>
      <c r="F4940" s="316"/>
      <c r="G4940" s="316"/>
      <c r="H4940" s="316"/>
      <c r="I4940" s="316"/>
      <c r="J4940" s="316"/>
      <c r="K4940" s="316"/>
      <c r="L4940" s="289"/>
      <c r="M4940" s="288" t="s">
        <v>5</v>
      </c>
      <c r="N4940" s="316"/>
      <c r="O4940" s="316"/>
      <c r="P4940" s="316"/>
      <c r="Q4940" s="316"/>
      <c r="R4940" s="316"/>
      <c r="S4940" s="316"/>
      <c r="T4940" s="316"/>
      <c r="U4940" s="316"/>
      <c r="V4940" s="316"/>
      <c r="W4940" s="289"/>
      <c r="X4940" s="290" t="s">
        <v>6</v>
      </c>
      <c r="Y4940" s="290" t="s">
        <v>7</v>
      </c>
      <c r="Z4940" s="290" t="s">
        <v>8</v>
      </c>
      <c r="AA4940" s="290" t="s">
        <v>9</v>
      </c>
      <c r="AB4940" s="317" t="s">
        <v>10</v>
      </c>
    </row>
    <row r="4941" spans="1:29" x14ac:dyDescent="0.35">
      <c r="A4941" s="299" t="s">
        <v>11</v>
      </c>
      <c r="B4941" s="293" t="s">
        <v>12</v>
      </c>
      <c r="C4941" s="293" t="s">
        <v>13</v>
      </c>
      <c r="D4941" s="311" t="s">
        <v>14</v>
      </c>
      <c r="E4941" s="311" t="s">
        <v>15</v>
      </c>
      <c r="F4941" s="312" t="s">
        <v>16</v>
      </c>
      <c r="G4941" s="302" t="s">
        <v>17</v>
      </c>
      <c r="H4941" s="303"/>
      <c r="I4941" s="304"/>
      <c r="J4941" s="290" t="s">
        <v>18</v>
      </c>
      <c r="K4941" s="290" t="s">
        <v>19</v>
      </c>
      <c r="L4941" s="308" t="s">
        <v>20</v>
      </c>
      <c r="M4941" s="299" t="s">
        <v>11</v>
      </c>
      <c r="N4941" s="293" t="s">
        <v>21</v>
      </c>
      <c r="O4941" s="293" t="s">
        <v>22</v>
      </c>
      <c r="P4941" s="293" t="s">
        <v>16</v>
      </c>
      <c r="Q4941" s="290" t="s">
        <v>23</v>
      </c>
      <c r="R4941" s="290" t="s">
        <v>24</v>
      </c>
      <c r="S4941" s="290" t="s">
        <v>25</v>
      </c>
      <c r="T4941" s="290" t="s">
        <v>26</v>
      </c>
      <c r="U4941" s="288" t="s">
        <v>27</v>
      </c>
      <c r="V4941" s="289"/>
      <c r="W4941" s="290" t="s">
        <v>28</v>
      </c>
      <c r="X4941" s="291"/>
      <c r="Y4941" s="291"/>
      <c r="Z4941" s="291"/>
      <c r="AA4941" s="291"/>
      <c r="AB4941" s="318"/>
    </row>
    <row r="4942" spans="1:29" x14ac:dyDescent="0.35">
      <c r="A4942" s="300"/>
      <c r="B4942" s="294"/>
      <c r="C4942" s="294"/>
      <c r="D4942" s="312"/>
      <c r="E4942" s="312"/>
      <c r="F4942" s="312"/>
      <c r="G4942" s="305"/>
      <c r="H4942" s="306"/>
      <c r="I4942" s="307"/>
      <c r="J4942" s="291"/>
      <c r="K4942" s="291"/>
      <c r="L4942" s="309"/>
      <c r="M4942" s="300"/>
      <c r="N4942" s="294"/>
      <c r="O4942" s="294"/>
      <c r="P4942" s="294"/>
      <c r="Q4942" s="291"/>
      <c r="R4942" s="291"/>
      <c r="S4942" s="291"/>
      <c r="T4942" s="291"/>
      <c r="U4942" s="293" t="s">
        <v>29</v>
      </c>
      <c r="V4942" s="296" t="s">
        <v>30</v>
      </c>
      <c r="W4942" s="291"/>
      <c r="X4942" s="291"/>
      <c r="Y4942" s="291"/>
      <c r="Z4942" s="291"/>
      <c r="AA4942" s="291"/>
      <c r="AB4942" s="318"/>
    </row>
    <row r="4943" spans="1:29" x14ac:dyDescent="0.35">
      <c r="A4943" s="300"/>
      <c r="B4943" s="294"/>
      <c r="C4943" s="294"/>
      <c r="D4943" s="312"/>
      <c r="E4943" s="312"/>
      <c r="F4943" s="312"/>
      <c r="G4943" s="299" t="s">
        <v>31</v>
      </c>
      <c r="H4943" s="299" t="s">
        <v>32</v>
      </c>
      <c r="I4943" s="299" t="s">
        <v>33</v>
      </c>
      <c r="J4943" s="291"/>
      <c r="K4943" s="291"/>
      <c r="L4943" s="309"/>
      <c r="M4943" s="300"/>
      <c r="N4943" s="294"/>
      <c r="O4943" s="294"/>
      <c r="P4943" s="294"/>
      <c r="Q4943" s="291"/>
      <c r="R4943" s="291"/>
      <c r="S4943" s="291"/>
      <c r="T4943" s="291"/>
      <c r="U4943" s="294"/>
      <c r="V4943" s="297"/>
      <c r="W4943" s="291"/>
      <c r="X4943" s="291"/>
      <c r="Y4943" s="291"/>
      <c r="Z4943" s="291"/>
      <c r="AA4943" s="291"/>
      <c r="AB4943" s="318"/>
    </row>
    <row r="4944" spans="1:29" x14ac:dyDescent="0.35">
      <c r="A4944" s="300"/>
      <c r="B4944" s="294"/>
      <c r="C4944" s="294"/>
      <c r="D4944" s="312"/>
      <c r="E4944" s="312"/>
      <c r="F4944" s="312"/>
      <c r="G4944" s="300"/>
      <c r="H4944" s="300"/>
      <c r="I4944" s="300"/>
      <c r="J4944" s="291"/>
      <c r="K4944" s="291"/>
      <c r="L4944" s="309"/>
      <c r="M4944" s="300"/>
      <c r="N4944" s="294"/>
      <c r="O4944" s="294"/>
      <c r="P4944" s="294"/>
      <c r="Q4944" s="291"/>
      <c r="R4944" s="291"/>
      <c r="S4944" s="291"/>
      <c r="T4944" s="291"/>
      <c r="U4944" s="294"/>
      <c r="V4944" s="297"/>
      <c r="W4944" s="291"/>
      <c r="X4944" s="291"/>
      <c r="Y4944" s="291"/>
      <c r="Z4944" s="291"/>
      <c r="AA4944" s="291"/>
      <c r="AB4944" s="318"/>
    </row>
    <row r="4945" spans="1:29" x14ac:dyDescent="0.35">
      <c r="A4945" s="301"/>
      <c r="B4945" s="295"/>
      <c r="C4945" s="295"/>
      <c r="D4945" s="313"/>
      <c r="E4945" s="313"/>
      <c r="F4945" s="313"/>
      <c r="G4945" s="301"/>
      <c r="H4945" s="301"/>
      <c r="I4945" s="301"/>
      <c r="J4945" s="292"/>
      <c r="K4945" s="292"/>
      <c r="L4945" s="310"/>
      <c r="M4945" s="301"/>
      <c r="N4945" s="295"/>
      <c r="O4945" s="295"/>
      <c r="P4945" s="295"/>
      <c r="Q4945" s="292"/>
      <c r="R4945" s="292"/>
      <c r="S4945" s="292"/>
      <c r="T4945" s="292"/>
      <c r="U4945" s="295"/>
      <c r="V4945" s="298"/>
      <c r="W4945" s="292"/>
      <c r="X4945" s="292"/>
      <c r="Y4945" s="292"/>
      <c r="Z4945" s="292"/>
      <c r="AA4945" s="292"/>
      <c r="AB4945" s="319"/>
    </row>
    <row r="4946" spans="1:29" x14ac:dyDescent="0.35">
      <c r="A4946" s="15">
        <v>1</v>
      </c>
      <c r="B4946" s="16" t="str">
        <f>[1]ภดส3!B6686</f>
        <v>โฉนด</v>
      </c>
      <c r="C4946" s="16">
        <f>[1]ภดส3!E6686</f>
        <v>5004</v>
      </c>
      <c r="D4946" s="17">
        <f>[1]ภดส3!C6686</f>
        <v>11996</v>
      </c>
      <c r="E4946" s="17" t="str">
        <f>[1]ภดส3!F6686</f>
        <v>ม.3 ต.นาบอน</v>
      </c>
      <c r="F4946" s="18" t="s">
        <v>61</v>
      </c>
      <c r="G4946" s="16">
        <f>[1]ภดส3!G6686</f>
        <v>2</v>
      </c>
      <c r="H4946" s="16">
        <f>[1]ภดส3!H6686</f>
        <v>3</v>
      </c>
      <c r="I4946" s="16">
        <f>[1]ภดส3!I6686</f>
        <v>37.6</v>
      </c>
      <c r="J4946" s="19">
        <f>[1]ภดส3!J6686</f>
        <v>737.6</v>
      </c>
      <c r="K4946" s="20">
        <v>150</v>
      </c>
      <c r="L4946" s="19">
        <f>J4946*K4946</f>
        <v>110640</v>
      </c>
      <c r="M4946" s="21"/>
      <c r="N4946" s="21"/>
      <c r="O4946" s="21"/>
      <c r="P4946" s="21"/>
      <c r="Q4946" s="22"/>
      <c r="R4946" s="23"/>
      <c r="S4946" s="22"/>
      <c r="T4946" s="22"/>
      <c r="U4946" s="21"/>
      <c r="V4946" s="21"/>
      <c r="W4946" s="23"/>
      <c r="X4946" s="22">
        <f>L4946</f>
        <v>110640</v>
      </c>
      <c r="Y4946" s="23">
        <f>X4946*100/100</f>
        <v>110640</v>
      </c>
      <c r="Z4946" s="22">
        <v>50000000</v>
      </c>
      <c r="AA4946" s="24">
        <v>0</v>
      </c>
      <c r="AB4946" s="25">
        <v>0.01</v>
      </c>
      <c r="AC4946" s="5">
        <f>AA4946*AB4946/100</f>
        <v>0</v>
      </c>
    </row>
    <row r="4947" spans="1:29" x14ac:dyDescent="0.35">
      <c r="A4947" s="15">
        <v>2</v>
      </c>
      <c r="B4947" s="16" t="str">
        <f>[1]ภดส3!B6687</f>
        <v>โฉนด</v>
      </c>
      <c r="C4947" s="16">
        <f>[1]ภดส3!E6687</f>
        <v>5003</v>
      </c>
      <c r="D4947" s="17">
        <f>[1]ภดส3!C6687</f>
        <v>11995</v>
      </c>
      <c r="E4947" s="17" t="str">
        <f>[1]ภดส3!F6687</f>
        <v>ม.3 ต.นาบอน</v>
      </c>
      <c r="F4947" s="18" t="s">
        <v>61</v>
      </c>
      <c r="G4947" s="16">
        <f>[1]ภดส3!G6687</f>
        <v>8</v>
      </c>
      <c r="H4947" s="16">
        <f>[1]ภดส3!H6687</f>
        <v>0</v>
      </c>
      <c r="I4947" s="16">
        <f>[1]ภดส3!I6687</f>
        <v>90.4</v>
      </c>
      <c r="J4947" s="19">
        <f>[1]ภดส3!J6687</f>
        <v>3290.4</v>
      </c>
      <c r="K4947" s="20">
        <v>150</v>
      </c>
      <c r="L4947" s="19">
        <f>J4947*K4947</f>
        <v>493560</v>
      </c>
      <c r="M4947" s="21"/>
      <c r="N4947" s="21"/>
      <c r="O4947" s="21"/>
      <c r="P4947" s="21"/>
      <c r="Q4947" s="22"/>
      <c r="R4947" s="23"/>
      <c r="S4947" s="22"/>
      <c r="T4947" s="22"/>
      <c r="U4947" s="21"/>
      <c r="V4947" s="21"/>
      <c r="W4947" s="23"/>
      <c r="X4947" s="22">
        <f>L4947</f>
        <v>493560</v>
      </c>
      <c r="Y4947" s="23">
        <f>X4947*100/100</f>
        <v>493560</v>
      </c>
      <c r="Z4947" s="22">
        <v>0</v>
      </c>
      <c r="AA4947" s="24">
        <v>0</v>
      </c>
      <c r="AB4947" s="25">
        <v>0.01</v>
      </c>
      <c r="AC4947" s="5">
        <f t="shared" ref="AC4947:AC4948" si="292">AA4947*AB4947/100</f>
        <v>0</v>
      </c>
    </row>
    <row r="4948" spans="1:29" x14ac:dyDescent="0.35">
      <c r="A4948" s="15">
        <v>3</v>
      </c>
      <c r="B4948" s="16" t="str">
        <f>[1]ภดส3!B6688</f>
        <v>โฉนด</v>
      </c>
      <c r="C4948" s="16">
        <f>[1]ภดส3!E6688</f>
        <v>6696</v>
      </c>
      <c r="D4948" s="17">
        <f>[1]ภดส3!C6688</f>
        <v>17029</v>
      </c>
      <c r="E4948" s="17" t="str">
        <f>[1]ภดส3!F6688</f>
        <v>ม.11 ต.นาบอน</v>
      </c>
      <c r="F4948" s="28" t="s">
        <v>34</v>
      </c>
      <c r="G4948" s="16">
        <f>[1]ภดส3!G6688</f>
        <v>0</v>
      </c>
      <c r="H4948" s="16">
        <f>[1]ภดส3!H6688</f>
        <v>0</v>
      </c>
      <c r="I4948" s="16">
        <f>[1]ภดส3!I6688</f>
        <v>32.799999999999997</v>
      </c>
      <c r="J4948" s="45">
        <f>[1]ภดส3!J6688</f>
        <v>32.799999999999997</v>
      </c>
      <c r="K4948" s="29">
        <v>500</v>
      </c>
      <c r="L4948" s="19">
        <f>J4948*K4948</f>
        <v>16400</v>
      </c>
      <c r="M4948" s="31">
        <v>1</v>
      </c>
      <c r="N4948" s="30" t="s">
        <v>72</v>
      </c>
      <c r="O4948" s="31" t="s">
        <v>49</v>
      </c>
      <c r="P4948" s="31">
        <v>2</v>
      </c>
      <c r="Q4948" s="32">
        <v>260</v>
      </c>
      <c r="R4948" s="23">
        <v>100</v>
      </c>
      <c r="S4948" s="42">
        <v>7450</v>
      </c>
      <c r="T4948" s="22">
        <f>Q4948*S4948</f>
        <v>1937000</v>
      </c>
      <c r="U4948" s="31">
        <v>2</v>
      </c>
      <c r="V4948" s="31">
        <v>2</v>
      </c>
      <c r="W4948" s="23">
        <f>T4948-T4948*2/100</f>
        <v>1898260</v>
      </c>
      <c r="X4948" s="22">
        <f>L4948+W4948</f>
        <v>1914660</v>
      </c>
      <c r="Y4948" s="23">
        <f>X4948*R4948/100</f>
        <v>1914660</v>
      </c>
      <c r="Z4948" s="22">
        <v>0</v>
      </c>
      <c r="AA4948" s="24">
        <f>Y4948-Z4948</f>
        <v>1914660</v>
      </c>
      <c r="AB4948" s="25">
        <v>0.02</v>
      </c>
      <c r="AC4948" s="5">
        <f t="shared" si="292"/>
        <v>382.93200000000002</v>
      </c>
    </row>
    <row r="4949" spans="1:29" x14ac:dyDescent="0.35">
      <c r="A4949" s="201"/>
      <c r="B4949" s="202"/>
      <c r="C4949" s="202"/>
      <c r="D4949" s="77"/>
      <c r="E4949" s="77"/>
      <c r="F4949" s="130"/>
      <c r="G4949" s="202"/>
      <c r="H4949" s="202"/>
      <c r="I4949" s="202"/>
      <c r="J4949" s="196"/>
      <c r="K4949" s="197"/>
      <c r="L4949" s="203"/>
      <c r="M4949" s="132"/>
      <c r="N4949" s="204"/>
      <c r="O4949" s="204"/>
      <c r="P4949" s="204"/>
      <c r="Q4949" s="183"/>
      <c r="R4949" s="206"/>
      <c r="S4949" s="183"/>
      <c r="T4949" s="207"/>
      <c r="U4949" s="204"/>
      <c r="V4949" s="204"/>
      <c r="W4949" s="206"/>
      <c r="X4949" s="207"/>
      <c r="Y4949" s="206"/>
      <c r="Z4949" s="207"/>
      <c r="AA4949" s="208"/>
      <c r="AB4949" s="198"/>
      <c r="AC4949" s="188"/>
    </row>
    <row r="4950" spans="1:29" x14ac:dyDescent="0.35">
      <c r="A4950" s="1"/>
      <c r="B4950" s="1"/>
      <c r="C4950" s="1"/>
      <c r="D4950" s="2"/>
      <c r="E4950" s="2"/>
      <c r="F4950" s="2"/>
      <c r="G4950" s="1"/>
      <c r="H4950" s="1"/>
      <c r="I4950" s="1"/>
      <c r="J4950" s="3"/>
      <c r="K4950" s="4"/>
      <c r="M4950" s="6"/>
      <c r="N4950" s="1"/>
      <c r="O4950" s="1"/>
      <c r="P4950" s="1"/>
      <c r="Q4950" s="3"/>
      <c r="R4950" s="4"/>
      <c r="S4950" s="3"/>
      <c r="T4950" s="3"/>
      <c r="U4950" s="1"/>
      <c r="V4950" s="1"/>
      <c r="W4950" s="4"/>
      <c r="X4950" s="3"/>
      <c r="Y4950" s="4"/>
      <c r="Z4950" s="3"/>
      <c r="AA4950" s="4"/>
      <c r="AB4950" s="55"/>
    </row>
    <row r="4951" spans="1:29" x14ac:dyDescent="0.35">
      <c r="A4951" s="8"/>
      <c r="B4951" s="8" t="s">
        <v>37</v>
      </c>
      <c r="C4951" s="8"/>
      <c r="D4951" s="9" t="s">
        <v>38</v>
      </c>
      <c r="E4951" s="9"/>
      <c r="F4951" s="9"/>
      <c r="G4951" s="56"/>
      <c r="H4951" s="8" t="s">
        <v>39</v>
      </c>
      <c r="I4951" s="8"/>
      <c r="J4951" s="57"/>
      <c r="K4951" s="10"/>
      <c r="L4951" s="8"/>
      <c r="M4951" s="13"/>
      <c r="N4951" s="1"/>
      <c r="O4951" s="1"/>
      <c r="P4951" s="1"/>
      <c r="Q4951" s="3"/>
      <c r="R4951" s="4"/>
      <c r="S4951" s="3"/>
      <c r="T4951" s="3"/>
      <c r="U4951" s="1"/>
      <c r="V4951" s="1"/>
      <c r="W4951" s="4"/>
      <c r="X4951" s="3"/>
      <c r="Y4951" s="4"/>
      <c r="Z4951" s="3"/>
      <c r="AA4951" s="4"/>
      <c r="AB4951" s="55"/>
    </row>
    <row r="4952" spans="1:29" x14ac:dyDescent="0.35">
      <c r="A4952" s="8"/>
      <c r="B4952" s="8"/>
      <c r="C4952" s="8"/>
      <c r="D4952" s="9"/>
      <c r="E4952" s="9"/>
      <c r="F4952" s="9"/>
      <c r="G4952" s="56"/>
      <c r="H4952" s="8" t="s">
        <v>40</v>
      </c>
      <c r="I4952" s="8"/>
      <c r="J4952" s="57"/>
      <c r="K4952" s="10"/>
      <c r="L4952" s="8"/>
      <c r="M4952" s="13"/>
      <c r="N4952" s="1"/>
      <c r="O4952" s="1"/>
      <c r="P4952" s="1"/>
      <c r="Q4952" s="3"/>
      <c r="R4952" s="4"/>
      <c r="S4952" s="3"/>
      <c r="T4952" s="3"/>
      <c r="U4952" s="1"/>
      <c r="V4952" s="1"/>
      <c r="W4952" s="4"/>
      <c r="X4952" s="3"/>
      <c r="Y4952" s="4"/>
      <c r="Z4952" s="3"/>
      <c r="AA4952" s="4"/>
      <c r="AB4952" s="55"/>
    </row>
    <row r="4953" spans="1:29" x14ac:dyDescent="0.35">
      <c r="A4953" s="8"/>
      <c r="B4953" s="8"/>
      <c r="C4953" s="8"/>
      <c r="D4953" s="9"/>
      <c r="E4953" s="9"/>
      <c r="F4953" s="9"/>
      <c r="G4953" s="56"/>
      <c r="H4953" s="8" t="s">
        <v>41</v>
      </c>
      <c r="I4953" s="8"/>
      <c r="J4953" s="57"/>
      <c r="K4953" s="10"/>
      <c r="L4953" s="8"/>
      <c r="M4953" s="13"/>
      <c r="N4953" s="1"/>
      <c r="O4953" s="1"/>
      <c r="P4953" s="8"/>
      <c r="Q4953" s="3"/>
      <c r="R4953" s="4"/>
      <c r="S4953" s="3"/>
      <c r="T4953" s="3"/>
      <c r="U4953" s="1"/>
      <c r="V4953" s="1"/>
      <c r="W4953" s="4"/>
      <c r="X4953" s="3"/>
      <c r="Y4953" s="11"/>
      <c r="Z4953" s="10"/>
      <c r="AA4953" s="11"/>
      <c r="AB4953" s="14"/>
    </row>
    <row r="4954" spans="1:29" x14ac:dyDescent="0.35">
      <c r="A4954" s="8"/>
      <c r="B4954" s="8"/>
      <c r="C4954" s="8"/>
      <c r="D4954" s="9"/>
      <c r="E4954" s="9"/>
      <c r="F4954" s="9"/>
      <c r="G4954" s="56"/>
      <c r="H4954" s="8" t="s">
        <v>42</v>
      </c>
      <c r="I4954" s="58"/>
      <c r="J4954" s="59"/>
      <c r="K4954" s="12"/>
      <c r="L4954" s="58"/>
      <c r="M4954" s="60"/>
      <c r="N4954" s="1"/>
      <c r="O4954" s="1"/>
      <c r="P4954" s="8"/>
      <c r="Q4954" s="3"/>
      <c r="R4954" s="4"/>
      <c r="S4954" s="3"/>
      <c r="T4954" s="3"/>
      <c r="U4954" s="1"/>
      <c r="V4954" s="1"/>
      <c r="W4954" s="4"/>
      <c r="X4954" s="3"/>
      <c r="Y4954" s="11"/>
      <c r="Z4954" s="10"/>
      <c r="AA4954" s="11"/>
      <c r="AB4954" s="14"/>
    </row>
    <row r="4955" spans="1:29" x14ac:dyDescent="0.35">
      <c r="A4955" s="58"/>
      <c r="B4955" s="58"/>
      <c r="C4955" s="58"/>
      <c r="D4955" s="61"/>
      <c r="E4955" s="61"/>
      <c r="F4955" s="61"/>
      <c r="G4955" s="58"/>
      <c r="H4955" s="58" t="s">
        <v>43</v>
      </c>
      <c r="I4955" s="58"/>
      <c r="J4955" s="59"/>
      <c r="K4955" s="12"/>
      <c r="L4955" s="58"/>
      <c r="M4955" s="60"/>
    </row>
    <row r="4956" spans="1:29" x14ac:dyDescent="0.35">
      <c r="A4956" s="1"/>
      <c r="B4956" s="1"/>
      <c r="C4956" s="1"/>
      <c r="D4956" s="2"/>
      <c r="E4956" s="2"/>
      <c r="F4956" s="2"/>
      <c r="G4956" s="1"/>
      <c r="H4956" s="1"/>
      <c r="I4956" s="1"/>
      <c r="J4956" s="3"/>
      <c r="K4956" s="4"/>
      <c r="M4956" s="6"/>
      <c r="N4956" s="1"/>
      <c r="O4956" s="1"/>
      <c r="P4956" s="1"/>
      <c r="Q4956" s="3"/>
      <c r="R4956" s="4"/>
      <c r="S4956" s="3"/>
      <c r="T4956" s="3"/>
      <c r="U4956" s="1"/>
      <c r="V4956" s="1"/>
      <c r="W4956" s="4"/>
      <c r="X4956" s="3"/>
      <c r="Y4956" s="4"/>
      <c r="Z4956" s="3"/>
      <c r="AA4956" s="314" t="s">
        <v>0</v>
      </c>
      <c r="AB4956" s="314"/>
    </row>
    <row r="4957" spans="1:29" x14ac:dyDescent="0.35">
      <c r="A4957" s="315" t="s">
        <v>1</v>
      </c>
      <c r="B4957" s="315"/>
      <c r="C4957" s="315"/>
      <c r="D4957" s="315"/>
      <c r="E4957" s="315"/>
      <c r="F4957" s="315"/>
      <c r="G4957" s="315"/>
      <c r="H4957" s="315"/>
      <c r="I4957" s="315"/>
      <c r="J4957" s="315"/>
      <c r="K4957" s="315"/>
      <c r="L4957" s="315"/>
      <c r="M4957" s="315"/>
      <c r="N4957" s="315"/>
      <c r="O4957" s="315"/>
      <c r="P4957" s="315"/>
      <c r="Q4957" s="315"/>
      <c r="R4957" s="315"/>
      <c r="S4957" s="315"/>
      <c r="T4957" s="315"/>
      <c r="U4957" s="315"/>
      <c r="V4957" s="315"/>
      <c r="W4957" s="315"/>
      <c r="X4957" s="315"/>
      <c r="Y4957" s="315"/>
      <c r="Z4957" s="315"/>
      <c r="AA4957" s="315"/>
      <c r="AB4957" s="315"/>
    </row>
    <row r="4958" spans="1:29" x14ac:dyDescent="0.35">
      <c r="A4958" s="315" t="str">
        <f>A4938</f>
        <v>เทศบาลตำบลนาบอน</v>
      </c>
      <c r="B4958" s="315"/>
      <c r="C4958" s="315"/>
      <c r="D4958" s="315"/>
      <c r="E4958" s="315"/>
      <c r="F4958" s="315"/>
      <c r="G4958" s="315"/>
      <c r="H4958" s="315"/>
      <c r="I4958" s="315"/>
      <c r="J4958" s="315"/>
      <c r="K4958" s="315"/>
      <c r="L4958" s="315"/>
      <c r="M4958" s="315"/>
      <c r="N4958" s="315"/>
      <c r="O4958" s="315"/>
      <c r="P4958" s="315"/>
      <c r="Q4958" s="315"/>
      <c r="R4958" s="315"/>
      <c r="S4958" s="315"/>
      <c r="T4958" s="315"/>
      <c r="U4958" s="315"/>
      <c r="V4958" s="315"/>
      <c r="W4958" s="315"/>
      <c r="X4958" s="315"/>
      <c r="Y4958" s="315"/>
      <c r="Z4958" s="315"/>
      <c r="AA4958" s="315"/>
      <c r="AB4958" s="315"/>
    </row>
    <row r="4959" spans="1:29" x14ac:dyDescent="0.35">
      <c r="A4959" s="8" t="s">
        <v>383</v>
      </c>
      <c r="B4959" s="8"/>
      <c r="C4959" s="8"/>
      <c r="D4959" s="9"/>
      <c r="E4959" s="9"/>
      <c r="F4959" s="9"/>
      <c r="G4959" s="8"/>
      <c r="H4959" s="8"/>
      <c r="I4959" s="8"/>
      <c r="J4959" s="10"/>
      <c r="K4959" s="11"/>
      <c r="L4959" s="12"/>
      <c r="M4959" s="13"/>
      <c r="N4959" s="8"/>
      <c r="O4959" s="8"/>
      <c r="P4959" s="8"/>
      <c r="Q4959" s="10"/>
      <c r="R4959" s="11"/>
      <c r="S4959" s="10"/>
      <c r="T4959" s="10"/>
      <c r="U4959" s="8"/>
      <c r="V4959" s="8"/>
      <c r="W4959" s="11"/>
      <c r="X4959" s="10"/>
      <c r="Y4959" s="11"/>
      <c r="Z4959" s="10"/>
      <c r="AA4959" s="11"/>
      <c r="AB4959" s="14"/>
    </row>
    <row r="4960" spans="1:29" x14ac:dyDescent="0.35">
      <c r="A4960" s="288" t="s">
        <v>4</v>
      </c>
      <c r="B4960" s="316"/>
      <c r="C4960" s="316"/>
      <c r="D4960" s="316"/>
      <c r="E4960" s="316"/>
      <c r="F4960" s="316"/>
      <c r="G4960" s="316"/>
      <c r="H4960" s="316"/>
      <c r="I4960" s="316"/>
      <c r="J4960" s="316"/>
      <c r="K4960" s="316"/>
      <c r="L4960" s="289"/>
      <c r="M4960" s="288" t="s">
        <v>5</v>
      </c>
      <c r="N4960" s="316"/>
      <c r="O4960" s="316"/>
      <c r="P4960" s="316"/>
      <c r="Q4960" s="316"/>
      <c r="R4960" s="316"/>
      <c r="S4960" s="316"/>
      <c r="T4960" s="316"/>
      <c r="U4960" s="316"/>
      <c r="V4960" s="316"/>
      <c r="W4960" s="289"/>
      <c r="X4960" s="290" t="s">
        <v>6</v>
      </c>
      <c r="Y4960" s="290" t="s">
        <v>7</v>
      </c>
      <c r="Z4960" s="290" t="s">
        <v>8</v>
      </c>
      <c r="AA4960" s="290" t="s">
        <v>9</v>
      </c>
      <c r="AB4960" s="317" t="s">
        <v>10</v>
      </c>
    </row>
    <row r="4961" spans="1:29" x14ac:dyDescent="0.35">
      <c r="A4961" s="299" t="s">
        <v>11</v>
      </c>
      <c r="B4961" s="293" t="s">
        <v>12</v>
      </c>
      <c r="C4961" s="293" t="s">
        <v>13</v>
      </c>
      <c r="D4961" s="311" t="s">
        <v>14</v>
      </c>
      <c r="E4961" s="311" t="s">
        <v>15</v>
      </c>
      <c r="F4961" s="312" t="s">
        <v>16</v>
      </c>
      <c r="G4961" s="302" t="s">
        <v>17</v>
      </c>
      <c r="H4961" s="303"/>
      <c r="I4961" s="304"/>
      <c r="J4961" s="290" t="s">
        <v>18</v>
      </c>
      <c r="K4961" s="290" t="s">
        <v>19</v>
      </c>
      <c r="L4961" s="308" t="s">
        <v>20</v>
      </c>
      <c r="M4961" s="299" t="s">
        <v>11</v>
      </c>
      <c r="N4961" s="293" t="s">
        <v>21</v>
      </c>
      <c r="O4961" s="293" t="s">
        <v>22</v>
      </c>
      <c r="P4961" s="293" t="s">
        <v>16</v>
      </c>
      <c r="Q4961" s="290" t="s">
        <v>23</v>
      </c>
      <c r="R4961" s="290" t="s">
        <v>24</v>
      </c>
      <c r="S4961" s="290" t="s">
        <v>25</v>
      </c>
      <c r="T4961" s="290" t="s">
        <v>26</v>
      </c>
      <c r="U4961" s="288" t="s">
        <v>27</v>
      </c>
      <c r="V4961" s="289"/>
      <c r="W4961" s="290" t="s">
        <v>28</v>
      </c>
      <c r="X4961" s="291"/>
      <c r="Y4961" s="291"/>
      <c r="Z4961" s="291"/>
      <c r="AA4961" s="291"/>
      <c r="AB4961" s="318"/>
    </row>
    <row r="4962" spans="1:29" x14ac:dyDescent="0.35">
      <c r="A4962" s="300"/>
      <c r="B4962" s="294"/>
      <c r="C4962" s="294"/>
      <c r="D4962" s="312"/>
      <c r="E4962" s="312"/>
      <c r="F4962" s="312"/>
      <c r="G4962" s="305"/>
      <c r="H4962" s="306"/>
      <c r="I4962" s="307"/>
      <c r="J4962" s="291"/>
      <c r="K4962" s="291"/>
      <c r="L4962" s="309"/>
      <c r="M4962" s="300"/>
      <c r="N4962" s="294"/>
      <c r="O4962" s="294"/>
      <c r="P4962" s="294"/>
      <c r="Q4962" s="291"/>
      <c r="R4962" s="291"/>
      <c r="S4962" s="291"/>
      <c r="T4962" s="291"/>
      <c r="U4962" s="293" t="s">
        <v>29</v>
      </c>
      <c r="V4962" s="296" t="s">
        <v>30</v>
      </c>
      <c r="W4962" s="291"/>
      <c r="X4962" s="291"/>
      <c r="Y4962" s="291"/>
      <c r="Z4962" s="291"/>
      <c r="AA4962" s="291"/>
      <c r="AB4962" s="318"/>
    </row>
    <row r="4963" spans="1:29" x14ac:dyDescent="0.35">
      <c r="A4963" s="300"/>
      <c r="B4963" s="294"/>
      <c r="C4963" s="294"/>
      <c r="D4963" s="312"/>
      <c r="E4963" s="312"/>
      <c r="F4963" s="312"/>
      <c r="G4963" s="299" t="s">
        <v>31</v>
      </c>
      <c r="H4963" s="299" t="s">
        <v>32</v>
      </c>
      <c r="I4963" s="299" t="s">
        <v>33</v>
      </c>
      <c r="J4963" s="291"/>
      <c r="K4963" s="291"/>
      <c r="L4963" s="309"/>
      <c r="M4963" s="300"/>
      <c r="N4963" s="294"/>
      <c r="O4963" s="294"/>
      <c r="P4963" s="294"/>
      <c r="Q4963" s="291"/>
      <c r="R4963" s="291"/>
      <c r="S4963" s="291"/>
      <c r="T4963" s="291"/>
      <c r="U4963" s="294"/>
      <c r="V4963" s="297"/>
      <c r="W4963" s="291"/>
      <c r="X4963" s="291"/>
      <c r="Y4963" s="291"/>
      <c r="Z4963" s="291"/>
      <c r="AA4963" s="291"/>
      <c r="AB4963" s="318"/>
    </row>
    <row r="4964" spans="1:29" x14ac:dyDescent="0.35">
      <c r="A4964" s="300"/>
      <c r="B4964" s="294"/>
      <c r="C4964" s="294"/>
      <c r="D4964" s="312"/>
      <c r="E4964" s="312"/>
      <c r="F4964" s="312"/>
      <c r="G4964" s="300"/>
      <c r="H4964" s="300"/>
      <c r="I4964" s="300"/>
      <c r="J4964" s="291"/>
      <c r="K4964" s="291"/>
      <c r="L4964" s="309"/>
      <c r="M4964" s="300"/>
      <c r="N4964" s="294"/>
      <c r="O4964" s="294"/>
      <c r="P4964" s="294"/>
      <c r="Q4964" s="291"/>
      <c r="R4964" s="291"/>
      <c r="S4964" s="291"/>
      <c r="T4964" s="291"/>
      <c r="U4964" s="294"/>
      <c r="V4964" s="297"/>
      <c r="W4964" s="291"/>
      <c r="X4964" s="291"/>
      <c r="Y4964" s="291"/>
      <c r="Z4964" s="291"/>
      <c r="AA4964" s="291"/>
      <c r="AB4964" s="318"/>
    </row>
    <row r="4965" spans="1:29" x14ac:dyDescent="0.35">
      <c r="A4965" s="301"/>
      <c r="B4965" s="295"/>
      <c r="C4965" s="295"/>
      <c r="D4965" s="313"/>
      <c r="E4965" s="313"/>
      <c r="F4965" s="313"/>
      <c r="G4965" s="301"/>
      <c r="H4965" s="301"/>
      <c r="I4965" s="301"/>
      <c r="J4965" s="292"/>
      <c r="K4965" s="292"/>
      <c r="L4965" s="310"/>
      <c r="M4965" s="301"/>
      <c r="N4965" s="295"/>
      <c r="O4965" s="295"/>
      <c r="P4965" s="295"/>
      <c r="Q4965" s="292"/>
      <c r="R4965" s="292"/>
      <c r="S4965" s="292"/>
      <c r="T4965" s="292"/>
      <c r="U4965" s="295"/>
      <c r="V4965" s="298"/>
      <c r="W4965" s="292"/>
      <c r="X4965" s="292"/>
      <c r="Y4965" s="292"/>
      <c r="Z4965" s="292"/>
      <c r="AA4965" s="292"/>
      <c r="AB4965" s="319"/>
    </row>
    <row r="4966" spans="1:29" x14ac:dyDescent="0.35">
      <c r="A4966" s="15">
        <v>1</v>
      </c>
      <c r="B4966" s="16" t="s">
        <v>95</v>
      </c>
      <c r="C4966" s="16">
        <v>5762</v>
      </c>
      <c r="D4966" s="17">
        <v>13496</v>
      </c>
      <c r="E4966" s="17" t="s">
        <v>59</v>
      </c>
      <c r="F4966" s="18" t="s">
        <v>45</v>
      </c>
      <c r="G4966" s="16">
        <v>2</v>
      </c>
      <c r="H4966" s="16">
        <v>3</v>
      </c>
      <c r="I4966" s="16">
        <v>52.2</v>
      </c>
      <c r="J4966" s="19">
        <f>G4966*400+H4966*100+I4966</f>
        <v>1152.2</v>
      </c>
      <c r="K4966" s="20">
        <v>150</v>
      </c>
      <c r="L4966" s="19">
        <f>J4966*K4966</f>
        <v>172830</v>
      </c>
      <c r="M4966" s="21"/>
      <c r="N4966" s="21"/>
      <c r="O4966" s="21"/>
      <c r="P4966" s="21"/>
      <c r="Q4966" s="22"/>
      <c r="R4966" s="23"/>
      <c r="S4966" s="22"/>
      <c r="T4966" s="22"/>
      <c r="U4966" s="21"/>
      <c r="V4966" s="21"/>
      <c r="W4966" s="23"/>
      <c r="X4966" s="22">
        <f>L4966</f>
        <v>172830</v>
      </c>
      <c r="Y4966" s="23">
        <f>X4966*100/100</f>
        <v>172830</v>
      </c>
      <c r="Z4966" s="22">
        <v>0</v>
      </c>
      <c r="AA4966" s="24">
        <f>Y4966-Z4966</f>
        <v>172830</v>
      </c>
      <c r="AB4966" s="25">
        <v>0.3</v>
      </c>
      <c r="AC4966" s="5">
        <f>AA4966*AB4966/100</f>
        <v>518.49</v>
      </c>
    </row>
    <row r="4967" spans="1:29" x14ac:dyDescent="0.35">
      <c r="A4967" s="15"/>
      <c r="B4967" s="16"/>
      <c r="C4967" s="16"/>
      <c r="D4967" s="17"/>
      <c r="E4967" s="17"/>
      <c r="F4967" s="28"/>
      <c r="G4967" s="16"/>
      <c r="H4967" s="16"/>
      <c r="I4967" s="16"/>
      <c r="J4967" s="45"/>
      <c r="K4967" s="29"/>
      <c r="L4967" s="19"/>
      <c r="M4967" s="30"/>
      <c r="N4967" s="30"/>
      <c r="O4967" s="31"/>
      <c r="P4967" s="30"/>
      <c r="Q4967" s="32"/>
      <c r="R4967" s="23"/>
      <c r="S4967" s="42"/>
      <c r="T4967" s="22"/>
      <c r="U4967" s="31"/>
      <c r="V4967" s="31"/>
      <c r="W4967" s="23"/>
      <c r="X4967" s="22"/>
      <c r="Y4967" s="23"/>
      <c r="Z4967" s="22"/>
      <c r="AA4967" s="24"/>
      <c r="AB4967" s="25"/>
      <c r="AC4967" s="5">
        <f>SUM(AC4966)</f>
        <v>518.49</v>
      </c>
    </row>
    <row r="4968" spans="1:29" x14ac:dyDescent="0.35">
      <c r="A4968" s="201"/>
      <c r="B4968" s="202"/>
      <c r="C4968" s="202"/>
      <c r="D4968" s="77"/>
      <c r="E4968" s="77"/>
      <c r="F4968" s="130"/>
      <c r="G4968" s="202"/>
      <c r="H4968" s="202"/>
      <c r="I4968" s="202"/>
      <c r="J4968" s="196"/>
      <c r="K4968" s="197"/>
      <c r="L4968" s="203"/>
      <c r="M4968" s="132"/>
      <c r="N4968" s="204"/>
      <c r="O4968" s="204"/>
      <c r="P4968" s="204"/>
      <c r="Q4968" s="183"/>
      <c r="R4968" s="206"/>
      <c r="S4968" s="183"/>
      <c r="T4968" s="207"/>
      <c r="U4968" s="204"/>
      <c r="V4968" s="204"/>
      <c r="W4968" s="206"/>
      <c r="X4968" s="207"/>
      <c r="Y4968" s="206"/>
      <c r="Z4968" s="207"/>
      <c r="AA4968" s="208"/>
      <c r="AB4968" s="198"/>
      <c r="AC4968" s="188"/>
    </row>
    <row r="4969" spans="1:29" x14ac:dyDescent="0.35">
      <c r="A4969" s="1"/>
      <c r="B4969" s="1"/>
      <c r="C4969" s="1"/>
      <c r="D4969" s="2"/>
      <c r="E4969" s="2"/>
      <c r="F4969" s="2"/>
      <c r="G4969" s="1"/>
      <c r="H4969" s="1"/>
      <c r="I4969" s="1"/>
      <c r="J4969" s="3"/>
      <c r="K4969" s="4"/>
      <c r="M4969" s="6"/>
      <c r="N4969" s="1"/>
      <c r="O4969" s="1"/>
      <c r="P4969" s="1"/>
      <c r="Q4969" s="3"/>
      <c r="R4969" s="4"/>
      <c r="S4969" s="3"/>
      <c r="T4969" s="3"/>
      <c r="U4969" s="1"/>
      <c r="V4969" s="1"/>
      <c r="W4969" s="4"/>
      <c r="X4969" s="3"/>
      <c r="Y4969" s="4"/>
      <c r="Z4969" s="3"/>
      <c r="AA4969" s="4"/>
      <c r="AB4969" s="55"/>
    </row>
    <row r="4970" spans="1:29" x14ac:dyDescent="0.35">
      <c r="A4970" s="8"/>
      <c r="B4970" s="8" t="s">
        <v>37</v>
      </c>
      <c r="C4970" s="8"/>
      <c r="D4970" s="9" t="s">
        <v>38</v>
      </c>
      <c r="E4970" s="9"/>
      <c r="F4970" s="9"/>
      <c r="G4970" s="56"/>
      <c r="H4970" s="8" t="s">
        <v>39</v>
      </c>
      <c r="I4970" s="8"/>
      <c r="J4970" s="57"/>
      <c r="K4970" s="10"/>
      <c r="L4970" s="8"/>
      <c r="M4970" s="13"/>
      <c r="N4970" s="1"/>
      <c r="O4970" s="1"/>
      <c r="P4970" s="1"/>
      <c r="Q4970" s="3"/>
      <c r="R4970" s="4"/>
      <c r="S4970" s="3"/>
      <c r="T4970" s="3"/>
      <c r="U4970" s="1"/>
      <c r="V4970" s="1"/>
      <c r="W4970" s="4"/>
      <c r="X4970" s="3"/>
      <c r="Y4970" s="4"/>
      <c r="Z4970" s="3"/>
      <c r="AA4970" s="4"/>
      <c r="AB4970" s="55"/>
    </row>
    <row r="4971" spans="1:29" x14ac:dyDescent="0.35">
      <c r="A4971" s="8"/>
      <c r="B4971" s="8"/>
      <c r="C4971" s="8"/>
      <c r="D4971" s="9"/>
      <c r="E4971" s="9"/>
      <c r="F4971" s="9"/>
      <c r="G4971" s="56"/>
      <c r="H4971" s="8" t="s">
        <v>40</v>
      </c>
      <c r="I4971" s="8"/>
      <c r="J4971" s="57"/>
      <c r="K4971" s="10"/>
      <c r="L4971" s="8"/>
      <c r="M4971" s="13"/>
      <c r="N4971" s="1"/>
      <c r="O4971" s="1"/>
      <c r="P4971" s="1"/>
      <c r="Q4971" s="3"/>
      <c r="R4971" s="4"/>
      <c r="S4971" s="3"/>
      <c r="T4971" s="3"/>
      <c r="U4971" s="1"/>
      <c r="V4971" s="1"/>
      <c r="W4971" s="4"/>
      <c r="X4971" s="3"/>
      <c r="Y4971" s="4"/>
      <c r="Z4971" s="3"/>
      <c r="AA4971" s="4"/>
      <c r="AB4971" s="55"/>
    </row>
    <row r="4972" spans="1:29" x14ac:dyDescent="0.35">
      <c r="A4972" s="8"/>
      <c r="B4972" s="8"/>
      <c r="C4972" s="8"/>
      <c r="D4972" s="9"/>
      <c r="E4972" s="9"/>
      <c r="F4972" s="9"/>
      <c r="G4972" s="56"/>
      <c r="H4972" s="8" t="s">
        <v>41</v>
      </c>
      <c r="I4972" s="8"/>
      <c r="J4972" s="57"/>
      <c r="K4972" s="10"/>
      <c r="L4972" s="8"/>
      <c r="M4972" s="13"/>
      <c r="N4972" s="1"/>
      <c r="O4972" s="1"/>
      <c r="P4972" s="8"/>
      <c r="Q4972" s="3"/>
      <c r="R4972" s="4"/>
      <c r="S4972" s="3"/>
      <c r="T4972" s="3"/>
      <c r="U4972" s="1"/>
      <c r="V4972" s="1"/>
      <c r="W4972" s="4"/>
      <c r="X4972" s="3"/>
      <c r="Y4972" s="11"/>
      <c r="Z4972" s="10"/>
      <c r="AA4972" s="11"/>
      <c r="AB4972" s="14"/>
    </row>
    <row r="4973" spans="1:29" x14ac:dyDescent="0.35">
      <c r="A4973" s="8"/>
      <c r="B4973" s="8"/>
      <c r="C4973" s="8"/>
      <c r="D4973" s="9"/>
      <c r="E4973" s="9"/>
      <c r="F4973" s="9"/>
      <c r="G4973" s="56"/>
      <c r="H4973" s="8" t="s">
        <v>42</v>
      </c>
      <c r="I4973" s="58"/>
      <c r="J4973" s="59"/>
      <c r="K4973" s="12"/>
      <c r="L4973" s="58"/>
      <c r="M4973" s="60"/>
      <c r="N4973" s="1"/>
      <c r="O4973" s="1"/>
      <c r="P4973" s="8"/>
      <c r="Q4973" s="3"/>
      <c r="R4973" s="4"/>
      <c r="S4973" s="3"/>
      <c r="T4973" s="3"/>
      <c r="U4973" s="1"/>
      <c r="V4973" s="1"/>
      <c r="W4973" s="4"/>
      <c r="X4973" s="3"/>
      <c r="Y4973" s="11"/>
      <c r="Z4973" s="10"/>
      <c r="AA4973" s="11"/>
      <c r="AB4973" s="14"/>
    </row>
    <row r="4974" spans="1:29" x14ac:dyDescent="0.35">
      <c r="A4974" s="58"/>
      <c r="B4974" s="58"/>
      <c r="C4974" s="58"/>
      <c r="D4974" s="61"/>
      <c r="E4974" s="61"/>
      <c r="F4974" s="61"/>
      <c r="G4974" s="58"/>
      <c r="H4974" s="58" t="s">
        <v>43</v>
      </c>
      <c r="I4974" s="58"/>
      <c r="J4974" s="59"/>
      <c r="K4974" s="12"/>
      <c r="L4974" s="58"/>
      <c r="M4974" s="60"/>
    </row>
    <row r="4975" spans="1:29" x14ac:dyDescent="0.35">
      <c r="A4975" s="1"/>
      <c r="B4975" s="1"/>
      <c r="C4975" s="1"/>
      <c r="D4975" s="2"/>
      <c r="E4975" s="2"/>
      <c r="F4975" s="2"/>
      <c r="G4975" s="1"/>
      <c r="H4975" s="1"/>
      <c r="I4975" s="1"/>
      <c r="J4975" s="3"/>
      <c r="K4975" s="4"/>
      <c r="M4975" s="6"/>
      <c r="N4975" s="1"/>
      <c r="O4975" s="1"/>
      <c r="P4975" s="1"/>
      <c r="Q4975" s="3"/>
      <c r="R4975" s="4"/>
      <c r="S4975" s="3"/>
      <c r="T4975" s="3"/>
      <c r="U4975" s="1"/>
      <c r="V4975" s="1"/>
      <c r="W4975" s="4"/>
      <c r="X4975" s="3"/>
      <c r="Y4975" s="4"/>
      <c r="Z4975" s="3"/>
      <c r="AA4975" s="314" t="s">
        <v>0</v>
      </c>
      <c r="AB4975" s="314"/>
    </row>
    <row r="4976" spans="1:29" x14ac:dyDescent="0.35">
      <c r="A4976" s="315" t="s">
        <v>1</v>
      </c>
      <c r="B4976" s="315"/>
      <c r="C4976" s="315"/>
      <c r="D4976" s="315"/>
      <c r="E4976" s="315"/>
      <c r="F4976" s="315"/>
      <c r="G4976" s="315"/>
      <c r="H4976" s="315"/>
      <c r="I4976" s="315"/>
      <c r="J4976" s="315"/>
      <c r="K4976" s="315"/>
      <c r="L4976" s="315"/>
      <c r="M4976" s="315"/>
      <c r="N4976" s="315"/>
      <c r="O4976" s="315"/>
      <c r="P4976" s="315"/>
      <c r="Q4976" s="315"/>
      <c r="R4976" s="315"/>
      <c r="S4976" s="315"/>
      <c r="T4976" s="315"/>
      <c r="U4976" s="315"/>
      <c r="V4976" s="315"/>
      <c r="W4976" s="315"/>
      <c r="X4976" s="315"/>
      <c r="Y4976" s="315"/>
      <c r="Z4976" s="315"/>
      <c r="AA4976" s="315"/>
      <c r="AB4976" s="315"/>
    </row>
    <row r="4977" spans="1:29" x14ac:dyDescent="0.35">
      <c r="A4977" s="315" t="str">
        <f>A4958</f>
        <v>เทศบาลตำบลนาบอน</v>
      </c>
      <c r="B4977" s="315"/>
      <c r="C4977" s="315"/>
      <c r="D4977" s="315"/>
      <c r="E4977" s="315"/>
      <c r="F4977" s="315"/>
      <c r="G4977" s="315"/>
      <c r="H4977" s="315"/>
      <c r="I4977" s="315"/>
      <c r="J4977" s="315"/>
      <c r="K4977" s="315"/>
      <c r="L4977" s="315"/>
      <c r="M4977" s="315"/>
      <c r="N4977" s="315"/>
      <c r="O4977" s="315"/>
      <c r="P4977" s="315"/>
      <c r="Q4977" s="315"/>
      <c r="R4977" s="315"/>
      <c r="S4977" s="315"/>
      <c r="T4977" s="315"/>
      <c r="U4977" s="315"/>
      <c r="V4977" s="315"/>
      <c r="W4977" s="315"/>
      <c r="X4977" s="315"/>
      <c r="Y4977" s="315"/>
      <c r="Z4977" s="315"/>
      <c r="AA4977" s="315"/>
      <c r="AB4977" s="315"/>
    </row>
    <row r="4978" spans="1:29" x14ac:dyDescent="0.35">
      <c r="A4978" s="8" t="s">
        <v>384</v>
      </c>
      <c r="B4978" s="8"/>
      <c r="C4978" s="8"/>
      <c r="D4978" s="9"/>
      <c r="E4978" s="9"/>
      <c r="F4978" s="9"/>
      <c r="G4978" s="8"/>
      <c r="H4978" s="8"/>
      <c r="I4978" s="8"/>
      <c r="J4978" s="10"/>
      <c r="K4978" s="11"/>
      <c r="L4978" s="12"/>
      <c r="M4978" s="13"/>
      <c r="N4978" s="8"/>
      <c r="O4978" s="8"/>
      <c r="P4978" s="8"/>
      <c r="Q4978" s="10"/>
      <c r="R4978" s="11"/>
      <c r="S4978" s="10"/>
      <c r="T4978" s="10"/>
      <c r="U4978" s="8"/>
      <c r="V4978" s="8"/>
      <c r="W4978" s="11"/>
      <c r="X4978" s="10"/>
      <c r="Y4978" s="11"/>
      <c r="Z4978" s="10"/>
      <c r="AA4978" s="11"/>
      <c r="AB4978" s="14"/>
    </row>
    <row r="4979" spans="1:29" x14ac:dyDescent="0.35">
      <c r="A4979" s="288" t="s">
        <v>4</v>
      </c>
      <c r="B4979" s="316"/>
      <c r="C4979" s="316"/>
      <c r="D4979" s="316"/>
      <c r="E4979" s="316"/>
      <c r="F4979" s="316"/>
      <c r="G4979" s="316"/>
      <c r="H4979" s="316"/>
      <c r="I4979" s="316"/>
      <c r="J4979" s="316"/>
      <c r="K4979" s="316"/>
      <c r="L4979" s="289"/>
      <c r="M4979" s="288" t="s">
        <v>5</v>
      </c>
      <c r="N4979" s="316"/>
      <c r="O4979" s="316"/>
      <c r="P4979" s="316"/>
      <c r="Q4979" s="316"/>
      <c r="R4979" s="316"/>
      <c r="S4979" s="316"/>
      <c r="T4979" s="316"/>
      <c r="U4979" s="316"/>
      <c r="V4979" s="316"/>
      <c r="W4979" s="289"/>
      <c r="X4979" s="290" t="s">
        <v>6</v>
      </c>
      <c r="Y4979" s="290" t="s">
        <v>7</v>
      </c>
      <c r="Z4979" s="290" t="s">
        <v>8</v>
      </c>
      <c r="AA4979" s="290" t="s">
        <v>9</v>
      </c>
      <c r="AB4979" s="317" t="s">
        <v>10</v>
      </c>
    </row>
    <row r="4980" spans="1:29" x14ac:dyDescent="0.35">
      <c r="A4980" s="299" t="s">
        <v>11</v>
      </c>
      <c r="B4980" s="293" t="s">
        <v>12</v>
      </c>
      <c r="C4980" s="293" t="s">
        <v>13</v>
      </c>
      <c r="D4980" s="311" t="s">
        <v>14</v>
      </c>
      <c r="E4980" s="311" t="s">
        <v>15</v>
      </c>
      <c r="F4980" s="312" t="s">
        <v>16</v>
      </c>
      <c r="G4980" s="302" t="s">
        <v>17</v>
      </c>
      <c r="H4980" s="303"/>
      <c r="I4980" s="304"/>
      <c r="J4980" s="290" t="s">
        <v>18</v>
      </c>
      <c r="K4980" s="290" t="s">
        <v>19</v>
      </c>
      <c r="L4980" s="308" t="s">
        <v>20</v>
      </c>
      <c r="M4980" s="299" t="s">
        <v>11</v>
      </c>
      <c r="N4980" s="293" t="s">
        <v>21</v>
      </c>
      <c r="O4980" s="293" t="s">
        <v>22</v>
      </c>
      <c r="P4980" s="293" t="s">
        <v>16</v>
      </c>
      <c r="Q4980" s="290" t="s">
        <v>23</v>
      </c>
      <c r="R4980" s="290" t="s">
        <v>24</v>
      </c>
      <c r="S4980" s="290" t="s">
        <v>25</v>
      </c>
      <c r="T4980" s="290" t="s">
        <v>26</v>
      </c>
      <c r="U4980" s="288" t="s">
        <v>27</v>
      </c>
      <c r="V4980" s="289"/>
      <c r="W4980" s="290" t="s">
        <v>28</v>
      </c>
      <c r="X4980" s="291"/>
      <c r="Y4980" s="291"/>
      <c r="Z4980" s="291"/>
      <c r="AA4980" s="291"/>
      <c r="AB4980" s="318"/>
    </row>
    <row r="4981" spans="1:29" x14ac:dyDescent="0.35">
      <c r="A4981" s="300"/>
      <c r="B4981" s="294"/>
      <c r="C4981" s="294"/>
      <c r="D4981" s="312"/>
      <c r="E4981" s="312"/>
      <c r="F4981" s="312"/>
      <c r="G4981" s="305"/>
      <c r="H4981" s="306"/>
      <c r="I4981" s="307"/>
      <c r="J4981" s="291"/>
      <c r="K4981" s="291"/>
      <c r="L4981" s="309"/>
      <c r="M4981" s="300"/>
      <c r="N4981" s="294"/>
      <c r="O4981" s="294"/>
      <c r="P4981" s="294"/>
      <c r="Q4981" s="291"/>
      <c r="R4981" s="291"/>
      <c r="S4981" s="291"/>
      <c r="T4981" s="291"/>
      <c r="U4981" s="293" t="s">
        <v>29</v>
      </c>
      <c r="V4981" s="296" t="s">
        <v>30</v>
      </c>
      <c r="W4981" s="291"/>
      <c r="X4981" s="291"/>
      <c r="Y4981" s="291"/>
      <c r="Z4981" s="291"/>
      <c r="AA4981" s="291"/>
      <c r="AB4981" s="318"/>
    </row>
    <row r="4982" spans="1:29" x14ac:dyDescent="0.35">
      <c r="A4982" s="300"/>
      <c r="B4982" s="294"/>
      <c r="C4982" s="294"/>
      <c r="D4982" s="312"/>
      <c r="E4982" s="312"/>
      <c r="F4982" s="312"/>
      <c r="G4982" s="299" t="s">
        <v>31</v>
      </c>
      <c r="H4982" s="299" t="s">
        <v>32</v>
      </c>
      <c r="I4982" s="299" t="s">
        <v>33</v>
      </c>
      <c r="J4982" s="291"/>
      <c r="K4982" s="291"/>
      <c r="L4982" s="309"/>
      <c r="M4982" s="300"/>
      <c r="N4982" s="294"/>
      <c r="O4982" s="294"/>
      <c r="P4982" s="294"/>
      <c r="Q4982" s="291"/>
      <c r="R4982" s="291"/>
      <c r="S4982" s="291"/>
      <c r="T4982" s="291"/>
      <c r="U4982" s="294"/>
      <c r="V4982" s="297"/>
      <c r="W4982" s="291"/>
      <c r="X4982" s="291"/>
      <c r="Y4982" s="291"/>
      <c r="Z4982" s="291"/>
      <c r="AA4982" s="291"/>
      <c r="AB4982" s="318"/>
    </row>
    <row r="4983" spans="1:29" x14ac:dyDescent="0.35">
      <c r="A4983" s="300"/>
      <c r="B4983" s="294"/>
      <c r="C4983" s="294"/>
      <c r="D4983" s="312"/>
      <c r="E4983" s="312"/>
      <c r="F4983" s="312"/>
      <c r="G4983" s="300"/>
      <c r="H4983" s="300"/>
      <c r="I4983" s="300"/>
      <c r="J4983" s="291"/>
      <c r="K4983" s="291"/>
      <c r="L4983" s="309"/>
      <c r="M4983" s="300"/>
      <c r="N4983" s="294"/>
      <c r="O4983" s="294"/>
      <c r="P4983" s="294"/>
      <c r="Q4983" s="291"/>
      <c r="R4983" s="291"/>
      <c r="S4983" s="291"/>
      <c r="T4983" s="291"/>
      <c r="U4983" s="294"/>
      <c r="V4983" s="297"/>
      <c r="W4983" s="291"/>
      <c r="X4983" s="291"/>
      <c r="Y4983" s="291"/>
      <c r="Z4983" s="291"/>
      <c r="AA4983" s="291"/>
      <c r="AB4983" s="318"/>
    </row>
    <row r="4984" spans="1:29" x14ac:dyDescent="0.35">
      <c r="A4984" s="301"/>
      <c r="B4984" s="295"/>
      <c r="C4984" s="295"/>
      <c r="D4984" s="313"/>
      <c r="E4984" s="313"/>
      <c r="F4984" s="313"/>
      <c r="G4984" s="301"/>
      <c r="H4984" s="301"/>
      <c r="I4984" s="301"/>
      <c r="J4984" s="292"/>
      <c r="K4984" s="292"/>
      <c r="L4984" s="310"/>
      <c r="M4984" s="301"/>
      <c r="N4984" s="295"/>
      <c r="O4984" s="295"/>
      <c r="P4984" s="295"/>
      <c r="Q4984" s="292"/>
      <c r="R4984" s="292"/>
      <c r="S4984" s="292"/>
      <c r="T4984" s="292"/>
      <c r="U4984" s="295"/>
      <c r="V4984" s="298"/>
      <c r="W4984" s="292"/>
      <c r="X4984" s="292"/>
      <c r="Y4984" s="292"/>
      <c r="Z4984" s="292"/>
      <c r="AA4984" s="292"/>
      <c r="AB4984" s="319"/>
    </row>
    <row r="4985" spans="1:29" x14ac:dyDescent="0.35">
      <c r="A4985" s="15">
        <v>1</v>
      </c>
      <c r="B4985" s="16" t="s">
        <v>95</v>
      </c>
      <c r="C4985" s="16"/>
      <c r="D4985" s="17"/>
      <c r="E4985" s="17" t="s">
        <v>59</v>
      </c>
      <c r="F4985" s="18" t="s">
        <v>45</v>
      </c>
      <c r="G4985" s="16">
        <v>0</v>
      </c>
      <c r="H4985" s="16">
        <v>1</v>
      </c>
      <c r="I4985" s="16">
        <v>97.3</v>
      </c>
      <c r="J4985" s="19">
        <f>G4985*400+H4985*100+I4985</f>
        <v>197.3</v>
      </c>
      <c r="K4985" s="20">
        <v>150</v>
      </c>
      <c r="L4985" s="19">
        <f>J4985*K4985</f>
        <v>29595</v>
      </c>
      <c r="M4985" s="21"/>
      <c r="N4985" s="21"/>
      <c r="O4985" s="21"/>
      <c r="P4985" s="21"/>
      <c r="Q4985" s="22"/>
      <c r="R4985" s="23"/>
      <c r="S4985" s="22"/>
      <c r="T4985" s="22"/>
      <c r="U4985" s="21"/>
      <c r="V4985" s="21"/>
      <c r="W4985" s="23"/>
      <c r="X4985" s="22">
        <f>L4985</f>
        <v>29595</v>
      </c>
      <c r="Y4985" s="23">
        <f>X4985*100/100</f>
        <v>29595</v>
      </c>
      <c r="Z4985" s="22">
        <v>0</v>
      </c>
      <c r="AA4985" s="24">
        <f>Y4985-Z4985</f>
        <v>29595</v>
      </c>
      <c r="AB4985" s="25">
        <v>0.3</v>
      </c>
      <c r="AC4985" s="5">
        <f>AA4985*AB4985/100</f>
        <v>88.784999999999997</v>
      </c>
    </row>
    <row r="4986" spans="1:29" x14ac:dyDescent="0.35">
      <c r="A4986" s="15">
        <v>2</v>
      </c>
      <c r="B4986" s="16" t="s">
        <v>95</v>
      </c>
      <c r="C4986" s="16"/>
      <c r="D4986" s="17"/>
      <c r="E4986" s="17" t="s">
        <v>59</v>
      </c>
      <c r="F4986" s="18" t="s">
        <v>45</v>
      </c>
      <c r="G4986" s="16">
        <v>0</v>
      </c>
      <c r="H4986" s="16">
        <v>2</v>
      </c>
      <c r="I4986" s="16">
        <v>24.1</v>
      </c>
      <c r="J4986" s="19">
        <f>G4986*400+H4986*100+I4986</f>
        <v>224.1</v>
      </c>
      <c r="K4986" s="20">
        <v>150</v>
      </c>
      <c r="L4986" s="19">
        <f>J4986*K4986</f>
        <v>33615</v>
      </c>
      <c r="M4986" s="21"/>
      <c r="N4986" s="21"/>
      <c r="O4986" s="21"/>
      <c r="P4986" s="21"/>
      <c r="Q4986" s="22"/>
      <c r="R4986" s="23"/>
      <c r="S4986" s="22"/>
      <c r="T4986" s="22"/>
      <c r="U4986" s="21"/>
      <c r="V4986" s="21"/>
      <c r="W4986" s="23"/>
      <c r="X4986" s="22">
        <f>L4986</f>
        <v>33615</v>
      </c>
      <c r="Y4986" s="23">
        <f>X4986*100/100</f>
        <v>33615</v>
      </c>
      <c r="Z4986" s="22">
        <v>0</v>
      </c>
      <c r="AA4986" s="24">
        <f>Y4986-Z4986</f>
        <v>33615</v>
      </c>
      <c r="AB4986" s="25">
        <v>0.3</v>
      </c>
      <c r="AC4986" s="5">
        <f t="shared" ref="AC4986:AC4987" si="293">AA4986*AB4986/100</f>
        <v>100.845</v>
      </c>
    </row>
    <row r="4987" spans="1:29" x14ac:dyDescent="0.35">
      <c r="A4987" s="15">
        <v>3</v>
      </c>
      <c r="B4987" s="16" t="s">
        <v>95</v>
      </c>
      <c r="C4987" s="16"/>
      <c r="D4987" s="17"/>
      <c r="E4987" s="17" t="s">
        <v>59</v>
      </c>
      <c r="F4987" s="28" t="s">
        <v>45</v>
      </c>
      <c r="G4987" s="16">
        <v>0</v>
      </c>
      <c r="H4987" s="16">
        <v>2</v>
      </c>
      <c r="I4987" s="16">
        <v>6.7</v>
      </c>
      <c r="J4987" s="19">
        <f>G4987*400+H4987*100+I4987</f>
        <v>206.7</v>
      </c>
      <c r="K4987" s="177">
        <v>150</v>
      </c>
      <c r="L4987" s="19">
        <f>J4987*K4987</f>
        <v>31005</v>
      </c>
      <c r="M4987" s="30"/>
      <c r="N4987" s="30"/>
      <c r="O4987" s="31"/>
      <c r="P4987" s="30"/>
      <c r="Q4987" s="32"/>
      <c r="R4987" s="23"/>
      <c r="S4987" s="42"/>
      <c r="T4987" s="22"/>
      <c r="U4987" s="31"/>
      <c r="V4987" s="31"/>
      <c r="W4987" s="23"/>
      <c r="X4987" s="22">
        <f>L4987</f>
        <v>31005</v>
      </c>
      <c r="Y4987" s="23">
        <f>X4987*100/100</f>
        <v>31005</v>
      </c>
      <c r="Z4987" s="22">
        <v>0</v>
      </c>
      <c r="AA4987" s="24">
        <f>Y4987-Z4987</f>
        <v>31005</v>
      </c>
      <c r="AB4987" s="25">
        <v>0.3</v>
      </c>
      <c r="AC4987" s="5">
        <f t="shared" si="293"/>
        <v>93.015000000000001</v>
      </c>
    </row>
    <row r="4988" spans="1:29" x14ac:dyDescent="0.35">
      <c r="A4988" s="201"/>
      <c r="B4988" s="202"/>
      <c r="C4988" s="202"/>
      <c r="D4988" s="77"/>
      <c r="E4988" s="77"/>
      <c r="F4988" s="130"/>
      <c r="G4988" s="202"/>
      <c r="H4988" s="202"/>
      <c r="I4988" s="202"/>
      <c r="J4988" s="196"/>
      <c r="K4988" s="197"/>
      <c r="L4988" s="203"/>
      <c r="M4988" s="132"/>
      <c r="N4988" s="204"/>
      <c r="O4988" s="204"/>
      <c r="P4988" s="204"/>
      <c r="Q4988" s="183"/>
      <c r="R4988" s="206"/>
      <c r="S4988" s="183"/>
      <c r="T4988" s="207"/>
      <c r="U4988" s="204"/>
      <c r="V4988" s="204"/>
      <c r="W4988" s="206"/>
      <c r="X4988" s="207"/>
      <c r="Y4988" s="206"/>
      <c r="Z4988" s="207"/>
      <c r="AA4988" s="208"/>
      <c r="AB4988" s="198"/>
      <c r="AC4988" s="188">
        <f>SUM(AC4985:AC4987)</f>
        <v>282.64499999999998</v>
      </c>
    </row>
    <row r="4989" spans="1:29" x14ac:dyDescent="0.35">
      <c r="A4989" s="1"/>
      <c r="B4989" s="1"/>
      <c r="C4989" s="1"/>
      <c r="D4989" s="2"/>
      <c r="E4989" s="2"/>
      <c r="F4989" s="2"/>
      <c r="G4989" s="1"/>
      <c r="H4989" s="1"/>
      <c r="I4989" s="1"/>
      <c r="J4989" s="3"/>
      <c r="K4989" s="4"/>
      <c r="M4989" s="6"/>
      <c r="N4989" s="1"/>
      <c r="O4989" s="1"/>
      <c r="P4989" s="1"/>
      <c r="Q4989" s="3"/>
      <c r="R4989" s="4"/>
      <c r="S4989" s="3"/>
      <c r="T4989" s="3"/>
      <c r="U4989" s="1"/>
      <c r="V4989" s="1"/>
      <c r="W4989" s="4"/>
      <c r="X4989" s="3"/>
      <c r="Y4989" s="4"/>
      <c r="Z4989" s="3"/>
      <c r="AA4989" s="4"/>
      <c r="AB4989" s="55"/>
    </row>
    <row r="4990" spans="1:29" x14ac:dyDescent="0.35">
      <c r="A4990" s="8"/>
      <c r="B4990" s="8" t="s">
        <v>37</v>
      </c>
      <c r="C4990" s="8"/>
      <c r="D4990" s="9" t="s">
        <v>38</v>
      </c>
      <c r="E4990" s="9"/>
      <c r="F4990" s="9"/>
      <c r="G4990" s="56"/>
      <c r="H4990" s="8" t="s">
        <v>39</v>
      </c>
      <c r="I4990" s="8"/>
      <c r="J4990" s="57"/>
      <c r="K4990" s="10"/>
      <c r="L4990" s="8"/>
      <c r="M4990" s="13"/>
      <c r="N4990" s="1"/>
      <c r="O4990" s="1"/>
      <c r="P4990" s="1"/>
      <c r="Q4990" s="3"/>
      <c r="R4990" s="4"/>
      <c r="S4990" s="3"/>
      <c r="T4990" s="3"/>
      <c r="U4990" s="1"/>
      <c r="V4990" s="1"/>
      <c r="W4990" s="4"/>
      <c r="X4990" s="3"/>
      <c r="Y4990" s="4"/>
      <c r="Z4990" s="3"/>
      <c r="AA4990" s="4"/>
      <c r="AB4990" s="55"/>
    </row>
    <row r="4991" spans="1:29" x14ac:dyDescent="0.35">
      <c r="A4991" s="8"/>
      <c r="B4991" s="8"/>
      <c r="C4991" s="8"/>
      <c r="D4991" s="9"/>
      <c r="E4991" s="9"/>
      <c r="F4991" s="9"/>
      <c r="G4991" s="56"/>
      <c r="H4991" s="8" t="s">
        <v>40</v>
      </c>
      <c r="I4991" s="8"/>
      <c r="J4991" s="57"/>
      <c r="K4991" s="10"/>
      <c r="L4991" s="8"/>
      <c r="M4991" s="13"/>
      <c r="N4991" s="1"/>
      <c r="O4991" s="1"/>
      <c r="P4991" s="1"/>
      <c r="Q4991" s="3"/>
      <c r="R4991" s="4"/>
      <c r="S4991" s="3"/>
      <c r="T4991" s="3"/>
      <c r="U4991" s="1"/>
      <c r="V4991" s="1"/>
      <c r="W4991" s="4"/>
      <c r="X4991" s="3"/>
      <c r="Y4991" s="4"/>
      <c r="Z4991" s="3"/>
      <c r="AA4991" s="4"/>
      <c r="AB4991" s="55"/>
    </row>
    <row r="4992" spans="1:29" x14ac:dyDescent="0.35">
      <c r="A4992" s="8"/>
      <c r="B4992" s="8"/>
      <c r="C4992" s="8"/>
      <c r="D4992" s="9"/>
      <c r="E4992" s="9"/>
      <c r="F4992" s="9"/>
      <c r="G4992" s="56"/>
      <c r="H4992" s="8" t="s">
        <v>41</v>
      </c>
      <c r="I4992" s="8"/>
      <c r="J4992" s="57"/>
      <c r="K4992" s="10"/>
      <c r="L4992" s="8"/>
      <c r="M4992" s="13"/>
      <c r="N4992" s="1"/>
      <c r="O4992" s="1"/>
      <c r="P4992" s="8"/>
      <c r="Q4992" s="3"/>
      <c r="R4992" s="4"/>
      <c r="S4992" s="3"/>
      <c r="T4992" s="3"/>
      <c r="U4992" s="1"/>
      <c r="V4992" s="1"/>
      <c r="W4992" s="4"/>
      <c r="X4992" s="3"/>
      <c r="Y4992" s="11"/>
      <c r="Z4992" s="10"/>
      <c r="AA4992" s="11"/>
      <c r="AB4992" s="14"/>
    </row>
    <row r="4993" spans="1:29" x14ac:dyDescent="0.35">
      <c r="A4993" s="8"/>
      <c r="B4993" s="8"/>
      <c r="C4993" s="8"/>
      <c r="D4993" s="9"/>
      <c r="E4993" s="9"/>
      <c r="F4993" s="9"/>
      <c r="G4993" s="56"/>
      <c r="H4993" s="8" t="s">
        <v>42</v>
      </c>
      <c r="I4993" s="58"/>
      <c r="J4993" s="59"/>
      <c r="K4993" s="12"/>
      <c r="L4993" s="58"/>
      <c r="M4993" s="60"/>
      <c r="N4993" s="1"/>
      <c r="O4993" s="1"/>
      <c r="P4993" s="8"/>
      <c r="Q4993" s="3"/>
      <c r="R4993" s="4"/>
      <c r="S4993" s="3"/>
      <c r="T4993" s="3"/>
      <c r="U4993" s="1"/>
      <c r="V4993" s="1"/>
      <c r="W4993" s="4"/>
      <c r="X4993" s="3"/>
      <c r="Y4993" s="11"/>
      <c r="Z4993" s="10"/>
      <c r="AA4993" s="11"/>
      <c r="AB4993" s="14"/>
    </row>
    <row r="4994" spans="1:29" x14ac:dyDescent="0.35">
      <c r="A4994" s="58"/>
      <c r="B4994" s="58"/>
      <c r="C4994" s="58"/>
      <c r="D4994" s="61"/>
      <c r="E4994" s="61"/>
      <c r="F4994" s="61"/>
      <c r="G4994" s="58"/>
      <c r="H4994" s="58" t="s">
        <v>43</v>
      </c>
      <c r="I4994" s="58"/>
      <c r="J4994" s="59"/>
      <c r="K4994" s="12"/>
      <c r="L4994" s="58"/>
      <c r="M4994" s="60"/>
    </row>
    <row r="4995" spans="1:29" x14ac:dyDescent="0.35">
      <c r="A4995" s="1"/>
      <c r="B4995" s="1"/>
      <c r="C4995" s="1"/>
      <c r="D4995" s="2"/>
      <c r="E4995" s="2"/>
      <c r="F4995" s="2"/>
      <c r="G4995" s="1"/>
      <c r="H4995" s="1"/>
      <c r="I4995" s="1"/>
      <c r="J4995" s="3"/>
      <c r="K4995" s="4"/>
      <c r="M4995" s="6"/>
      <c r="N4995" s="1"/>
      <c r="O4995" s="1"/>
      <c r="P4995" s="1"/>
      <c r="Q4995" s="3"/>
      <c r="R4995" s="4"/>
      <c r="S4995" s="3"/>
      <c r="T4995" s="3"/>
      <c r="U4995" s="1"/>
      <c r="V4995" s="1"/>
      <c r="W4995" s="4"/>
      <c r="X4995" s="3"/>
      <c r="Y4995" s="4"/>
      <c r="Z4995" s="3"/>
      <c r="AA4995" s="314" t="s">
        <v>0</v>
      </c>
      <c r="AB4995" s="314"/>
    </row>
    <row r="4996" spans="1:29" x14ac:dyDescent="0.35">
      <c r="A4996" s="315" t="s">
        <v>1</v>
      </c>
      <c r="B4996" s="315"/>
      <c r="C4996" s="315"/>
      <c r="D4996" s="315"/>
      <c r="E4996" s="315"/>
      <c r="F4996" s="315"/>
      <c r="G4996" s="315"/>
      <c r="H4996" s="315"/>
      <c r="I4996" s="315"/>
      <c r="J4996" s="315"/>
      <c r="K4996" s="315"/>
      <c r="L4996" s="315"/>
      <c r="M4996" s="315"/>
      <c r="N4996" s="315"/>
      <c r="O4996" s="315"/>
      <c r="P4996" s="315"/>
      <c r="Q4996" s="315"/>
      <c r="R4996" s="315"/>
      <c r="S4996" s="315"/>
      <c r="T4996" s="315"/>
      <c r="U4996" s="315"/>
      <c r="V4996" s="315"/>
      <c r="W4996" s="315"/>
      <c r="X4996" s="315"/>
      <c r="Y4996" s="315"/>
      <c r="Z4996" s="315"/>
      <c r="AA4996" s="315"/>
      <c r="AB4996" s="315"/>
    </row>
    <row r="4997" spans="1:29" x14ac:dyDescent="0.35">
      <c r="A4997" s="315" t="str">
        <f>A4977</f>
        <v>เทศบาลตำบลนาบอน</v>
      </c>
      <c r="B4997" s="315"/>
      <c r="C4997" s="315"/>
      <c r="D4997" s="315"/>
      <c r="E4997" s="315"/>
      <c r="F4997" s="315"/>
      <c r="G4997" s="315"/>
      <c r="H4997" s="315"/>
      <c r="I4997" s="315"/>
      <c r="J4997" s="315"/>
      <c r="K4997" s="315"/>
      <c r="L4997" s="315"/>
      <c r="M4997" s="315"/>
      <c r="N4997" s="315"/>
      <c r="O4997" s="315"/>
      <c r="P4997" s="315"/>
      <c r="Q4997" s="315"/>
      <c r="R4997" s="315"/>
      <c r="S4997" s="315"/>
      <c r="T4997" s="315"/>
      <c r="U4997" s="315"/>
      <c r="V4997" s="315"/>
      <c r="W4997" s="315"/>
      <c r="X4997" s="315"/>
      <c r="Y4997" s="315"/>
      <c r="Z4997" s="315"/>
      <c r="AA4997" s="315"/>
      <c r="AB4997" s="315"/>
    </row>
    <row r="4998" spans="1:29" x14ac:dyDescent="0.35">
      <c r="A4998" s="8" t="s">
        <v>385</v>
      </c>
      <c r="B4998" s="8"/>
      <c r="C4998" s="8"/>
      <c r="D4998" s="9"/>
      <c r="E4998" s="9"/>
      <c r="F4998" s="9"/>
      <c r="G4998" s="8"/>
      <c r="H4998" s="8"/>
      <c r="I4998" s="8"/>
      <c r="J4998" s="10"/>
      <c r="K4998" s="11"/>
      <c r="L4998" s="12"/>
      <c r="M4998" s="13"/>
      <c r="N4998" s="8"/>
      <c r="O4998" s="8"/>
      <c r="P4998" s="8"/>
      <c r="Q4998" s="10"/>
      <c r="R4998" s="11"/>
      <c r="S4998" s="10"/>
      <c r="T4998" s="10"/>
      <c r="U4998" s="8"/>
      <c r="V4998" s="8"/>
      <c r="W4998" s="11"/>
      <c r="X4998" s="10"/>
      <c r="Y4998" s="11"/>
      <c r="Z4998" s="10"/>
      <c r="AA4998" s="11"/>
      <c r="AB4998" s="14"/>
    </row>
    <row r="4999" spans="1:29" x14ac:dyDescent="0.35">
      <c r="A4999" s="288" t="s">
        <v>4</v>
      </c>
      <c r="B4999" s="316"/>
      <c r="C4999" s="316"/>
      <c r="D4999" s="316"/>
      <c r="E4999" s="316"/>
      <c r="F4999" s="316"/>
      <c r="G4999" s="316"/>
      <c r="H4999" s="316"/>
      <c r="I4999" s="316"/>
      <c r="J4999" s="316"/>
      <c r="K4999" s="316"/>
      <c r="L4999" s="289"/>
      <c r="M4999" s="288" t="s">
        <v>5</v>
      </c>
      <c r="N4999" s="316"/>
      <c r="O4999" s="316"/>
      <c r="P4999" s="316"/>
      <c r="Q4999" s="316"/>
      <c r="R4999" s="316"/>
      <c r="S4999" s="316"/>
      <c r="T4999" s="316"/>
      <c r="U4999" s="316"/>
      <c r="V4999" s="316"/>
      <c r="W4999" s="289"/>
      <c r="X4999" s="290" t="s">
        <v>6</v>
      </c>
      <c r="Y4999" s="290" t="s">
        <v>7</v>
      </c>
      <c r="Z4999" s="290" t="s">
        <v>8</v>
      </c>
      <c r="AA4999" s="290" t="s">
        <v>9</v>
      </c>
      <c r="AB4999" s="317" t="s">
        <v>10</v>
      </c>
    </row>
    <row r="5000" spans="1:29" x14ac:dyDescent="0.35">
      <c r="A5000" s="299" t="s">
        <v>11</v>
      </c>
      <c r="B5000" s="293" t="s">
        <v>12</v>
      </c>
      <c r="C5000" s="293" t="s">
        <v>13</v>
      </c>
      <c r="D5000" s="311" t="s">
        <v>14</v>
      </c>
      <c r="E5000" s="311" t="s">
        <v>15</v>
      </c>
      <c r="F5000" s="312" t="s">
        <v>16</v>
      </c>
      <c r="G5000" s="302" t="s">
        <v>17</v>
      </c>
      <c r="H5000" s="303"/>
      <c r="I5000" s="304"/>
      <c r="J5000" s="290" t="s">
        <v>18</v>
      </c>
      <c r="K5000" s="290" t="s">
        <v>19</v>
      </c>
      <c r="L5000" s="308" t="s">
        <v>20</v>
      </c>
      <c r="M5000" s="299" t="s">
        <v>11</v>
      </c>
      <c r="N5000" s="293" t="s">
        <v>21</v>
      </c>
      <c r="O5000" s="293" t="s">
        <v>22</v>
      </c>
      <c r="P5000" s="293" t="s">
        <v>16</v>
      </c>
      <c r="Q5000" s="290" t="s">
        <v>23</v>
      </c>
      <c r="R5000" s="290" t="s">
        <v>24</v>
      </c>
      <c r="S5000" s="290" t="s">
        <v>25</v>
      </c>
      <c r="T5000" s="290" t="s">
        <v>26</v>
      </c>
      <c r="U5000" s="288" t="s">
        <v>27</v>
      </c>
      <c r="V5000" s="289"/>
      <c r="W5000" s="290" t="s">
        <v>28</v>
      </c>
      <c r="X5000" s="291"/>
      <c r="Y5000" s="291"/>
      <c r="Z5000" s="291"/>
      <c r="AA5000" s="291"/>
      <c r="AB5000" s="318"/>
    </row>
    <row r="5001" spans="1:29" x14ac:dyDescent="0.35">
      <c r="A5001" s="300"/>
      <c r="B5001" s="294"/>
      <c r="C5001" s="294"/>
      <c r="D5001" s="312"/>
      <c r="E5001" s="312"/>
      <c r="F5001" s="312"/>
      <c r="G5001" s="305"/>
      <c r="H5001" s="306"/>
      <c r="I5001" s="307"/>
      <c r="J5001" s="291"/>
      <c r="K5001" s="291"/>
      <c r="L5001" s="309"/>
      <c r="M5001" s="300"/>
      <c r="N5001" s="294"/>
      <c r="O5001" s="294"/>
      <c r="P5001" s="294"/>
      <c r="Q5001" s="291"/>
      <c r="R5001" s="291"/>
      <c r="S5001" s="291"/>
      <c r="T5001" s="291"/>
      <c r="U5001" s="293" t="s">
        <v>29</v>
      </c>
      <c r="V5001" s="296" t="s">
        <v>30</v>
      </c>
      <c r="W5001" s="291"/>
      <c r="X5001" s="291"/>
      <c r="Y5001" s="291"/>
      <c r="Z5001" s="291"/>
      <c r="AA5001" s="291"/>
      <c r="AB5001" s="318"/>
    </row>
    <row r="5002" spans="1:29" x14ac:dyDescent="0.35">
      <c r="A5002" s="300"/>
      <c r="B5002" s="294"/>
      <c r="C5002" s="294"/>
      <c r="D5002" s="312"/>
      <c r="E5002" s="312"/>
      <c r="F5002" s="312"/>
      <c r="G5002" s="299" t="s">
        <v>31</v>
      </c>
      <c r="H5002" s="299" t="s">
        <v>32</v>
      </c>
      <c r="I5002" s="299" t="s">
        <v>33</v>
      </c>
      <c r="J5002" s="291"/>
      <c r="K5002" s="291"/>
      <c r="L5002" s="309"/>
      <c r="M5002" s="300"/>
      <c r="N5002" s="294"/>
      <c r="O5002" s="294"/>
      <c r="P5002" s="294"/>
      <c r="Q5002" s="291"/>
      <c r="R5002" s="291"/>
      <c r="S5002" s="291"/>
      <c r="T5002" s="291"/>
      <c r="U5002" s="294"/>
      <c r="V5002" s="297"/>
      <c r="W5002" s="291"/>
      <c r="X5002" s="291"/>
      <c r="Y5002" s="291"/>
      <c r="Z5002" s="291"/>
      <c r="AA5002" s="291"/>
      <c r="AB5002" s="318"/>
    </row>
    <row r="5003" spans="1:29" x14ac:dyDescent="0.35">
      <c r="A5003" s="300"/>
      <c r="B5003" s="294"/>
      <c r="C5003" s="294"/>
      <c r="D5003" s="312"/>
      <c r="E5003" s="312"/>
      <c r="F5003" s="312"/>
      <c r="G5003" s="300"/>
      <c r="H5003" s="300"/>
      <c r="I5003" s="300"/>
      <c r="J5003" s="291"/>
      <c r="K5003" s="291"/>
      <c r="L5003" s="309"/>
      <c r="M5003" s="300"/>
      <c r="N5003" s="294"/>
      <c r="O5003" s="294"/>
      <c r="P5003" s="294"/>
      <c r="Q5003" s="291"/>
      <c r="R5003" s="291"/>
      <c r="S5003" s="291"/>
      <c r="T5003" s="291"/>
      <c r="U5003" s="294"/>
      <c r="V5003" s="297"/>
      <c r="W5003" s="291"/>
      <c r="X5003" s="291"/>
      <c r="Y5003" s="291"/>
      <c r="Z5003" s="291"/>
      <c r="AA5003" s="291"/>
      <c r="AB5003" s="318"/>
    </row>
    <row r="5004" spans="1:29" x14ac:dyDescent="0.35">
      <c r="A5004" s="301"/>
      <c r="B5004" s="295"/>
      <c r="C5004" s="295"/>
      <c r="D5004" s="313"/>
      <c r="E5004" s="313"/>
      <c r="F5004" s="313"/>
      <c r="G5004" s="301"/>
      <c r="H5004" s="301"/>
      <c r="I5004" s="301"/>
      <c r="J5004" s="292"/>
      <c r="K5004" s="292"/>
      <c r="L5004" s="310"/>
      <c r="M5004" s="301"/>
      <c r="N5004" s="295"/>
      <c r="O5004" s="295"/>
      <c r="P5004" s="295"/>
      <c r="Q5004" s="292"/>
      <c r="R5004" s="292"/>
      <c r="S5004" s="292"/>
      <c r="T5004" s="292"/>
      <c r="U5004" s="295"/>
      <c r="V5004" s="298"/>
      <c r="W5004" s="292"/>
      <c r="X5004" s="292"/>
      <c r="Y5004" s="292"/>
      <c r="Z5004" s="292"/>
      <c r="AA5004" s="292"/>
      <c r="AB5004" s="319"/>
    </row>
    <row r="5005" spans="1:29" x14ac:dyDescent="0.35">
      <c r="A5005" s="15">
        <v>1</v>
      </c>
      <c r="B5005" s="16" t="str">
        <f>[1]ภดส3!B10925</f>
        <v>โฉนด</v>
      </c>
      <c r="C5005" s="16">
        <f>[1]ภดส3!E10925</f>
        <v>1909</v>
      </c>
      <c r="D5005" s="17">
        <f>[1]ภดส3!C10925</f>
        <v>4323</v>
      </c>
      <c r="E5005" s="17" t="str">
        <f>[1]ภดส3!F10925</f>
        <v>ม.2 ต.นาบอน</v>
      </c>
      <c r="F5005" s="18" t="s">
        <v>45</v>
      </c>
      <c r="G5005" s="16">
        <f>[1]ภดส3!G10925</f>
        <v>0</v>
      </c>
      <c r="H5005" s="16">
        <f>[1]ภดส3!H10925</f>
        <v>0</v>
      </c>
      <c r="I5005" s="16">
        <f>[1]ภดส3!I10925</f>
        <v>22</v>
      </c>
      <c r="J5005" s="19">
        <f>[1]ภดส3!J10925</f>
        <v>22</v>
      </c>
      <c r="K5005" s="20">
        <v>3050</v>
      </c>
      <c r="L5005" s="19">
        <f>J5005*K5005</f>
        <v>67100</v>
      </c>
      <c r="M5005" s="21">
        <v>1</v>
      </c>
      <c r="N5005" s="21" t="s">
        <v>48</v>
      </c>
      <c r="O5005" s="21" t="s">
        <v>49</v>
      </c>
      <c r="P5005" s="21">
        <v>2</v>
      </c>
      <c r="Q5005" s="22">
        <v>176</v>
      </c>
      <c r="R5005" s="23">
        <v>100</v>
      </c>
      <c r="S5005" s="22">
        <v>7450</v>
      </c>
      <c r="T5005" s="22">
        <f>Q5005*S5005</f>
        <v>1311200</v>
      </c>
      <c r="U5005" s="21">
        <v>23</v>
      </c>
      <c r="V5005" s="21">
        <v>36</v>
      </c>
      <c r="W5005" s="23">
        <f>T5005-T5005*36/100</f>
        <v>839168</v>
      </c>
      <c r="X5005" s="22">
        <f>L5005+W5005</f>
        <v>906268</v>
      </c>
      <c r="Y5005" s="23">
        <f>X5005*R5005/100</f>
        <v>906268</v>
      </c>
      <c r="Z5005" s="22">
        <v>0</v>
      </c>
      <c r="AA5005" s="24">
        <f>Y5005-Z5005</f>
        <v>906268</v>
      </c>
      <c r="AB5005" s="25">
        <v>0.02</v>
      </c>
      <c r="AC5005" s="5">
        <f>AA5005*AB5005/100</f>
        <v>181.25360000000001</v>
      </c>
    </row>
    <row r="5006" spans="1:29" x14ac:dyDescent="0.35">
      <c r="A5006" s="15"/>
      <c r="B5006" s="16"/>
      <c r="C5006" s="16"/>
      <c r="D5006" s="17"/>
      <c r="E5006" s="17"/>
      <c r="F5006" s="28"/>
      <c r="G5006" s="16"/>
      <c r="H5006" s="16"/>
      <c r="I5006" s="16"/>
      <c r="J5006" s="45"/>
      <c r="K5006" s="29"/>
      <c r="L5006" s="19"/>
      <c r="M5006" s="30"/>
      <c r="N5006" s="30"/>
      <c r="O5006" s="31"/>
      <c r="P5006" s="30"/>
      <c r="Q5006" s="32"/>
      <c r="R5006" s="23"/>
      <c r="S5006" s="42"/>
      <c r="T5006" s="22"/>
      <c r="U5006" s="31"/>
      <c r="V5006" s="31"/>
      <c r="W5006" s="23"/>
      <c r="X5006" s="22"/>
      <c r="Y5006" s="23"/>
      <c r="Z5006" s="22"/>
      <c r="AA5006" s="24"/>
      <c r="AB5006" s="25"/>
      <c r="AC5006" s="5">
        <f>SUM(AC5005)</f>
        <v>181.25360000000001</v>
      </c>
    </row>
    <row r="5007" spans="1:29" x14ac:dyDescent="0.35">
      <c r="A5007" s="201"/>
      <c r="B5007" s="202"/>
      <c r="C5007" s="202"/>
      <c r="D5007" s="77"/>
      <c r="E5007" s="77"/>
      <c r="F5007" s="130"/>
      <c r="G5007" s="202"/>
      <c r="H5007" s="202"/>
      <c r="I5007" s="202"/>
      <c r="J5007" s="196"/>
      <c r="K5007" s="197"/>
      <c r="L5007" s="203"/>
      <c r="M5007" s="132"/>
      <c r="N5007" s="204"/>
      <c r="O5007" s="204"/>
      <c r="P5007" s="204"/>
      <c r="Q5007" s="183"/>
      <c r="R5007" s="206"/>
      <c r="S5007" s="183"/>
      <c r="T5007" s="207"/>
      <c r="U5007" s="204"/>
      <c r="V5007" s="204"/>
      <c r="W5007" s="206"/>
      <c r="X5007" s="207"/>
      <c r="Y5007" s="206"/>
      <c r="Z5007" s="207"/>
      <c r="AA5007" s="208"/>
      <c r="AB5007" s="198"/>
      <c r="AC5007" s="188"/>
    </row>
    <row r="5008" spans="1:29" x14ac:dyDescent="0.35">
      <c r="A5008" s="1"/>
      <c r="B5008" s="1"/>
      <c r="C5008" s="1"/>
      <c r="D5008" s="2"/>
      <c r="E5008" s="2"/>
      <c r="F5008" s="2"/>
      <c r="G5008" s="1"/>
      <c r="H5008" s="1"/>
      <c r="I5008" s="1"/>
      <c r="J5008" s="3"/>
      <c r="K5008" s="4"/>
      <c r="M5008" s="6"/>
      <c r="N5008" s="1"/>
      <c r="O5008" s="1"/>
      <c r="P5008" s="1"/>
      <c r="Q5008" s="3"/>
      <c r="R5008" s="4"/>
      <c r="S5008" s="3"/>
      <c r="T5008" s="3"/>
      <c r="U5008" s="1"/>
      <c r="V5008" s="1"/>
      <c r="W5008" s="4"/>
      <c r="X5008" s="3"/>
      <c r="Y5008" s="4"/>
      <c r="Z5008" s="3"/>
      <c r="AA5008" s="4"/>
      <c r="AB5008" s="55"/>
    </row>
    <row r="5009" spans="1:29" x14ac:dyDescent="0.35">
      <c r="A5009" s="8"/>
      <c r="B5009" s="8" t="s">
        <v>37</v>
      </c>
      <c r="C5009" s="8"/>
      <c r="D5009" s="9" t="s">
        <v>38</v>
      </c>
      <c r="E5009" s="9"/>
      <c r="F5009" s="9"/>
      <c r="G5009" s="56"/>
      <c r="H5009" s="8" t="s">
        <v>39</v>
      </c>
      <c r="I5009" s="8"/>
      <c r="J5009" s="57"/>
      <c r="K5009" s="10"/>
      <c r="L5009" s="8"/>
      <c r="M5009" s="13"/>
      <c r="N5009" s="1"/>
      <c r="O5009" s="1"/>
      <c r="P5009" s="1"/>
      <c r="Q5009" s="3"/>
      <c r="R5009" s="4"/>
      <c r="S5009" s="3"/>
      <c r="T5009" s="3"/>
      <c r="U5009" s="1"/>
      <c r="V5009" s="1"/>
      <c r="W5009" s="4"/>
      <c r="X5009" s="3"/>
      <c r="Y5009" s="4"/>
      <c r="Z5009" s="3"/>
      <c r="AA5009" s="4"/>
      <c r="AB5009" s="55"/>
    </row>
    <row r="5010" spans="1:29" x14ac:dyDescent="0.35">
      <c r="A5010" s="8"/>
      <c r="B5010" s="8"/>
      <c r="C5010" s="8"/>
      <c r="D5010" s="9"/>
      <c r="E5010" s="9"/>
      <c r="F5010" s="9"/>
      <c r="G5010" s="56"/>
      <c r="H5010" s="8" t="s">
        <v>40</v>
      </c>
      <c r="I5010" s="8"/>
      <c r="J5010" s="57"/>
      <c r="K5010" s="10"/>
      <c r="L5010" s="8"/>
      <c r="M5010" s="13"/>
      <c r="N5010" s="1"/>
      <c r="O5010" s="1"/>
      <c r="P5010" s="1"/>
      <c r="Q5010" s="3"/>
      <c r="R5010" s="4"/>
      <c r="S5010" s="3"/>
      <c r="T5010" s="3"/>
      <c r="U5010" s="1"/>
      <c r="V5010" s="1"/>
      <c r="W5010" s="4"/>
      <c r="X5010" s="3"/>
      <c r="Y5010" s="4"/>
      <c r="Z5010" s="3"/>
      <c r="AA5010" s="4"/>
      <c r="AB5010" s="55"/>
    </row>
    <row r="5011" spans="1:29" x14ac:dyDescent="0.35">
      <c r="A5011" s="8"/>
      <c r="B5011" s="8"/>
      <c r="C5011" s="8"/>
      <c r="D5011" s="9"/>
      <c r="E5011" s="9"/>
      <c r="F5011" s="9"/>
      <c r="G5011" s="56"/>
      <c r="H5011" s="8" t="s">
        <v>41</v>
      </c>
      <c r="I5011" s="8"/>
      <c r="J5011" s="57"/>
      <c r="K5011" s="10"/>
      <c r="L5011" s="8"/>
      <c r="M5011" s="13"/>
      <c r="N5011" s="1"/>
      <c r="O5011" s="1"/>
      <c r="P5011" s="8"/>
      <c r="Q5011" s="3"/>
      <c r="R5011" s="4"/>
      <c r="S5011" s="3"/>
      <c r="T5011" s="3"/>
      <c r="U5011" s="1"/>
      <c r="V5011" s="1"/>
      <c r="W5011" s="4"/>
      <c r="X5011" s="3"/>
      <c r="Y5011" s="11"/>
      <c r="Z5011" s="10"/>
      <c r="AA5011" s="11"/>
      <c r="AB5011" s="14"/>
    </row>
    <row r="5012" spans="1:29" x14ac:dyDescent="0.35">
      <c r="A5012" s="8"/>
      <c r="B5012" s="8"/>
      <c r="C5012" s="8"/>
      <c r="D5012" s="9"/>
      <c r="E5012" s="9"/>
      <c r="F5012" s="9"/>
      <c r="G5012" s="56"/>
      <c r="H5012" s="8" t="s">
        <v>42</v>
      </c>
      <c r="I5012" s="58"/>
      <c r="J5012" s="59"/>
      <c r="K5012" s="12"/>
      <c r="L5012" s="58"/>
      <c r="M5012" s="60"/>
      <c r="N5012" s="1"/>
      <c r="O5012" s="1"/>
      <c r="P5012" s="8"/>
      <c r="Q5012" s="3"/>
      <c r="R5012" s="4"/>
      <c r="S5012" s="3"/>
      <c r="T5012" s="3"/>
      <c r="U5012" s="1"/>
      <c r="V5012" s="1"/>
      <c r="W5012" s="4"/>
      <c r="X5012" s="3"/>
      <c r="Y5012" s="11"/>
      <c r="Z5012" s="10"/>
      <c r="AA5012" s="11"/>
      <c r="AB5012" s="14"/>
    </row>
    <row r="5013" spans="1:29" x14ac:dyDescent="0.35">
      <c r="A5013" s="58"/>
      <c r="B5013" s="58"/>
      <c r="C5013" s="58"/>
      <c r="D5013" s="61"/>
      <c r="E5013" s="61"/>
      <c r="F5013" s="61"/>
      <c r="G5013" s="58"/>
      <c r="H5013" s="58" t="s">
        <v>43</v>
      </c>
      <c r="I5013" s="58"/>
      <c r="J5013" s="59"/>
      <c r="K5013" s="12"/>
      <c r="L5013" s="58"/>
      <c r="M5013" s="60"/>
    </row>
    <row r="5014" spans="1:29" x14ac:dyDescent="0.35">
      <c r="A5014" s="1"/>
      <c r="B5014" s="1"/>
      <c r="C5014" s="1"/>
      <c r="D5014" s="2"/>
      <c r="E5014" s="2"/>
      <c r="F5014" s="2"/>
      <c r="G5014" s="1"/>
      <c r="H5014" s="1"/>
      <c r="I5014" s="1"/>
      <c r="J5014" s="3"/>
      <c r="K5014" s="4"/>
      <c r="M5014" s="6"/>
      <c r="N5014" s="1"/>
      <c r="O5014" s="1"/>
      <c r="P5014" s="1"/>
      <c r="Q5014" s="3"/>
      <c r="R5014" s="4"/>
      <c r="S5014" s="3"/>
      <c r="T5014" s="3"/>
      <c r="U5014" s="1"/>
      <c r="V5014" s="1"/>
      <c r="W5014" s="4"/>
      <c r="X5014" s="3"/>
      <c r="Y5014" s="4"/>
      <c r="Z5014" s="3"/>
      <c r="AA5014" s="314" t="s">
        <v>0</v>
      </c>
      <c r="AB5014" s="314"/>
    </row>
    <row r="5015" spans="1:29" x14ac:dyDescent="0.35">
      <c r="A5015" s="315" t="s">
        <v>1</v>
      </c>
      <c r="B5015" s="315"/>
      <c r="C5015" s="315"/>
      <c r="D5015" s="315"/>
      <c r="E5015" s="315"/>
      <c r="F5015" s="315"/>
      <c r="G5015" s="315"/>
      <c r="H5015" s="315"/>
      <c r="I5015" s="315"/>
      <c r="J5015" s="315"/>
      <c r="K5015" s="315"/>
      <c r="L5015" s="315"/>
      <c r="M5015" s="315"/>
      <c r="N5015" s="315"/>
      <c r="O5015" s="315"/>
      <c r="P5015" s="315"/>
      <c r="Q5015" s="315"/>
      <c r="R5015" s="315"/>
      <c r="S5015" s="315"/>
      <c r="T5015" s="315"/>
      <c r="U5015" s="315"/>
      <c r="V5015" s="315"/>
      <c r="W5015" s="315"/>
      <c r="X5015" s="315"/>
      <c r="Y5015" s="315"/>
      <c r="Z5015" s="315"/>
      <c r="AA5015" s="315"/>
      <c r="AB5015" s="315"/>
    </row>
    <row r="5016" spans="1:29" x14ac:dyDescent="0.35">
      <c r="A5016" s="315" t="str">
        <f>A4997</f>
        <v>เทศบาลตำบลนาบอน</v>
      </c>
      <c r="B5016" s="315"/>
      <c r="C5016" s="315"/>
      <c r="D5016" s="315"/>
      <c r="E5016" s="315"/>
      <c r="F5016" s="315"/>
      <c r="G5016" s="315"/>
      <c r="H5016" s="315"/>
      <c r="I5016" s="315"/>
      <c r="J5016" s="315"/>
      <c r="K5016" s="315"/>
      <c r="L5016" s="315"/>
      <c r="M5016" s="315"/>
      <c r="N5016" s="315"/>
      <c r="O5016" s="315"/>
      <c r="P5016" s="315"/>
      <c r="Q5016" s="315"/>
      <c r="R5016" s="315"/>
      <c r="S5016" s="315"/>
      <c r="T5016" s="315"/>
      <c r="U5016" s="315"/>
      <c r="V5016" s="315"/>
      <c r="W5016" s="315"/>
      <c r="X5016" s="315"/>
      <c r="Y5016" s="315"/>
      <c r="Z5016" s="315"/>
      <c r="AA5016" s="315"/>
      <c r="AB5016" s="315"/>
    </row>
    <row r="5017" spans="1:29" x14ac:dyDescent="0.35">
      <c r="A5017" s="8" t="s">
        <v>386</v>
      </c>
      <c r="B5017" s="8"/>
      <c r="C5017" s="8"/>
      <c r="D5017" s="9"/>
      <c r="E5017" s="9"/>
      <c r="F5017" s="9"/>
      <c r="G5017" s="8"/>
      <c r="H5017" s="8"/>
      <c r="I5017" s="8"/>
      <c r="J5017" s="10"/>
      <c r="K5017" s="11"/>
      <c r="L5017" s="12"/>
      <c r="M5017" s="13"/>
      <c r="N5017" s="8"/>
      <c r="O5017" s="8"/>
      <c r="P5017" s="8"/>
      <c r="Q5017" s="10"/>
      <c r="R5017" s="11"/>
      <c r="S5017" s="10"/>
      <c r="T5017" s="10"/>
      <c r="U5017" s="8"/>
      <c r="V5017" s="8"/>
      <c r="W5017" s="11"/>
      <c r="X5017" s="10"/>
      <c r="Y5017" s="11"/>
      <c r="Z5017" s="10"/>
      <c r="AA5017" s="11"/>
      <c r="AB5017" s="14"/>
    </row>
    <row r="5018" spans="1:29" x14ac:dyDescent="0.35">
      <c r="A5018" s="288" t="s">
        <v>4</v>
      </c>
      <c r="B5018" s="316"/>
      <c r="C5018" s="316"/>
      <c r="D5018" s="316"/>
      <c r="E5018" s="316"/>
      <c r="F5018" s="316"/>
      <c r="G5018" s="316"/>
      <c r="H5018" s="316"/>
      <c r="I5018" s="316"/>
      <c r="J5018" s="316"/>
      <c r="K5018" s="316"/>
      <c r="L5018" s="289"/>
      <c r="M5018" s="288" t="s">
        <v>5</v>
      </c>
      <c r="N5018" s="316"/>
      <c r="O5018" s="316"/>
      <c r="P5018" s="316"/>
      <c r="Q5018" s="316"/>
      <c r="R5018" s="316"/>
      <c r="S5018" s="316"/>
      <c r="T5018" s="316"/>
      <c r="U5018" s="316"/>
      <c r="V5018" s="316"/>
      <c r="W5018" s="289"/>
      <c r="X5018" s="290" t="s">
        <v>6</v>
      </c>
      <c r="Y5018" s="290" t="s">
        <v>7</v>
      </c>
      <c r="Z5018" s="290" t="s">
        <v>8</v>
      </c>
      <c r="AA5018" s="290" t="s">
        <v>9</v>
      </c>
      <c r="AB5018" s="317" t="s">
        <v>10</v>
      </c>
    </row>
    <row r="5019" spans="1:29" x14ac:dyDescent="0.35">
      <c r="A5019" s="299" t="s">
        <v>11</v>
      </c>
      <c r="B5019" s="293" t="s">
        <v>12</v>
      </c>
      <c r="C5019" s="293" t="s">
        <v>13</v>
      </c>
      <c r="D5019" s="311" t="s">
        <v>14</v>
      </c>
      <c r="E5019" s="311" t="s">
        <v>15</v>
      </c>
      <c r="F5019" s="312" t="s">
        <v>16</v>
      </c>
      <c r="G5019" s="302" t="s">
        <v>17</v>
      </c>
      <c r="H5019" s="303"/>
      <c r="I5019" s="304"/>
      <c r="J5019" s="290" t="s">
        <v>18</v>
      </c>
      <c r="K5019" s="290" t="s">
        <v>19</v>
      </c>
      <c r="L5019" s="308" t="s">
        <v>20</v>
      </c>
      <c r="M5019" s="299" t="s">
        <v>11</v>
      </c>
      <c r="N5019" s="293" t="s">
        <v>21</v>
      </c>
      <c r="O5019" s="293" t="s">
        <v>22</v>
      </c>
      <c r="P5019" s="293" t="s">
        <v>16</v>
      </c>
      <c r="Q5019" s="290" t="s">
        <v>23</v>
      </c>
      <c r="R5019" s="290" t="s">
        <v>24</v>
      </c>
      <c r="S5019" s="290" t="s">
        <v>25</v>
      </c>
      <c r="T5019" s="290" t="s">
        <v>26</v>
      </c>
      <c r="U5019" s="288" t="s">
        <v>27</v>
      </c>
      <c r="V5019" s="289"/>
      <c r="W5019" s="290" t="s">
        <v>28</v>
      </c>
      <c r="X5019" s="291"/>
      <c r="Y5019" s="291"/>
      <c r="Z5019" s="291"/>
      <c r="AA5019" s="291"/>
      <c r="AB5019" s="318"/>
    </row>
    <row r="5020" spans="1:29" x14ac:dyDescent="0.35">
      <c r="A5020" s="300"/>
      <c r="B5020" s="294"/>
      <c r="C5020" s="294"/>
      <c r="D5020" s="312"/>
      <c r="E5020" s="312"/>
      <c r="F5020" s="312"/>
      <c r="G5020" s="305"/>
      <c r="H5020" s="306"/>
      <c r="I5020" s="307"/>
      <c r="J5020" s="291"/>
      <c r="K5020" s="291"/>
      <c r="L5020" s="309"/>
      <c r="M5020" s="300"/>
      <c r="N5020" s="294"/>
      <c r="O5020" s="294"/>
      <c r="P5020" s="294"/>
      <c r="Q5020" s="291"/>
      <c r="R5020" s="291"/>
      <c r="S5020" s="291"/>
      <c r="T5020" s="291"/>
      <c r="U5020" s="293" t="s">
        <v>29</v>
      </c>
      <c r="V5020" s="296" t="s">
        <v>30</v>
      </c>
      <c r="W5020" s="291"/>
      <c r="X5020" s="291"/>
      <c r="Y5020" s="291"/>
      <c r="Z5020" s="291"/>
      <c r="AA5020" s="291"/>
      <c r="AB5020" s="318"/>
    </row>
    <row r="5021" spans="1:29" x14ac:dyDescent="0.35">
      <c r="A5021" s="300"/>
      <c r="B5021" s="294"/>
      <c r="C5021" s="294"/>
      <c r="D5021" s="312"/>
      <c r="E5021" s="312"/>
      <c r="F5021" s="312"/>
      <c r="G5021" s="299" t="s">
        <v>31</v>
      </c>
      <c r="H5021" s="299" t="s">
        <v>32</v>
      </c>
      <c r="I5021" s="299" t="s">
        <v>33</v>
      </c>
      <c r="J5021" s="291"/>
      <c r="K5021" s="291"/>
      <c r="L5021" s="309"/>
      <c r="M5021" s="300"/>
      <c r="N5021" s="294"/>
      <c r="O5021" s="294"/>
      <c r="P5021" s="294"/>
      <c r="Q5021" s="291"/>
      <c r="R5021" s="291"/>
      <c r="S5021" s="291"/>
      <c r="T5021" s="291"/>
      <c r="U5021" s="294"/>
      <c r="V5021" s="297"/>
      <c r="W5021" s="291"/>
      <c r="X5021" s="291"/>
      <c r="Y5021" s="291"/>
      <c r="Z5021" s="291"/>
      <c r="AA5021" s="291"/>
      <c r="AB5021" s="318"/>
    </row>
    <row r="5022" spans="1:29" x14ac:dyDescent="0.35">
      <c r="A5022" s="300"/>
      <c r="B5022" s="294"/>
      <c r="C5022" s="294"/>
      <c r="D5022" s="312"/>
      <c r="E5022" s="312"/>
      <c r="F5022" s="312"/>
      <c r="G5022" s="300"/>
      <c r="H5022" s="300"/>
      <c r="I5022" s="300"/>
      <c r="J5022" s="291"/>
      <c r="K5022" s="291"/>
      <c r="L5022" s="309"/>
      <c r="M5022" s="300"/>
      <c r="N5022" s="294"/>
      <c r="O5022" s="294"/>
      <c r="P5022" s="294"/>
      <c r="Q5022" s="291"/>
      <c r="R5022" s="291"/>
      <c r="S5022" s="291"/>
      <c r="T5022" s="291"/>
      <c r="U5022" s="294"/>
      <c r="V5022" s="297"/>
      <c r="W5022" s="291"/>
      <c r="X5022" s="291"/>
      <c r="Y5022" s="291"/>
      <c r="Z5022" s="291"/>
      <c r="AA5022" s="291"/>
      <c r="AB5022" s="318"/>
    </row>
    <row r="5023" spans="1:29" x14ac:dyDescent="0.35">
      <c r="A5023" s="301"/>
      <c r="B5023" s="295"/>
      <c r="C5023" s="295"/>
      <c r="D5023" s="313"/>
      <c r="E5023" s="313"/>
      <c r="F5023" s="313"/>
      <c r="G5023" s="301"/>
      <c r="H5023" s="301"/>
      <c r="I5023" s="301"/>
      <c r="J5023" s="292"/>
      <c r="K5023" s="292"/>
      <c r="L5023" s="310"/>
      <c r="M5023" s="301"/>
      <c r="N5023" s="295"/>
      <c r="O5023" s="295"/>
      <c r="P5023" s="295"/>
      <c r="Q5023" s="292"/>
      <c r="R5023" s="292"/>
      <c r="S5023" s="292"/>
      <c r="T5023" s="292"/>
      <c r="U5023" s="295"/>
      <c r="V5023" s="298"/>
      <c r="W5023" s="292"/>
      <c r="X5023" s="292"/>
      <c r="Y5023" s="292"/>
      <c r="Z5023" s="292"/>
      <c r="AA5023" s="292"/>
      <c r="AB5023" s="319"/>
    </row>
    <row r="5024" spans="1:29" x14ac:dyDescent="0.35">
      <c r="A5024" s="15">
        <v>1</v>
      </c>
      <c r="B5024" s="16" t="str">
        <f>[1]ภดส3!B11087</f>
        <v>โฉนด</v>
      </c>
      <c r="C5024" s="16">
        <f>[1]ภดส3!E11087</f>
        <v>2637</v>
      </c>
      <c r="D5024" s="17">
        <f>[1]ภดส3!C11087</f>
        <v>5756</v>
      </c>
      <c r="E5024" s="17" t="str">
        <f>[1]ภดส3!F11087</f>
        <v>ม.11 ต.นาบอน</v>
      </c>
      <c r="F5024" s="18" t="s">
        <v>34</v>
      </c>
      <c r="G5024" s="16">
        <f>[1]ภดส3!G11087</f>
        <v>0</v>
      </c>
      <c r="H5024" s="16">
        <f>[1]ภดส3!H11087</f>
        <v>0</v>
      </c>
      <c r="I5024" s="16">
        <f>[1]ภดส3!I11087</f>
        <v>25</v>
      </c>
      <c r="J5024" s="19">
        <f>[1]ภดส3!J11087</f>
        <v>25</v>
      </c>
      <c r="K5024" s="20">
        <v>3050</v>
      </c>
      <c r="L5024" s="19">
        <f>J5024*K5024</f>
        <v>76250</v>
      </c>
      <c r="M5024" s="21">
        <v>1</v>
      </c>
      <c r="N5024" s="21" t="s">
        <v>74</v>
      </c>
      <c r="O5024" s="21" t="s">
        <v>49</v>
      </c>
      <c r="P5024" s="21">
        <v>2</v>
      </c>
      <c r="Q5024" s="22">
        <v>100</v>
      </c>
      <c r="R5024" s="23">
        <v>100</v>
      </c>
      <c r="S5024" s="22">
        <v>7450</v>
      </c>
      <c r="T5024" s="22">
        <f>Q5024*S5024</f>
        <v>745000</v>
      </c>
      <c r="U5024" s="21">
        <v>30</v>
      </c>
      <c r="V5024" s="21">
        <v>50</v>
      </c>
      <c r="W5024" s="23">
        <f>T5024-T5024*50/100</f>
        <v>372500</v>
      </c>
      <c r="X5024" s="22">
        <f>L5024+W5024</f>
        <v>448750</v>
      </c>
      <c r="Y5024" s="23">
        <f>X5024*R5024/100</f>
        <v>448750</v>
      </c>
      <c r="Z5024" s="22">
        <v>0</v>
      </c>
      <c r="AA5024" s="24">
        <f>Y5024-Z5024</f>
        <v>448750</v>
      </c>
      <c r="AB5024" s="25">
        <v>0.02</v>
      </c>
      <c r="AC5024" s="5">
        <f>AA5024*AB5024/100</f>
        <v>89.75</v>
      </c>
    </row>
    <row r="5025" spans="1:29" x14ac:dyDescent="0.35">
      <c r="A5025" s="15"/>
      <c r="B5025" s="16"/>
      <c r="C5025" s="16"/>
      <c r="D5025" s="17"/>
      <c r="E5025" s="17"/>
      <c r="F5025" s="28"/>
      <c r="G5025" s="16"/>
      <c r="H5025" s="16"/>
      <c r="I5025" s="16"/>
      <c r="J5025" s="45"/>
      <c r="K5025" s="29"/>
      <c r="L5025" s="19"/>
      <c r="M5025" s="30"/>
      <c r="N5025" s="30"/>
      <c r="O5025" s="31"/>
      <c r="P5025" s="30"/>
      <c r="Q5025" s="32"/>
      <c r="R5025" s="23"/>
      <c r="S5025" s="42"/>
      <c r="T5025" s="22"/>
      <c r="U5025" s="31"/>
      <c r="V5025" s="31"/>
      <c r="W5025" s="23"/>
      <c r="X5025" s="22"/>
      <c r="Y5025" s="23"/>
      <c r="Z5025" s="22"/>
      <c r="AA5025" s="24"/>
      <c r="AB5025" s="25"/>
      <c r="AC5025" s="5">
        <f>SUM(AC5024)</f>
        <v>89.75</v>
      </c>
    </row>
    <row r="5026" spans="1:29" x14ac:dyDescent="0.35">
      <c r="A5026" s="201"/>
      <c r="B5026" s="202"/>
      <c r="C5026" s="202"/>
      <c r="D5026" s="77"/>
      <c r="E5026" s="77"/>
      <c r="F5026" s="130"/>
      <c r="G5026" s="202"/>
      <c r="H5026" s="202"/>
      <c r="I5026" s="202"/>
      <c r="J5026" s="196"/>
      <c r="K5026" s="197"/>
      <c r="L5026" s="203"/>
      <c r="M5026" s="132"/>
      <c r="N5026" s="204"/>
      <c r="O5026" s="204"/>
      <c r="P5026" s="204"/>
      <c r="Q5026" s="183"/>
      <c r="R5026" s="206"/>
      <c r="S5026" s="183"/>
      <c r="T5026" s="207"/>
      <c r="U5026" s="204"/>
      <c r="V5026" s="204"/>
      <c r="W5026" s="206"/>
      <c r="X5026" s="207"/>
      <c r="Y5026" s="206"/>
      <c r="Z5026" s="207"/>
      <c r="AA5026" s="208"/>
      <c r="AB5026" s="198"/>
      <c r="AC5026" s="188"/>
    </row>
    <row r="5027" spans="1:29" x14ac:dyDescent="0.35">
      <c r="A5027" s="1"/>
      <c r="B5027" s="1"/>
      <c r="C5027" s="1"/>
      <c r="D5027" s="2"/>
      <c r="E5027" s="2"/>
      <c r="F5027" s="2"/>
      <c r="G5027" s="1"/>
      <c r="H5027" s="1"/>
      <c r="I5027" s="1"/>
      <c r="J5027" s="3"/>
      <c r="K5027" s="4"/>
      <c r="M5027" s="6"/>
      <c r="N5027" s="1"/>
      <c r="O5027" s="1"/>
      <c r="P5027" s="1"/>
      <c r="Q5027" s="3"/>
      <c r="R5027" s="4"/>
      <c r="S5027" s="3"/>
      <c r="T5027" s="3"/>
      <c r="U5027" s="1"/>
      <c r="V5027" s="1"/>
      <c r="W5027" s="4"/>
      <c r="X5027" s="3"/>
      <c r="Y5027" s="4"/>
      <c r="Z5027" s="3"/>
      <c r="AA5027" s="4"/>
      <c r="AB5027" s="55"/>
    </row>
    <row r="5028" spans="1:29" x14ac:dyDescent="0.35">
      <c r="A5028" s="8"/>
      <c r="B5028" s="8" t="s">
        <v>37</v>
      </c>
      <c r="C5028" s="8"/>
      <c r="D5028" s="9" t="s">
        <v>38</v>
      </c>
      <c r="E5028" s="9"/>
      <c r="F5028" s="9"/>
      <c r="G5028" s="56"/>
      <c r="H5028" s="8" t="s">
        <v>39</v>
      </c>
      <c r="I5028" s="8"/>
      <c r="J5028" s="57"/>
      <c r="K5028" s="10"/>
      <c r="L5028" s="8"/>
      <c r="M5028" s="13"/>
      <c r="N5028" s="1"/>
      <c r="O5028" s="1"/>
      <c r="P5028" s="1"/>
      <c r="Q5028" s="3"/>
      <c r="R5028" s="4"/>
      <c r="S5028" s="3"/>
      <c r="T5028" s="3"/>
      <c r="U5028" s="1"/>
      <c r="V5028" s="1"/>
      <c r="W5028" s="4"/>
      <c r="X5028" s="3"/>
      <c r="Y5028" s="4"/>
      <c r="Z5028" s="3"/>
      <c r="AA5028" s="4"/>
      <c r="AB5028" s="55"/>
    </row>
    <row r="5029" spans="1:29" x14ac:dyDescent="0.35">
      <c r="A5029" s="8"/>
      <c r="B5029" s="8"/>
      <c r="C5029" s="8"/>
      <c r="D5029" s="9"/>
      <c r="E5029" s="9"/>
      <c r="F5029" s="9"/>
      <c r="G5029" s="56"/>
      <c r="H5029" s="8" t="s">
        <v>40</v>
      </c>
      <c r="I5029" s="8"/>
      <c r="J5029" s="57"/>
      <c r="K5029" s="10"/>
      <c r="L5029" s="8"/>
      <c r="M5029" s="13"/>
      <c r="N5029" s="1"/>
      <c r="O5029" s="1"/>
      <c r="P5029" s="1"/>
      <c r="Q5029" s="3"/>
      <c r="R5029" s="4"/>
      <c r="S5029" s="3"/>
      <c r="T5029" s="3"/>
      <c r="U5029" s="1"/>
      <c r="V5029" s="1"/>
      <c r="W5029" s="4"/>
      <c r="X5029" s="3"/>
      <c r="Y5029" s="4"/>
      <c r="Z5029" s="3"/>
      <c r="AA5029" s="4"/>
      <c r="AB5029" s="55"/>
    </row>
    <row r="5030" spans="1:29" x14ac:dyDescent="0.35">
      <c r="A5030" s="8"/>
      <c r="B5030" s="8"/>
      <c r="C5030" s="8"/>
      <c r="D5030" s="9"/>
      <c r="E5030" s="9"/>
      <c r="F5030" s="9"/>
      <c r="G5030" s="56"/>
      <c r="H5030" s="8" t="s">
        <v>41</v>
      </c>
      <c r="I5030" s="8"/>
      <c r="J5030" s="57"/>
      <c r="K5030" s="10"/>
      <c r="L5030" s="8"/>
      <c r="M5030" s="13"/>
      <c r="N5030" s="1"/>
      <c r="O5030" s="1"/>
      <c r="P5030" s="8"/>
      <c r="Q5030" s="3"/>
      <c r="R5030" s="4"/>
      <c r="S5030" s="3"/>
      <c r="T5030" s="3"/>
      <c r="U5030" s="1"/>
      <c r="V5030" s="1"/>
      <c r="W5030" s="4"/>
      <c r="X5030" s="3"/>
      <c r="Y5030" s="11"/>
      <c r="Z5030" s="10"/>
      <c r="AA5030" s="11"/>
      <c r="AB5030" s="14"/>
    </row>
    <row r="5031" spans="1:29" x14ac:dyDescent="0.35">
      <c r="A5031" s="8"/>
      <c r="B5031" s="8"/>
      <c r="C5031" s="8"/>
      <c r="D5031" s="9"/>
      <c r="E5031" s="9"/>
      <c r="F5031" s="9"/>
      <c r="G5031" s="56"/>
      <c r="H5031" s="8" t="s">
        <v>42</v>
      </c>
      <c r="I5031" s="58"/>
      <c r="J5031" s="59"/>
      <c r="K5031" s="12"/>
      <c r="L5031" s="58"/>
      <c r="M5031" s="60"/>
      <c r="N5031" s="1"/>
      <c r="O5031" s="1"/>
      <c r="P5031" s="8"/>
      <c r="Q5031" s="3"/>
      <c r="R5031" s="4"/>
      <c r="S5031" s="3"/>
      <c r="T5031" s="3"/>
      <c r="U5031" s="1"/>
      <c r="V5031" s="1"/>
      <c r="W5031" s="4"/>
      <c r="X5031" s="3"/>
      <c r="Y5031" s="11"/>
      <c r="Z5031" s="10"/>
      <c r="AA5031" s="11"/>
      <c r="AB5031" s="14"/>
    </row>
    <row r="5032" spans="1:29" x14ac:dyDescent="0.35">
      <c r="A5032" s="58"/>
      <c r="B5032" s="58"/>
      <c r="C5032" s="58"/>
      <c r="D5032" s="61"/>
      <c r="E5032" s="61"/>
      <c r="F5032" s="61"/>
      <c r="G5032" s="58"/>
      <c r="H5032" s="58" t="s">
        <v>43</v>
      </c>
      <c r="I5032" s="58"/>
      <c r="J5032" s="59"/>
      <c r="K5032" s="12"/>
      <c r="L5032" s="58"/>
      <c r="M5032" s="60"/>
    </row>
    <row r="5033" spans="1:29" x14ac:dyDescent="0.35">
      <c r="A5033" s="1"/>
      <c r="B5033" s="1"/>
      <c r="C5033" s="1"/>
      <c r="D5033" s="2"/>
      <c r="E5033" s="2"/>
      <c r="F5033" s="2"/>
      <c r="G5033" s="1"/>
      <c r="H5033" s="1"/>
      <c r="I5033" s="1"/>
      <c r="J5033" s="3"/>
      <c r="K5033" s="4"/>
      <c r="M5033" s="6"/>
      <c r="N5033" s="1"/>
      <c r="O5033" s="1"/>
      <c r="P5033" s="1"/>
      <c r="Q5033" s="3"/>
      <c r="R5033" s="4"/>
      <c r="S5033" s="3"/>
      <c r="T5033" s="3"/>
      <c r="U5033" s="1"/>
      <c r="V5033" s="1"/>
      <c r="W5033" s="4"/>
      <c r="X5033" s="3"/>
      <c r="Y5033" s="4"/>
      <c r="Z5033" s="3"/>
      <c r="AA5033" s="314" t="s">
        <v>0</v>
      </c>
      <c r="AB5033" s="314"/>
    </row>
    <row r="5034" spans="1:29" x14ac:dyDescent="0.35">
      <c r="A5034" s="315" t="s">
        <v>1</v>
      </c>
      <c r="B5034" s="315"/>
      <c r="C5034" s="315"/>
      <c r="D5034" s="315"/>
      <c r="E5034" s="315"/>
      <c r="F5034" s="315"/>
      <c r="G5034" s="315"/>
      <c r="H5034" s="315"/>
      <c r="I5034" s="315"/>
      <c r="J5034" s="315"/>
      <c r="K5034" s="315"/>
      <c r="L5034" s="315"/>
      <c r="M5034" s="315"/>
      <c r="N5034" s="315"/>
      <c r="O5034" s="315"/>
      <c r="P5034" s="315"/>
      <c r="Q5034" s="315"/>
      <c r="R5034" s="315"/>
      <c r="S5034" s="315"/>
      <c r="T5034" s="315"/>
      <c r="U5034" s="315"/>
      <c r="V5034" s="315"/>
      <c r="W5034" s="315"/>
      <c r="X5034" s="315"/>
      <c r="Y5034" s="315"/>
      <c r="Z5034" s="315"/>
      <c r="AA5034" s="315"/>
      <c r="AB5034" s="315"/>
    </row>
    <row r="5035" spans="1:29" x14ac:dyDescent="0.35">
      <c r="A5035" s="315" t="str">
        <f>A5016</f>
        <v>เทศบาลตำบลนาบอน</v>
      </c>
      <c r="B5035" s="315"/>
      <c r="C5035" s="315"/>
      <c r="D5035" s="315"/>
      <c r="E5035" s="315"/>
      <c r="F5035" s="315"/>
      <c r="G5035" s="315"/>
      <c r="H5035" s="315"/>
      <c r="I5035" s="315"/>
      <c r="J5035" s="315"/>
      <c r="K5035" s="315"/>
      <c r="L5035" s="315"/>
      <c r="M5035" s="315"/>
      <c r="N5035" s="315"/>
      <c r="O5035" s="315"/>
      <c r="P5035" s="315"/>
      <c r="Q5035" s="315"/>
      <c r="R5035" s="315"/>
      <c r="S5035" s="315"/>
      <c r="T5035" s="315"/>
      <c r="U5035" s="315"/>
      <c r="V5035" s="315"/>
      <c r="W5035" s="315"/>
      <c r="X5035" s="315"/>
      <c r="Y5035" s="315"/>
      <c r="Z5035" s="315"/>
      <c r="AA5035" s="315"/>
      <c r="AB5035" s="315"/>
    </row>
    <row r="5036" spans="1:29" x14ac:dyDescent="0.35">
      <c r="A5036" s="8" t="s">
        <v>387</v>
      </c>
      <c r="B5036" s="8"/>
      <c r="C5036" s="8"/>
      <c r="D5036" s="9"/>
      <c r="E5036" s="9"/>
      <c r="F5036" s="9"/>
      <c r="G5036" s="8"/>
      <c r="H5036" s="8"/>
      <c r="I5036" s="8"/>
      <c r="J5036" s="10"/>
      <c r="K5036" s="11"/>
      <c r="L5036" s="12"/>
      <c r="M5036" s="13"/>
      <c r="N5036" s="8"/>
      <c r="O5036" s="8"/>
      <c r="P5036" s="8"/>
      <c r="Q5036" s="10"/>
      <c r="R5036" s="11"/>
      <c r="S5036" s="10"/>
      <c r="T5036" s="10"/>
      <c r="U5036" s="8"/>
      <c r="V5036" s="8"/>
      <c r="W5036" s="11"/>
      <c r="X5036" s="10"/>
      <c r="Y5036" s="11"/>
      <c r="Z5036" s="10"/>
      <c r="AA5036" s="11"/>
      <c r="AB5036" s="14"/>
    </row>
    <row r="5037" spans="1:29" x14ac:dyDescent="0.35">
      <c r="A5037" s="288" t="s">
        <v>4</v>
      </c>
      <c r="B5037" s="316"/>
      <c r="C5037" s="316"/>
      <c r="D5037" s="316"/>
      <c r="E5037" s="316"/>
      <c r="F5037" s="316"/>
      <c r="G5037" s="316"/>
      <c r="H5037" s="316"/>
      <c r="I5037" s="316"/>
      <c r="J5037" s="316"/>
      <c r="K5037" s="316"/>
      <c r="L5037" s="289"/>
      <c r="M5037" s="288" t="s">
        <v>5</v>
      </c>
      <c r="N5037" s="316"/>
      <c r="O5037" s="316"/>
      <c r="P5037" s="316"/>
      <c r="Q5037" s="316"/>
      <c r="R5037" s="316"/>
      <c r="S5037" s="316"/>
      <c r="T5037" s="316"/>
      <c r="U5037" s="316"/>
      <c r="V5037" s="316"/>
      <c r="W5037" s="289"/>
      <c r="X5037" s="290" t="s">
        <v>6</v>
      </c>
      <c r="Y5037" s="290" t="s">
        <v>7</v>
      </c>
      <c r="Z5037" s="290" t="s">
        <v>8</v>
      </c>
      <c r="AA5037" s="290" t="s">
        <v>9</v>
      </c>
      <c r="AB5037" s="317" t="s">
        <v>10</v>
      </c>
    </row>
    <row r="5038" spans="1:29" x14ac:dyDescent="0.35">
      <c r="A5038" s="299" t="s">
        <v>11</v>
      </c>
      <c r="B5038" s="293" t="s">
        <v>12</v>
      </c>
      <c r="C5038" s="293" t="s">
        <v>13</v>
      </c>
      <c r="D5038" s="311" t="s">
        <v>14</v>
      </c>
      <c r="E5038" s="311" t="s">
        <v>15</v>
      </c>
      <c r="F5038" s="312" t="s">
        <v>16</v>
      </c>
      <c r="G5038" s="302" t="s">
        <v>17</v>
      </c>
      <c r="H5038" s="303"/>
      <c r="I5038" s="304"/>
      <c r="J5038" s="290" t="s">
        <v>18</v>
      </c>
      <c r="K5038" s="290" t="s">
        <v>19</v>
      </c>
      <c r="L5038" s="308" t="s">
        <v>20</v>
      </c>
      <c r="M5038" s="299" t="s">
        <v>11</v>
      </c>
      <c r="N5038" s="293" t="s">
        <v>21</v>
      </c>
      <c r="O5038" s="293" t="s">
        <v>22</v>
      </c>
      <c r="P5038" s="293" t="s">
        <v>16</v>
      </c>
      <c r="Q5038" s="290" t="s">
        <v>23</v>
      </c>
      <c r="R5038" s="290" t="s">
        <v>24</v>
      </c>
      <c r="S5038" s="290" t="s">
        <v>25</v>
      </c>
      <c r="T5038" s="290" t="s">
        <v>26</v>
      </c>
      <c r="U5038" s="288" t="s">
        <v>27</v>
      </c>
      <c r="V5038" s="289"/>
      <c r="W5038" s="290" t="s">
        <v>28</v>
      </c>
      <c r="X5038" s="291"/>
      <c r="Y5038" s="291"/>
      <c r="Z5038" s="291"/>
      <c r="AA5038" s="291"/>
      <c r="AB5038" s="318"/>
    </row>
    <row r="5039" spans="1:29" x14ac:dyDescent="0.35">
      <c r="A5039" s="300"/>
      <c r="B5039" s="294"/>
      <c r="C5039" s="294"/>
      <c r="D5039" s="312"/>
      <c r="E5039" s="312"/>
      <c r="F5039" s="312"/>
      <c r="G5039" s="305"/>
      <c r="H5039" s="306"/>
      <c r="I5039" s="307"/>
      <c r="J5039" s="291"/>
      <c r="K5039" s="291"/>
      <c r="L5039" s="309"/>
      <c r="M5039" s="300"/>
      <c r="N5039" s="294"/>
      <c r="O5039" s="294"/>
      <c r="P5039" s="294"/>
      <c r="Q5039" s="291"/>
      <c r="R5039" s="291"/>
      <c r="S5039" s="291"/>
      <c r="T5039" s="291"/>
      <c r="U5039" s="293" t="s">
        <v>29</v>
      </c>
      <c r="V5039" s="296" t="s">
        <v>30</v>
      </c>
      <c r="W5039" s="291"/>
      <c r="X5039" s="291"/>
      <c r="Y5039" s="291"/>
      <c r="Z5039" s="291"/>
      <c r="AA5039" s="291"/>
      <c r="AB5039" s="318"/>
    </row>
    <row r="5040" spans="1:29" x14ac:dyDescent="0.35">
      <c r="A5040" s="300"/>
      <c r="B5040" s="294"/>
      <c r="C5040" s="294"/>
      <c r="D5040" s="312"/>
      <c r="E5040" s="312"/>
      <c r="F5040" s="312"/>
      <c r="G5040" s="299" t="s">
        <v>31</v>
      </c>
      <c r="H5040" s="299" t="s">
        <v>32</v>
      </c>
      <c r="I5040" s="299" t="s">
        <v>33</v>
      </c>
      <c r="J5040" s="291"/>
      <c r="K5040" s="291"/>
      <c r="L5040" s="309"/>
      <c r="M5040" s="300"/>
      <c r="N5040" s="294"/>
      <c r="O5040" s="294"/>
      <c r="P5040" s="294"/>
      <c r="Q5040" s="291"/>
      <c r="R5040" s="291"/>
      <c r="S5040" s="291"/>
      <c r="T5040" s="291"/>
      <c r="U5040" s="294"/>
      <c r="V5040" s="297"/>
      <c r="W5040" s="291"/>
      <c r="X5040" s="291"/>
      <c r="Y5040" s="291"/>
      <c r="Z5040" s="291"/>
      <c r="AA5040" s="291"/>
      <c r="AB5040" s="318"/>
    </row>
    <row r="5041" spans="1:29" x14ac:dyDescent="0.35">
      <c r="A5041" s="300"/>
      <c r="B5041" s="294"/>
      <c r="C5041" s="294"/>
      <c r="D5041" s="312"/>
      <c r="E5041" s="312"/>
      <c r="F5041" s="312"/>
      <c r="G5041" s="300"/>
      <c r="H5041" s="300"/>
      <c r="I5041" s="300"/>
      <c r="J5041" s="291"/>
      <c r="K5041" s="291"/>
      <c r="L5041" s="309"/>
      <c r="M5041" s="300"/>
      <c r="N5041" s="294"/>
      <c r="O5041" s="294"/>
      <c r="P5041" s="294"/>
      <c r="Q5041" s="291"/>
      <c r="R5041" s="291"/>
      <c r="S5041" s="291"/>
      <c r="T5041" s="291"/>
      <c r="U5041" s="294"/>
      <c r="V5041" s="297"/>
      <c r="W5041" s="291"/>
      <c r="X5041" s="291"/>
      <c r="Y5041" s="291"/>
      <c r="Z5041" s="291"/>
      <c r="AA5041" s="291"/>
      <c r="AB5041" s="318"/>
    </row>
    <row r="5042" spans="1:29" x14ac:dyDescent="0.35">
      <c r="A5042" s="301"/>
      <c r="B5042" s="295"/>
      <c r="C5042" s="295"/>
      <c r="D5042" s="313"/>
      <c r="E5042" s="313"/>
      <c r="F5042" s="313"/>
      <c r="G5042" s="301"/>
      <c r="H5042" s="301"/>
      <c r="I5042" s="301"/>
      <c r="J5042" s="292"/>
      <c r="K5042" s="292"/>
      <c r="L5042" s="310"/>
      <c r="M5042" s="301"/>
      <c r="N5042" s="295"/>
      <c r="O5042" s="295"/>
      <c r="P5042" s="295"/>
      <c r="Q5042" s="292"/>
      <c r="R5042" s="292"/>
      <c r="S5042" s="292"/>
      <c r="T5042" s="292"/>
      <c r="U5042" s="295"/>
      <c r="V5042" s="298"/>
      <c r="W5042" s="292"/>
      <c r="X5042" s="292"/>
      <c r="Y5042" s="292"/>
      <c r="Z5042" s="292"/>
      <c r="AA5042" s="292"/>
      <c r="AB5042" s="319"/>
    </row>
    <row r="5043" spans="1:29" x14ac:dyDescent="0.35">
      <c r="A5043" s="15">
        <v>1</v>
      </c>
      <c r="B5043" s="16" t="str">
        <f>[1]ภดส3!B11384</f>
        <v>โฉนด</v>
      </c>
      <c r="C5043" s="16">
        <f>[1]ภดส3!E11384</f>
        <v>4977</v>
      </c>
      <c r="D5043" s="17">
        <f>[1]ภดส3!C11384</f>
        <v>10801</v>
      </c>
      <c r="E5043" s="17" t="str">
        <f>[1]ภดส3!F11384</f>
        <v>ม.11 ต.นาบอน</v>
      </c>
      <c r="F5043" s="18" t="s">
        <v>45</v>
      </c>
      <c r="G5043" s="16">
        <f>[1]ภดส3!G11384</f>
        <v>0</v>
      </c>
      <c r="H5043" s="16">
        <f>[1]ภดส3!H11384</f>
        <v>0</v>
      </c>
      <c r="I5043" s="16">
        <f>[1]ภดส3!I11384</f>
        <v>25</v>
      </c>
      <c r="J5043" s="19">
        <f>[1]ภดส3!J11384</f>
        <v>25</v>
      </c>
      <c r="K5043" s="20">
        <v>3050</v>
      </c>
      <c r="L5043" s="19">
        <f>J5043*K5043</f>
        <v>76250</v>
      </c>
      <c r="M5043" s="21"/>
      <c r="N5043" s="21"/>
      <c r="O5043" s="21"/>
      <c r="P5043" s="21"/>
      <c r="Q5043" s="22"/>
      <c r="R5043" s="23"/>
      <c r="S5043" s="22"/>
      <c r="T5043" s="22"/>
      <c r="U5043" s="21"/>
      <c r="V5043" s="21"/>
      <c r="W5043" s="23"/>
      <c r="X5043" s="22">
        <f>L5043</f>
        <v>76250</v>
      </c>
      <c r="Y5043" s="23">
        <f>X5043*100/100</f>
        <v>76250</v>
      </c>
      <c r="Z5043" s="22">
        <v>0</v>
      </c>
      <c r="AA5043" s="24">
        <f>Y5043-Z5043</f>
        <v>76250</v>
      </c>
      <c r="AB5043" s="25">
        <v>0.3</v>
      </c>
      <c r="AC5043" s="5">
        <f>AA5043*AB5043/100</f>
        <v>228.75</v>
      </c>
    </row>
    <row r="5044" spans="1:29" x14ac:dyDescent="0.35">
      <c r="A5044" s="15">
        <v>2</v>
      </c>
      <c r="B5044" s="16" t="str">
        <f>[1]ภดส3!B11385</f>
        <v>โฉนด</v>
      </c>
      <c r="C5044" s="16">
        <f>[1]ภดส3!E11385</f>
        <v>4829</v>
      </c>
      <c r="D5044" s="17">
        <f>[1]ภดส3!C11385</f>
        <v>10515</v>
      </c>
      <c r="E5044" s="17" t="str">
        <f>[1]ภดส3!F11385</f>
        <v>ม.11 ต.นาบอน</v>
      </c>
      <c r="F5044" s="28" t="s">
        <v>45</v>
      </c>
      <c r="G5044" s="16">
        <f>[1]ภดส3!G11385</f>
        <v>0</v>
      </c>
      <c r="H5044" s="16">
        <f>[1]ภดส3!H11385</f>
        <v>0</v>
      </c>
      <c r="I5044" s="16">
        <f>[1]ภดส3!I11385</f>
        <v>19</v>
      </c>
      <c r="J5044" s="45">
        <f>[1]ภดส3!J11385</f>
        <v>19</v>
      </c>
      <c r="K5044" s="29">
        <v>3050</v>
      </c>
      <c r="L5044" s="19">
        <f>J5044*K5044</f>
        <v>57950</v>
      </c>
      <c r="M5044" s="30"/>
      <c r="N5044" s="30"/>
      <c r="O5044" s="31"/>
      <c r="P5044" s="30"/>
      <c r="Q5044" s="32"/>
      <c r="R5044" s="23"/>
      <c r="S5044" s="42"/>
      <c r="T5044" s="22"/>
      <c r="U5044" s="31"/>
      <c r="V5044" s="31"/>
      <c r="W5044" s="23"/>
      <c r="X5044" s="22">
        <f>L5044</f>
        <v>57950</v>
      </c>
      <c r="Y5044" s="23">
        <f>X5044*100/100</f>
        <v>57950</v>
      </c>
      <c r="Z5044" s="22">
        <v>0</v>
      </c>
      <c r="AA5044" s="24">
        <f>Y5044-Z5044</f>
        <v>57950</v>
      </c>
      <c r="AB5044" s="25">
        <v>0.3</v>
      </c>
      <c r="AC5044" s="5">
        <f>AA5044*AB5044/100</f>
        <v>173.85</v>
      </c>
    </row>
    <row r="5045" spans="1:29" x14ac:dyDescent="0.35">
      <c r="A5045" s="201"/>
      <c r="B5045" s="202"/>
      <c r="C5045" s="202"/>
      <c r="D5045" s="77"/>
      <c r="E5045" s="77"/>
      <c r="F5045" s="130"/>
      <c r="G5045" s="202"/>
      <c r="H5045" s="202"/>
      <c r="I5045" s="202"/>
      <c r="J5045" s="196"/>
      <c r="K5045" s="197"/>
      <c r="L5045" s="203"/>
      <c r="M5045" s="132"/>
      <c r="N5045" s="204"/>
      <c r="O5045" s="204"/>
      <c r="P5045" s="204"/>
      <c r="Q5045" s="183"/>
      <c r="R5045" s="206"/>
      <c r="S5045" s="183"/>
      <c r="T5045" s="207"/>
      <c r="U5045" s="204"/>
      <c r="V5045" s="204"/>
      <c r="W5045" s="206"/>
      <c r="X5045" s="207"/>
      <c r="Y5045" s="206"/>
      <c r="Z5045" s="207"/>
      <c r="AA5045" s="208"/>
      <c r="AB5045" s="198"/>
      <c r="AC5045" s="188">
        <f>SUM(AC5043:AC5044)</f>
        <v>402.6</v>
      </c>
    </row>
    <row r="5046" spans="1:29" x14ac:dyDescent="0.35">
      <c r="A5046" s="1"/>
      <c r="B5046" s="1"/>
      <c r="C5046" s="1"/>
      <c r="D5046" s="2"/>
      <c r="E5046" s="2"/>
      <c r="F5046" s="2"/>
      <c r="G5046" s="1"/>
      <c r="H5046" s="1"/>
      <c r="I5046" s="1"/>
      <c r="J5046" s="3"/>
      <c r="K5046" s="4"/>
      <c r="M5046" s="6"/>
      <c r="N5046" s="1"/>
      <c r="O5046" s="1"/>
      <c r="P5046" s="1"/>
      <c r="Q5046" s="3"/>
      <c r="R5046" s="4"/>
      <c r="S5046" s="3"/>
      <c r="T5046" s="3"/>
      <c r="U5046" s="1"/>
      <c r="V5046" s="1"/>
      <c r="W5046" s="4"/>
      <c r="X5046" s="3"/>
      <c r="Y5046" s="4"/>
      <c r="Z5046" s="3"/>
      <c r="AA5046" s="4"/>
      <c r="AB5046" s="55"/>
    </row>
    <row r="5047" spans="1:29" x14ac:dyDescent="0.35">
      <c r="A5047" s="8"/>
      <c r="B5047" s="8" t="s">
        <v>37</v>
      </c>
      <c r="C5047" s="8"/>
      <c r="D5047" s="9" t="s">
        <v>38</v>
      </c>
      <c r="E5047" s="9"/>
      <c r="F5047" s="9"/>
      <c r="G5047" s="56"/>
      <c r="H5047" s="8" t="s">
        <v>39</v>
      </c>
      <c r="I5047" s="8"/>
      <c r="J5047" s="57"/>
      <c r="K5047" s="10"/>
      <c r="L5047" s="8"/>
      <c r="M5047" s="13"/>
      <c r="N5047" s="1"/>
      <c r="O5047" s="1"/>
      <c r="P5047" s="1"/>
      <c r="Q5047" s="3"/>
      <c r="R5047" s="4"/>
      <c r="S5047" s="3"/>
      <c r="T5047" s="3"/>
      <c r="U5047" s="1"/>
      <c r="V5047" s="1"/>
      <c r="W5047" s="4"/>
      <c r="X5047" s="3"/>
      <c r="Y5047" s="4"/>
      <c r="Z5047" s="3"/>
      <c r="AA5047" s="4"/>
      <c r="AB5047" s="55"/>
    </row>
    <row r="5048" spans="1:29" x14ac:dyDescent="0.35">
      <c r="A5048" s="8"/>
      <c r="B5048" s="8"/>
      <c r="C5048" s="8"/>
      <c r="D5048" s="9"/>
      <c r="E5048" s="9"/>
      <c r="F5048" s="9"/>
      <c r="G5048" s="56"/>
      <c r="H5048" s="8" t="s">
        <v>40</v>
      </c>
      <c r="I5048" s="8"/>
      <c r="J5048" s="57"/>
      <c r="K5048" s="10"/>
      <c r="L5048" s="8"/>
      <c r="M5048" s="13"/>
      <c r="N5048" s="1"/>
      <c r="O5048" s="1"/>
      <c r="P5048" s="1"/>
      <c r="Q5048" s="3"/>
      <c r="R5048" s="4"/>
      <c r="S5048" s="3"/>
      <c r="T5048" s="3"/>
      <c r="U5048" s="1"/>
      <c r="V5048" s="1"/>
      <c r="W5048" s="4"/>
      <c r="X5048" s="3"/>
      <c r="Y5048" s="4"/>
      <c r="Z5048" s="3"/>
      <c r="AA5048" s="4"/>
      <c r="AB5048" s="55"/>
    </row>
    <row r="5049" spans="1:29" x14ac:dyDescent="0.35">
      <c r="A5049" s="8"/>
      <c r="B5049" s="8"/>
      <c r="C5049" s="8"/>
      <c r="D5049" s="9"/>
      <c r="E5049" s="9"/>
      <c r="F5049" s="9"/>
      <c r="G5049" s="56"/>
      <c r="H5049" s="8" t="s">
        <v>41</v>
      </c>
      <c r="I5049" s="8"/>
      <c r="J5049" s="57"/>
      <c r="K5049" s="10"/>
      <c r="L5049" s="8"/>
      <c r="M5049" s="13"/>
      <c r="N5049" s="1"/>
      <c r="O5049" s="1"/>
      <c r="P5049" s="8"/>
      <c r="Q5049" s="3"/>
      <c r="R5049" s="4"/>
      <c r="S5049" s="3"/>
      <c r="T5049" s="3"/>
      <c r="U5049" s="1"/>
      <c r="V5049" s="1"/>
      <c r="W5049" s="4"/>
      <c r="X5049" s="3"/>
      <c r="Y5049" s="11"/>
      <c r="Z5049" s="10"/>
      <c r="AA5049" s="11"/>
      <c r="AB5049" s="14"/>
    </row>
    <row r="5050" spans="1:29" x14ac:dyDescent="0.35">
      <c r="A5050" s="8"/>
      <c r="B5050" s="8"/>
      <c r="C5050" s="8"/>
      <c r="D5050" s="9"/>
      <c r="E5050" s="9"/>
      <c r="F5050" s="9"/>
      <c r="G5050" s="56"/>
      <c r="H5050" s="8" t="s">
        <v>42</v>
      </c>
      <c r="I5050" s="58"/>
      <c r="J5050" s="59"/>
      <c r="K5050" s="12"/>
      <c r="L5050" s="58"/>
      <c r="M5050" s="60"/>
      <c r="N5050" s="1"/>
      <c r="O5050" s="1"/>
      <c r="P5050" s="8"/>
      <c r="Q5050" s="3"/>
      <c r="R5050" s="4"/>
      <c r="S5050" s="3"/>
      <c r="T5050" s="3"/>
      <c r="U5050" s="1"/>
      <c r="V5050" s="1"/>
      <c r="W5050" s="4"/>
      <c r="X5050" s="3"/>
      <c r="Y5050" s="11"/>
      <c r="Z5050" s="10"/>
      <c r="AA5050" s="11"/>
      <c r="AB5050" s="14"/>
    </row>
    <row r="5051" spans="1:29" x14ac:dyDescent="0.35">
      <c r="A5051" s="58"/>
      <c r="B5051" s="58"/>
      <c r="C5051" s="58"/>
      <c r="D5051" s="61"/>
      <c r="E5051" s="61"/>
      <c r="F5051" s="61"/>
      <c r="G5051" s="58"/>
      <c r="H5051" s="58" t="s">
        <v>43</v>
      </c>
      <c r="I5051" s="58"/>
      <c r="J5051" s="59"/>
      <c r="K5051" s="12"/>
      <c r="L5051" s="58"/>
      <c r="M5051" s="60"/>
    </row>
    <row r="5052" spans="1:29" x14ac:dyDescent="0.35">
      <c r="A5052" s="1"/>
      <c r="B5052" s="1"/>
      <c r="C5052" s="1"/>
      <c r="D5052" s="2"/>
      <c r="E5052" s="2"/>
      <c r="F5052" s="2"/>
      <c r="G5052" s="1"/>
      <c r="H5052" s="1"/>
      <c r="I5052" s="1"/>
      <c r="J5052" s="3"/>
      <c r="K5052" s="4"/>
      <c r="M5052" s="6"/>
      <c r="N5052" s="1"/>
      <c r="O5052" s="1"/>
      <c r="P5052" s="1"/>
      <c r="Q5052" s="3"/>
      <c r="R5052" s="4"/>
      <c r="S5052" s="3"/>
      <c r="T5052" s="3"/>
      <c r="U5052" s="1"/>
      <c r="V5052" s="1"/>
      <c r="W5052" s="4"/>
      <c r="X5052" s="3"/>
      <c r="Y5052" s="4"/>
      <c r="Z5052" s="3"/>
      <c r="AA5052" s="314" t="s">
        <v>0</v>
      </c>
      <c r="AB5052" s="314"/>
    </row>
    <row r="5053" spans="1:29" x14ac:dyDescent="0.35">
      <c r="A5053" s="315" t="s">
        <v>1</v>
      </c>
      <c r="B5053" s="315"/>
      <c r="C5053" s="315"/>
      <c r="D5053" s="315"/>
      <c r="E5053" s="315"/>
      <c r="F5053" s="315"/>
      <c r="G5053" s="315"/>
      <c r="H5053" s="315"/>
      <c r="I5053" s="315"/>
      <c r="J5053" s="315"/>
      <c r="K5053" s="315"/>
      <c r="L5053" s="315"/>
      <c r="M5053" s="315"/>
      <c r="N5053" s="315"/>
      <c r="O5053" s="315"/>
      <c r="P5053" s="315"/>
      <c r="Q5053" s="315"/>
      <c r="R5053" s="315"/>
      <c r="S5053" s="315"/>
      <c r="T5053" s="315"/>
      <c r="U5053" s="315"/>
      <c r="V5053" s="315"/>
      <c r="W5053" s="315"/>
      <c r="X5053" s="315"/>
      <c r="Y5053" s="315"/>
      <c r="Z5053" s="315"/>
      <c r="AA5053" s="315"/>
      <c r="AB5053" s="315"/>
    </row>
    <row r="5054" spans="1:29" x14ac:dyDescent="0.35">
      <c r="A5054" s="315" t="str">
        <f>A5035</f>
        <v>เทศบาลตำบลนาบอน</v>
      </c>
      <c r="B5054" s="315"/>
      <c r="C5054" s="315"/>
      <c r="D5054" s="315"/>
      <c r="E5054" s="315"/>
      <c r="F5054" s="315"/>
      <c r="G5054" s="315"/>
      <c r="H5054" s="315"/>
      <c r="I5054" s="315"/>
      <c r="J5054" s="315"/>
      <c r="K5054" s="315"/>
      <c r="L5054" s="315"/>
      <c r="M5054" s="315"/>
      <c r="N5054" s="315"/>
      <c r="O5054" s="315"/>
      <c r="P5054" s="315"/>
      <c r="Q5054" s="315"/>
      <c r="R5054" s="315"/>
      <c r="S5054" s="315"/>
      <c r="T5054" s="315"/>
      <c r="U5054" s="315"/>
      <c r="V5054" s="315"/>
      <c r="W5054" s="315"/>
      <c r="X5054" s="315"/>
      <c r="Y5054" s="315"/>
      <c r="Z5054" s="315"/>
      <c r="AA5054" s="315"/>
      <c r="AB5054" s="315"/>
    </row>
    <row r="5055" spans="1:29" x14ac:dyDescent="0.35">
      <c r="A5055" s="8" t="s">
        <v>388</v>
      </c>
      <c r="B5055" s="8"/>
      <c r="C5055" s="8"/>
      <c r="D5055" s="9"/>
      <c r="E5055" s="9"/>
      <c r="F5055" s="9"/>
      <c r="G5055" s="8"/>
      <c r="H5055" s="8"/>
      <c r="I5055" s="8"/>
      <c r="J5055" s="10"/>
      <c r="K5055" s="11"/>
      <c r="L5055" s="12"/>
      <c r="M5055" s="13"/>
      <c r="N5055" s="8"/>
      <c r="O5055" s="8"/>
      <c r="P5055" s="8"/>
      <c r="Q5055" s="10"/>
      <c r="R5055" s="11"/>
      <c r="S5055" s="10"/>
      <c r="T5055" s="10"/>
      <c r="U5055" s="8"/>
      <c r="V5055" s="8"/>
      <c r="W5055" s="11"/>
      <c r="X5055" s="10"/>
      <c r="Y5055" s="11"/>
      <c r="Z5055" s="10"/>
      <c r="AA5055" s="11"/>
      <c r="AB5055" s="14"/>
    </row>
    <row r="5056" spans="1:29" x14ac:dyDescent="0.35">
      <c r="A5056" s="288" t="s">
        <v>4</v>
      </c>
      <c r="B5056" s="316"/>
      <c r="C5056" s="316"/>
      <c r="D5056" s="316"/>
      <c r="E5056" s="316"/>
      <c r="F5056" s="316"/>
      <c r="G5056" s="316"/>
      <c r="H5056" s="316"/>
      <c r="I5056" s="316"/>
      <c r="J5056" s="316"/>
      <c r="K5056" s="316"/>
      <c r="L5056" s="289"/>
      <c r="M5056" s="288" t="s">
        <v>5</v>
      </c>
      <c r="N5056" s="316"/>
      <c r="O5056" s="316"/>
      <c r="P5056" s="316"/>
      <c r="Q5056" s="316"/>
      <c r="R5056" s="316"/>
      <c r="S5056" s="316"/>
      <c r="T5056" s="316"/>
      <c r="U5056" s="316"/>
      <c r="V5056" s="316"/>
      <c r="W5056" s="289"/>
      <c r="X5056" s="290" t="s">
        <v>6</v>
      </c>
      <c r="Y5056" s="290" t="s">
        <v>7</v>
      </c>
      <c r="Z5056" s="290" t="s">
        <v>8</v>
      </c>
      <c r="AA5056" s="290" t="s">
        <v>9</v>
      </c>
      <c r="AB5056" s="317" t="s">
        <v>10</v>
      </c>
    </row>
    <row r="5057" spans="1:29" x14ac:dyDescent="0.35">
      <c r="A5057" s="299" t="s">
        <v>11</v>
      </c>
      <c r="B5057" s="293" t="s">
        <v>12</v>
      </c>
      <c r="C5057" s="293" t="s">
        <v>13</v>
      </c>
      <c r="D5057" s="311" t="s">
        <v>14</v>
      </c>
      <c r="E5057" s="311" t="s">
        <v>15</v>
      </c>
      <c r="F5057" s="312" t="s">
        <v>16</v>
      </c>
      <c r="G5057" s="302" t="s">
        <v>17</v>
      </c>
      <c r="H5057" s="303"/>
      <c r="I5057" s="304"/>
      <c r="J5057" s="290" t="s">
        <v>18</v>
      </c>
      <c r="K5057" s="290" t="s">
        <v>19</v>
      </c>
      <c r="L5057" s="308" t="s">
        <v>20</v>
      </c>
      <c r="M5057" s="299" t="s">
        <v>11</v>
      </c>
      <c r="N5057" s="293" t="s">
        <v>21</v>
      </c>
      <c r="O5057" s="293" t="s">
        <v>22</v>
      </c>
      <c r="P5057" s="293" t="s">
        <v>16</v>
      </c>
      <c r="Q5057" s="290" t="s">
        <v>23</v>
      </c>
      <c r="R5057" s="290" t="s">
        <v>24</v>
      </c>
      <c r="S5057" s="290" t="s">
        <v>25</v>
      </c>
      <c r="T5057" s="290" t="s">
        <v>26</v>
      </c>
      <c r="U5057" s="288" t="s">
        <v>27</v>
      </c>
      <c r="V5057" s="289"/>
      <c r="W5057" s="290" t="s">
        <v>28</v>
      </c>
      <c r="X5057" s="291"/>
      <c r="Y5057" s="291"/>
      <c r="Z5057" s="291"/>
      <c r="AA5057" s="291"/>
      <c r="AB5057" s="318"/>
    </row>
    <row r="5058" spans="1:29" x14ac:dyDescent="0.35">
      <c r="A5058" s="300"/>
      <c r="B5058" s="294"/>
      <c r="C5058" s="294"/>
      <c r="D5058" s="312"/>
      <c r="E5058" s="312"/>
      <c r="F5058" s="312"/>
      <c r="G5058" s="305"/>
      <c r="H5058" s="306"/>
      <c r="I5058" s="307"/>
      <c r="J5058" s="291"/>
      <c r="K5058" s="291"/>
      <c r="L5058" s="309"/>
      <c r="M5058" s="300"/>
      <c r="N5058" s="294"/>
      <c r="O5058" s="294"/>
      <c r="P5058" s="294"/>
      <c r="Q5058" s="291"/>
      <c r="R5058" s="291"/>
      <c r="S5058" s="291"/>
      <c r="T5058" s="291"/>
      <c r="U5058" s="293" t="s">
        <v>29</v>
      </c>
      <c r="V5058" s="296" t="s">
        <v>30</v>
      </c>
      <c r="W5058" s="291"/>
      <c r="X5058" s="291"/>
      <c r="Y5058" s="291"/>
      <c r="Z5058" s="291"/>
      <c r="AA5058" s="291"/>
      <c r="AB5058" s="318"/>
    </row>
    <row r="5059" spans="1:29" x14ac:dyDescent="0.35">
      <c r="A5059" s="300"/>
      <c r="B5059" s="294"/>
      <c r="C5059" s="294"/>
      <c r="D5059" s="312"/>
      <c r="E5059" s="312"/>
      <c r="F5059" s="312"/>
      <c r="G5059" s="299" t="s">
        <v>31</v>
      </c>
      <c r="H5059" s="299" t="s">
        <v>32</v>
      </c>
      <c r="I5059" s="299" t="s">
        <v>33</v>
      </c>
      <c r="J5059" s="291"/>
      <c r="K5059" s="291"/>
      <c r="L5059" s="309"/>
      <c r="M5059" s="300"/>
      <c r="N5059" s="294"/>
      <c r="O5059" s="294"/>
      <c r="P5059" s="294"/>
      <c r="Q5059" s="291"/>
      <c r="R5059" s="291"/>
      <c r="S5059" s="291"/>
      <c r="T5059" s="291"/>
      <c r="U5059" s="294"/>
      <c r="V5059" s="297"/>
      <c r="W5059" s="291"/>
      <c r="X5059" s="291"/>
      <c r="Y5059" s="291"/>
      <c r="Z5059" s="291"/>
      <c r="AA5059" s="291"/>
      <c r="AB5059" s="318"/>
    </row>
    <row r="5060" spans="1:29" x14ac:dyDescent="0.35">
      <c r="A5060" s="300"/>
      <c r="B5060" s="294"/>
      <c r="C5060" s="294"/>
      <c r="D5060" s="312"/>
      <c r="E5060" s="312"/>
      <c r="F5060" s="312"/>
      <c r="G5060" s="300"/>
      <c r="H5060" s="300"/>
      <c r="I5060" s="300"/>
      <c r="J5060" s="291"/>
      <c r="K5060" s="291"/>
      <c r="L5060" s="309"/>
      <c r="M5060" s="300"/>
      <c r="N5060" s="294"/>
      <c r="O5060" s="294"/>
      <c r="P5060" s="294"/>
      <c r="Q5060" s="291"/>
      <c r="R5060" s="291"/>
      <c r="S5060" s="291"/>
      <c r="T5060" s="291"/>
      <c r="U5060" s="294"/>
      <c r="V5060" s="297"/>
      <c r="W5060" s="291"/>
      <c r="X5060" s="291"/>
      <c r="Y5060" s="291"/>
      <c r="Z5060" s="291"/>
      <c r="AA5060" s="291"/>
      <c r="AB5060" s="318"/>
    </row>
    <row r="5061" spans="1:29" x14ac:dyDescent="0.35">
      <c r="A5061" s="301"/>
      <c r="B5061" s="295"/>
      <c r="C5061" s="295"/>
      <c r="D5061" s="313"/>
      <c r="E5061" s="313"/>
      <c r="F5061" s="313"/>
      <c r="G5061" s="301"/>
      <c r="H5061" s="301"/>
      <c r="I5061" s="301"/>
      <c r="J5061" s="292"/>
      <c r="K5061" s="292"/>
      <c r="L5061" s="310"/>
      <c r="M5061" s="301"/>
      <c r="N5061" s="295"/>
      <c r="O5061" s="295"/>
      <c r="P5061" s="295"/>
      <c r="Q5061" s="292"/>
      <c r="R5061" s="292"/>
      <c r="S5061" s="292"/>
      <c r="T5061" s="292"/>
      <c r="U5061" s="295"/>
      <c r="V5061" s="298"/>
      <c r="W5061" s="292"/>
      <c r="X5061" s="292"/>
      <c r="Y5061" s="292"/>
      <c r="Z5061" s="292"/>
      <c r="AA5061" s="292"/>
      <c r="AB5061" s="319"/>
    </row>
    <row r="5062" spans="1:29" x14ac:dyDescent="0.35">
      <c r="A5062" s="15"/>
      <c r="B5062" s="16" t="str">
        <f>[1]ภดส3!B11465</f>
        <v>โฉนด</v>
      </c>
      <c r="C5062" s="16">
        <f>[1]ภดส3!E11465</f>
        <v>2974</v>
      </c>
      <c r="D5062" s="17">
        <f>[1]ภดส3!C11465</f>
        <v>6318</v>
      </c>
      <c r="E5062" s="17" t="str">
        <f>[1]ภดส3!F11465</f>
        <v>ม.2 ต.นาบอน</v>
      </c>
      <c r="F5062" s="18" t="s">
        <v>34</v>
      </c>
      <c r="G5062" s="16">
        <f>[1]ภดส3!G11465</f>
        <v>0</v>
      </c>
      <c r="H5062" s="16">
        <f>[1]ภดส3!H11465</f>
        <v>0</v>
      </c>
      <c r="I5062" s="16">
        <f>[1]ภดส3!I11465</f>
        <v>25</v>
      </c>
      <c r="J5062" s="19">
        <f>[1]ภดส3!J11465</f>
        <v>25</v>
      </c>
      <c r="K5062" s="20">
        <v>3050</v>
      </c>
      <c r="L5062" s="19">
        <f>J5062*K5062</f>
        <v>76250</v>
      </c>
      <c r="M5062" s="21">
        <v>1</v>
      </c>
      <c r="N5062" s="21" t="s">
        <v>48</v>
      </c>
      <c r="O5062" s="21" t="s">
        <v>49</v>
      </c>
      <c r="P5062" s="21">
        <v>2</v>
      </c>
      <c r="Q5062" s="22">
        <v>200</v>
      </c>
      <c r="R5062" s="23">
        <v>100</v>
      </c>
      <c r="S5062" s="22">
        <v>7450</v>
      </c>
      <c r="T5062" s="22">
        <f>Q5062*S5062</f>
        <v>1490000</v>
      </c>
      <c r="U5062" s="21">
        <v>25</v>
      </c>
      <c r="V5062" s="21">
        <v>40</v>
      </c>
      <c r="W5062" s="23">
        <f>T5062-T5062*40/100</f>
        <v>894000</v>
      </c>
      <c r="X5062" s="22">
        <f>L5062+W5062</f>
        <v>970250</v>
      </c>
      <c r="Y5062" s="23">
        <f>X5062*R5062/100</f>
        <v>970250</v>
      </c>
      <c r="Z5062" s="22">
        <v>50000000</v>
      </c>
      <c r="AA5062" s="24">
        <v>0</v>
      </c>
      <c r="AB5062" s="25">
        <v>0.02</v>
      </c>
      <c r="AC5062" s="5">
        <f>AA5062*AB5062/100</f>
        <v>0</v>
      </c>
    </row>
    <row r="5063" spans="1:29" x14ac:dyDescent="0.35">
      <c r="A5063" s="15"/>
      <c r="B5063" s="16" t="str">
        <f>[1]ภดส3!B11466</f>
        <v>โฉนด</v>
      </c>
      <c r="C5063" s="16">
        <f>[1]ภดส3!E11466</f>
        <v>3782</v>
      </c>
      <c r="D5063" s="17">
        <f>[1]ภดส3!C11466</f>
        <v>7726</v>
      </c>
      <c r="E5063" s="17" t="str">
        <f>[1]ภดส3!F11466</f>
        <v>ม.11 ต.นาบอน</v>
      </c>
      <c r="F5063" s="28" t="s">
        <v>34</v>
      </c>
      <c r="G5063" s="16">
        <f>[1]ภดส3!G11466</f>
        <v>0</v>
      </c>
      <c r="H5063" s="16">
        <f>[1]ภดส3!H11466</f>
        <v>0</v>
      </c>
      <c r="I5063" s="16">
        <f>[1]ภดส3!I11466</f>
        <v>24</v>
      </c>
      <c r="J5063" s="45">
        <f>[1]ภดส3!J11466</f>
        <v>24</v>
      </c>
      <c r="K5063" s="29">
        <v>3050</v>
      </c>
      <c r="L5063" s="19">
        <f>J5063*K5063</f>
        <v>73200</v>
      </c>
      <c r="M5063" s="31">
        <v>2</v>
      </c>
      <c r="N5063" s="30" t="s">
        <v>48</v>
      </c>
      <c r="O5063" s="31" t="s">
        <v>49</v>
      </c>
      <c r="P5063" s="31">
        <v>2</v>
      </c>
      <c r="Q5063" s="32">
        <v>192</v>
      </c>
      <c r="R5063" s="23">
        <v>100</v>
      </c>
      <c r="S5063" s="32">
        <v>7450</v>
      </c>
      <c r="T5063" s="22">
        <f>Q5063*S5063</f>
        <v>1430400</v>
      </c>
      <c r="U5063" s="31">
        <v>25</v>
      </c>
      <c r="V5063" s="31">
        <v>40</v>
      </c>
      <c r="W5063" s="23">
        <f>T5063-T5063*40/100</f>
        <v>858240</v>
      </c>
      <c r="X5063" s="22">
        <f>L5063+W5063</f>
        <v>931440</v>
      </c>
      <c r="Y5063" s="23">
        <f>X5063*R5063/100</f>
        <v>931440</v>
      </c>
      <c r="Z5063" s="22">
        <v>0</v>
      </c>
      <c r="AA5063" s="24">
        <f>Y5063-Z5063</f>
        <v>931440</v>
      </c>
      <c r="AB5063" s="25">
        <v>0.02</v>
      </c>
      <c r="AC5063" s="5">
        <f>AA5063*AB5063/100</f>
        <v>186.28799999999998</v>
      </c>
    </row>
    <row r="5064" spans="1:29" x14ac:dyDescent="0.35">
      <c r="A5064" s="201"/>
      <c r="B5064" s="202"/>
      <c r="C5064" s="202"/>
      <c r="D5064" s="77"/>
      <c r="E5064" s="77"/>
      <c r="F5064" s="130"/>
      <c r="G5064" s="202"/>
      <c r="H5064" s="202"/>
      <c r="I5064" s="202"/>
      <c r="J5064" s="196"/>
      <c r="K5064" s="197"/>
      <c r="L5064" s="203"/>
      <c r="M5064" s="132"/>
      <c r="N5064" s="204"/>
      <c r="O5064" s="204"/>
      <c r="P5064" s="204"/>
      <c r="Q5064" s="183"/>
      <c r="R5064" s="206"/>
      <c r="S5064" s="183"/>
      <c r="T5064" s="207"/>
      <c r="U5064" s="204"/>
      <c r="V5064" s="204"/>
      <c r="W5064" s="206"/>
      <c r="X5064" s="207"/>
      <c r="Y5064" s="206"/>
      <c r="Z5064" s="207"/>
      <c r="AA5064" s="208"/>
      <c r="AB5064" s="198"/>
      <c r="AC5064" s="188">
        <f>SUM(AC5062:AC5063)</f>
        <v>186.28799999999998</v>
      </c>
    </row>
    <row r="5065" spans="1:29" x14ac:dyDescent="0.35">
      <c r="A5065" s="1"/>
      <c r="B5065" s="1"/>
      <c r="C5065" s="1"/>
      <c r="D5065" s="2"/>
      <c r="E5065" s="2"/>
      <c r="F5065" s="2"/>
      <c r="G5065" s="1"/>
      <c r="H5065" s="1"/>
      <c r="I5065" s="1"/>
      <c r="J5065" s="3"/>
      <c r="K5065" s="4"/>
      <c r="M5065" s="6"/>
      <c r="N5065" s="1"/>
      <c r="O5065" s="1"/>
      <c r="P5065" s="1"/>
      <c r="Q5065" s="3"/>
      <c r="R5065" s="4"/>
      <c r="S5065" s="3"/>
      <c r="T5065" s="3"/>
      <c r="U5065" s="1"/>
      <c r="V5065" s="1"/>
      <c r="W5065" s="4"/>
      <c r="X5065" s="3"/>
      <c r="Y5065" s="4"/>
      <c r="Z5065" s="3"/>
      <c r="AA5065" s="4"/>
      <c r="AB5065" s="55"/>
    </row>
    <row r="5066" spans="1:29" x14ac:dyDescent="0.35">
      <c r="A5066" s="8"/>
      <c r="B5066" s="8" t="s">
        <v>37</v>
      </c>
      <c r="C5066" s="8"/>
      <c r="D5066" s="9" t="s">
        <v>38</v>
      </c>
      <c r="E5066" s="9"/>
      <c r="F5066" s="9"/>
      <c r="G5066" s="56"/>
      <c r="H5066" s="8" t="s">
        <v>39</v>
      </c>
      <c r="I5066" s="8"/>
      <c r="J5066" s="57"/>
      <c r="K5066" s="10"/>
      <c r="L5066" s="8"/>
      <c r="M5066" s="13"/>
      <c r="N5066" s="1"/>
      <c r="O5066" s="1"/>
      <c r="P5066" s="1"/>
      <c r="Q5066" s="3"/>
      <c r="R5066" s="4"/>
      <c r="S5066" s="3"/>
      <c r="T5066" s="3"/>
      <c r="U5066" s="1"/>
      <c r="V5066" s="1"/>
      <c r="W5066" s="4"/>
      <c r="X5066" s="3"/>
      <c r="Y5066" s="4"/>
      <c r="Z5066" s="3"/>
      <c r="AA5066" s="4"/>
      <c r="AB5066" s="55"/>
    </row>
    <row r="5067" spans="1:29" x14ac:dyDescent="0.35">
      <c r="A5067" s="8"/>
      <c r="B5067" s="8"/>
      <c r="C5067" s="8"/>
      <c r="D5067" s="9"/>
      <c r="E5067" s="9"/>
      <c r="F5067" s="9"/>
      <c r="G5067" s="56"/>
      <c r="H5067" s="8" t="s">
        <v>40</v>
      </c>
      <c r="I5067" s="8"/>
      <c r="J5067" s="57"/>
      <c r="K5067" s="10"/>
      <c r="L5067" s="8"/>
      <c r="M5067" s="13"/>
      <c r="N5067" s="1"/>
      <c r="O5067" s="1"/>
      <c r="P5067" s="1"/>
      <c r="Q5067" s="3"/>
      <c r="R5067" s="4"/>
      <c r="S5067" s="3"/>
      <c r="T5067" s="3"/>
      <c r="U5067" s="1"/>
      <c r="V5067" s="1"/>
      <c r="W5067" s="4"/>
      <c r="X5067" s="3"/>
      <c r="Y5067" s="4"/>
      <c r="Z5067" s="3"/>
      <c r="AA5067" s="4"/>
      <c r="AB5067" s="55"/>
    </row>
    <row r="5068" spans="1:29" x14ac:dyDescent="0.35">
      <c r="A5068" s="8"/>
      <c r="B5068" s="8"/>
      <c r="C5068" s="8"/>
      <c r="D5068" s="9"/>
      <c r="E5068" s="9"/>
      <c r="F5068" s="9"/>
      <c r="G5068" s="56"/>
      <c r="H5068" s="8" t="s">
        <v>41</v>
      </c>
      <c r="I5068" s="8"/>
      <c r="J5068" s="57"/>
      <c r="K5068" s="10"/>
      <c r="L5068" s="8"/>
      <c r="M5068" s="13"/>
      <c r="N5068" s="1"/>
      <c r="O5068" s="1"/>
      <c r="P5068" s="8"/>
      <c r="Q5068" s="3"/>
      <c r="R5068" s="4"/>
      <c r="S5068" s="3"/>
      <c r="T5068" s="3"/>
      <c r="U5068" s="1"/>
      <c r="V5068" s="1"/>
      <c r="W5068" s="4"/>
      <c r="X5068" s="3"/>
      <c r="Y5068" s="11"/>
      <c r="Z5068" s="10"/>
      <c r="AA5068" s="11"/>
      <c r="AB5068" s="14"/>
    </row>
    <row r="5069" spans="1:29" x14ac:dyDescent="0.35">
      <c r="A5069" s="8"/>
      <c r="B5069" s="8"/>
      <c r="C5069" s="8"/>
      <c r="D5069" s="9"/>
      <c r="E5069" s="9"/>
      <c r="F5069" s="9"/>
      <c r="G5069" s="56"/>
      <c r="H5069" s="8" t="s">
        <v>42</v>
      </c>
      <c r="I5069" s="58"/>
      <c r="J5069" s="59"/>
      <c r="K5069" s="12"/>
      <c r="L5069" s="58"/>
      <c r="M5069" s="60"/>
      <c r="N5069" s="1"/>
      <c r="O5069" s="1"/>
      <c r="P5069" s="8"/>
      <c r="Q5069" s="3"/>
      <c r="R5069" s="4"/>
      <c r="S5069" s="3"/>
      <c r="T5069" s="3"/>
      <c r="U5069" s="1"/>
      <c r="V5069" s="1"/>
      <c r="W5069" s="4"/>
      <c r="X5069" s="3"/>
      <c r="Y5069" s="11"/>
      <c r="Z5069" s="10"/>
      <c r="AA5069" s="11"/>
      <c r="AB5069" s="14"/>
    </row>
    <row r="5070" spans="1:29" x14ac:dyDescent="0.35">
      <c r="A5070" s="58"/>
      <c r="B5070" s="58"/>
      <c r="C5070" s="58"/>
      <c r="D5070" s="61"/>
      <c r="E5070" s="61"/>
      <c r="F5070" s="61"/>
      <c r="G5070" s="58"/>
      <c r="H5070" s="58" t="s">
        <v>43</v>
      </c>
      <c r="I5070" s="58"/>
      <c r="J5070" s="59"/>
      <c r="K5070" s="12"/>
      <c r="L5070" s="58"/>
      <c r="M5070" s="60"/>
    </row>
    <row r="5071" spans="1:29" x14ac:dyDescent="0.35">
      <c r="A5071" s="1"/>
      <c r="B5071" s="1"/>
      <c r="C5071" s="1"/>
      <c r="D5071" s="2"/>
      <c r="E5071" s="2"/>
      <c r="F5071" s="2"/>
      <c r="G5071" s="1"/>
      <c r="H5071" s="1"/>
      <c r="I5071" s="1"/>
      <c r="J5071" s="3"/>
      <c r="K5071" s="4"/>
      <c r="M5071" s="6"/>
      <c r="N5071" s="1"/>
      <c r="O5071" s="1"/>
      <c r="P5071" s="1"/>
      <c r="Q5071" s="3"/>
      <c r="R5071" s="4"/>
      <c r="S5071" s="3"/>
      <c r="T5071" s="3"/>
      <c r="U5071" s="1"/>
      <c r="V5071" s="1"/>
      <c r="W5071" s="4"/>
      <c r="X5071" s="3"/>
      <c r="Y5071" s="4"/>
      <c r="Z5071" s="3"/>
      <c r="AA5071" s="314" t="s">
        <v>0</v>
      </c>
      <c r="AB5071" s="314"/>
    </row>
    <row r="5072" spans="1:29" x14ac:dyDescent="0.35">
      <c r="A5072" s="315" t="s">
        <v>1</v>
      </c>
      <c r="B5072" s="315"/>
      <c r="C5072" s="315"/>
      <c r="D5072" s="315"/>
      <c r="E5072" s="315"/>
      <c r="F5072" s="315"/>
      <c r="G5072" s="315"/>
      <c r="H5072" s="315"/>
      <c r="I5072" s="315"/>
      <c r="J5072" s="315"/>
      <c r="K5072" s="315"/>
      <c r="L5072" s="315"/>
      <c r="M5072" s="315"/>
      <c r="N5072" s="315"/>
      <c r="O5072" s="315"/>
      <c r="P5072" s="315"/>
      <c r="Q5072" s="315"/>
      <c r="R5072" s="315"/>
      <c r="S5072" s="315"/>
      <c r="T5072" s="315"/>
      <c r="U5072" s="315"/>
      <c r="V5072" s="315"/>
      <c r="W5072" s="315"/>
      <c r="X5072" s="315"/>
      <c r="Y5072" s="315"/>
      <c r="Z5072" s="315"/>
      <c r="AA5072" s="315"/>
      <c r="AB5072" s="315"/>
    </row>
    <row r="5073" spans="1:29" x14ac:dyDescent="0.35">
      <c r="A5073" s="315" t="str">
        <f>A5054</f>
        <v>เทศบาลตำบลนาบอน</v>
      </c>
      <c r="B5073" s="315"/>
      <c r="C5073" s="315"/>
      <c r="D5073" s="315"/>
      <c r="E5073" s="315"/>
      <c r="F5073" s="315"/>
      <c r="G5073" s="315"/>
      <c r="H5073" s="315"/>
      <c r="I5073" s="315"/>
      <c r="J5073" s="315"/>
      <c r="K5073" s="315"/>
      <c r="L5073" s="315"/>
      <c r="M5073" s="315"/>
      <c r="N5073" s="315"/>
      <c r="O5073" s="315"/>
      <c r="P5073" s="315"/>
      <c r="Q5073" s="315"/>
      <c r="R5073" s="315"/>
      <c r="S5073" s="315"/>
      <c r="T5073" s="315"/>
      <c r="U5073" s="315"/>
      <c r="V5073" s="315"/>
      <c r="W5073" s="315"/>
      <c r="X5073" s="315"/>
      <c r="Y5073" s="315"/>
      <c r="Z5073" s="315"/>
      <c r="AA5073" s="315"/>
      <c r="AB5073" s="315"/>
    </row>
    <row r="5074" spans="1:29" x14ac:dyDescent="0.35">
      <c r="A5074" s="8" t="s">
        <v>389</v>
      </c>
      <c r="B5074" s="8"/>
      <c r="C5074" s="8"/>
      <c r="D5074" s="9"/>
      <c r="E5074" s="9"/>
      <c r="F5074" s="9"/>
      <c r="G5074" s="8"/>
      <c r="H5074" s="8"/>
      <c r="I5074" s="8"/>
      <c r="J5074" s="10"/>
      <c r="K5074" s="11"/>
      <c r="L5074" s="12"/>
      <c r="M5074" s="13"/>
      <c r="N5074" s="8"/>
      <c r="O5074" s="8"/>
      <c r="P5074" s="8"/>
      <c r="Q5074" s="10"/>
      <c r="R5074" s="11"/>
      <c r="S5074" s="10"/>
      <c r="T5074" s="10"/>
      <c r="U5074" s="8"/>
      <c r="V5074" s="8"/>
      <c r="W5074" s="11"/>
      <c r="X5074" s="10"/>
      <c r="Y5074" s="11"/>
      <c r="Z5074" s="10"/>
      <c r="AA5074" s="11"/>
      <c r="AB5074" s="14"/>
    </row>
    <row r="5075" spans="1:29" x14ac:dyDescent="0.35">
      <c r="A5075" s="288" t="s">
        <v>4</v>
      </c>
      <c r="B5075" s="316"/>
      <c r="C5075" s="316"/>
      <c r="D5075" s="316"/>
      <c r="E5075" s="316"/>
      <c r="F5075" s="316"/>
      <c r="G5075" s="316"/>
      <c r="H5075" s="316"/>
      <c r="I5075" s="316"/>
      <c r="J5075" s="316"/>
      <c r="K5075" s="316"/>
      <c r="L5075" s="289"/>
      <c r="M5075" s="288" t="s">
        <v>5</v>
      </c>
      <c r="N5075" s="316"/>
      <c r="O5075" s="316"/>
      <c r="P5075" s="316"/>
      <c r="Q5075" s="316"/>
      <c r="R5075" s="316"/>
      <c r="S5075" s="316"/>
      <c r="T5075" s="316"/>
      <c r="U5075" s="316"/>
      <c r="V5075" s="316"/>
      <c r="W5075" s="289"/>
      <c r="X5075" s="290" t="s">
        <v>6</v>
      </c>
      <c r="Y5075" s="290" t="s">
        <v>7</v>
      </c>
      <c r="Z5075" s="290" t="s">
        <v>8</v>
      </c>
      <c r="AA5075" s="290" t="s">
        <v>9</v>
      </c>
      <c r="AB5075" s="317" t="s">
        <v>10</v>
      </c>
    </row>
    <row r="5076" spans="1:29" x14ac:dyDescent="0.35">
      <c r="A5076" s="299" t="s">
        <v>11</v>
      </c>
      <c r="B5076" s="293" t="s">
        <v>12</v>
      </c>
      <c r="C5076" s="293" t="s">
        <v>13</v>
      </c>
      <c r="D5076" s="311" t="s">
        <v>14</v>
      </c>
      <c r="E5076" s="311" t="s">
        <v>15</v>
      </c>
      <c r="F5076" s="312" t="s">
        <v>16</v>
      </c>
      <c r="G5076" s="302" t="s">
        <v>17</v>
      </c>
      <c r="H5076" s="303"/>
      <c r="I5076" s="304"/>
      <c r="J5076" s="290" t="s">
        <v>18</v>
      </c>
      <c r="K5076" s="290" t="s">
        <v>19</v>
      </c>
      <c r="L5076" s="308" t="s">
        <v>20</v>
      </c>
      <c r="M5076" s="299" t="s">
        <v>11</v>
      </c>
      <c r="N5076" s="293" t="s">
        <v>21</v>
      </c>
      <c r="O5076" s="293" t="s">
        <v>22</v>
      </c>
      <c r="P5076" s="293" t="s">
        <v>16</v>
      </c>
      <c r="Q5076" s="290" t="s">
        <v>23</v>
      </c>
      <c r="R5076" s="290" t="s">
        <v>24</v>
      </c>
      <c r="S5076" s="290" t="s">
        <v>25</v>
      </c>
      <c r="T5076" s="290" t="s">
        <v>26</v>
      </c>
      <c r="U5076" s="288" t="s">
        <v>27</v>
      </c>
      <c r="V5076" s="289"/>
      <c r="W5076" s="290" t="s">
        <v>28</v>
      </c>
      <c r="X5076" s="291"/>
      <c r="Y5076" s="291"/>
      <c r="Z5076" s="291"/>
      <c r="AA5076" s="291"/>
      <c r="AB5076" s="318"/>
    </row>
    <row r="5077" spans="1:29" x14ac:dyDescent="0.35">
      <c r="A5077" s="300"/>
      <c r="B5077" s="294"/>
      <c r="C5077" s="294"/>
      <c r="D5077" s="312"/>
      <c r="E5077" s="312"/>
      <c r="F5077" s="312"/>
      <c r="G5077" s="305"/>
      <c r="H5077" s="306"/>
      <c r="I5077" s="307"/>
      <c r="J5077" s="291"/>
      <c r="K5077" s="291"/>
      <c r="L5077" s="309"/>
      <c r="M5077" s="300"/>
      <c r="N5077" s="294"/>
      <c r="O5077" s="294"/>
      <c r="P5077" s="294"/>
      <c r="Q5077" s="291"/>
      <c r="R5077" s="291"/>
      <c r="S5077" s="291"/>
      <c r="T5077" s="291"/>
      <c r="U5077" s="293" t="s">
        <v>29</v>
      </c>
      <c r="V5077" s="296" t="s">
        <v>30</v>
      </c>
      <c r="W5077" s="291"/>
      <c r="X5077" s="291"/>
      <c r="Y5077" s="291"/>
      <c r="Z5077" s="291"/>
      <c r="AA5077" s="291"/>
      <c r="AB5077" s="318"/>
    </row>
    <row r="5078" spans="1:29" x14ac:dyDescent="0.35">
      <c r="A5078" s="300"/>
      <c r="B5078" s="294"/>
      <c r="C5078" s="294"/>
      <c r="D5078" s="312"/>
      <c r="E5078" s="312"/>
      <c r="F5078" s="312"/>
      <c r="G5078" s="299" t="s">
        <v>31</v>
      </c>
      <c r="H5078" s="299" t="s">
        <v>32</v>
      </c>
      <c r="I5078" s="299" t="s">
        <v>33</v>
      </c>
      <c r="J5078" s="291"/>
      <c r="K5078" s="291"/>
      <c r="L5078" s="309"/>
      <c r="M5078" s="300"/>
      <c r="N5078" s="294"/>
      <c r="O5078" s="294"/>
      <c r="P5078" s="294"/>
      <c r="Q5078" s="291"/>
      <c r="R5078" s="291"/>
      <c r="S5078" s="291"/>
      <c r="T5078" s="291"/>
      <c r="U5078" s="294"/>
      <c r="V5078" s="297"/>
      <c r="W5078" s="291"/>
      <c r="X5078" s="291"/>
      <c r="Y5078" s="291"/>
      <c r="Z5078" s="291"/>
      <c r="AA5078" s="291"/>
      <c r="AB5078" s="318"/>
    </row>
    <row r="5079" spans="1:29" x14ac:dyDescent="0.35">
      <c r="A5079" s="300"/>
      <c r="B5079" s="294"/>
      <c r="C5079" s="294"/>
      <c r="D5079" s="312"/>
      <c r="E5079" s="312"/>
      <c r="F5079" s="312"/>
      <c r="G5079" s="300"/>
      <c r="H5079" s="300"/>
      <c r="I5079" s="300"/>
      <c r="J5079" s="291"/>
      <c r="K5079" s="291"/>
      <c r="L5079" s="309"/>
      <c r="M5079" s="300"/>
      <c r="N5079" s="294"/>
      <c r="O5079" s="294"/>
      <c r="P5079" s="294"/>
      <c r="Q5079" s="291"/>
      <c r="R5079" s="291"/>
      <c r="S5079" s="291"/>
      <c r="T5079" s="291"/>
      <c r="U5079" s="294"/>
      <c r="V5079" s="297"/>
      <c r="W5079" s="291"/>
      <c r="X5079" s="291"/>
      <c r="Y5079" s="291"/>
      <c r="Z5079" s="291"/>
      <c r="AA5079" s="291"/>
      <c r="AB5079" s="318"/>
    </row>
    <row r="5080" spans="1:29" x14ac:dyDescent="0.35">
      <c r="A5080" s="301"/>
      <c r="B5080" s="295"/>
      <c r="C5080" s="295"/>
      <c r="D5080" s="313"/>
      <c r="E5080" s="313"/>
      <c r="F5080" s="313"/>
      <c r="G5080" s="301"/>
      <c r="H5080" s="301"/>
      <c r="I5080" s="301"/>
      <c r="J5080" s="292"/>
      <c r="K5080" s="292"/>
      <c r="L5080" s="310"/>
      <c r="M5080" s="301"/>
      <c r="N5080" s="295"/>
      <c r="O5080" s="295"/>
      <c r="P5080" s="295"/>
      <c r="Q5080" s="292"/>
      <c r="R5080" s="292"/>
      <c r="S5080" s="292"/>
      <c r="T5080" s="292"/>
      <c r="U5080" s="295"/>
      <c r="V5080" s="298"/>
      <c r="W5080" s="292"/>
      <c r="X5080" s="292"/>
      <c r="Y5080" s="292"/>
      <c r="Z5080" s="292"/>
      <c r="AA5080" s="292"/>
      <c r="AB5080" s="319"/>
    </row>
    <row r="5081" spans="1:29" x14ac:dyDescent="0.35">
      <c r="A5081" s="15">
        <v>1</v>
      </c>
      <c r="B5081" s="16" t="str">
        <f>[1]ภดส3!B11654</f>
        <v>โฉนด</v>
      </c>
      <c r="C5081" s="16">
        <f>[1]ภดส3!E11654</f>
        <v>3397</v>
      </c>
      <c r="D5081" s="17">
        <f>[1]ภดส3!C11654</f>
        <v>7341</v>
      </c>
      <c r="E5081" s="17" t="str">
        <f>[1]ภดส3!F11654</f>
        <v>ม.2 ต.นาบอน</v>
      </c>
      <c r="F5081" s="18" t="s">
        <v>34</v>
      </c>
      <c r="G5081" s="16">
        <f>[1]ภดส3!G11654</f>
        <v>0</v>
      </c>
      <c r="H5081" s="16">
        <f>[1]ภดส3!H11654</f>
        <v>0</v>
      </c>
      <c r="I5081" s="16">
        <f>[1]ภดส3!I11654</f>
        <v>25</v>
      </c>
      <c r="J5081" s="19">
        <f>[1]ภดส3!J11654</f>
        <v>25</v>
      </c>
      <c r="K5081" s="20">
        <v>3050</v>
      </c>
      <c r="L5081" s="19">
        <f>J5081*K5081</f>
        <v>76250</v>
      </c>
      <c r="M5081" s="21">
        <v>1</v>
      </c>
      <c r="N5081" s="21" t="s">
        <v>72</v>
      </c>
      <c r="O5081" s="21" t="s">
        <v>49</v>
      </c>
      <c r="P5081" s="21">
        <v>2</v>
      </c>
      <c r="Q5081" s="22">
        <v>300</v>
      </c>
      <c r="R5081" s="23">
        <v>100</v>
      </c>
      <c r="S5081" s="22">
        <v>7450</v>
      </c>
      <c r="T5081" s="22">
        <f>Q5081*S5081</f>
        <v>2235000</v>
      </c>
      <c r="U5081" s="21">
        <v>30</v>
      </c>
      <c r="V5081" s="21">
        <v>50</v>
      </c>
      <c r="W5081" s="23">
        <f>T5081-T5081*50/100</f>
        <v>1117500</v>
      </c>
      <c r="X5081" s="22">
        <f>L5081+W5081</f>
        <v>1193750</v>
      </c>
      <c r="Y5081" s="23">
        <f>X5081*R5081/100</f>
        <v>1193750</v>
      </c>
      <c r="Z5081" s="22">
        <v>50000000</v>
      </c>
      <c r="AA5081" s="24">
        <v>0</v>
      </c>
      <c r="AB5081" s="25">
        <v>0.02</v>
      </c>
      <c r="AC5081" s="5">
        <f>AA5081*AB5081/100</f>
        <v>0</v>
      </c>
    </row>
    <row r="5082" spans="1:29" x14ac:dyDescent="0.35">
      <c r="A5082" s="15">
        <v>2</v>
      </c>
      <c r="B5082" s="16" t="str">
        <f>[1]ภดส3!B11655</f>
        <v>โฉนด</v>
      </c>
      <c r="C5082" s="16">
        <f>[1]ภดส3!E11655</f>
        <v>2958</v>
      </c>
      <c r="D5082" s="17">
        <f>[1]ภดส3!C11655</f>
        <v>6302</v>
      </c>
      <c r="E5082" s="17" t="str">
        <f>[1]ภดส3!F11655</f>
        <v>ม.2 ต.นาบอน</v>
      </c>
      <c r="F5082" s="28" t="s">
        <v>45</v>
      </c>
      <c r="G5082" s="16">
        <f>[1]ภดส3!G11655</f>
        <v>0</v>
      </c>
      <c r="H5082" s="16">
        <f>[1]ภดส3!H11655</f>
        <v>0</v>
      </c>
      <c r="I5082" s="16">
        <f>[1]ภดส3!I11655</f>
        <v>24</v>
      </c>
      <c r="J5082" s="45">
        <f>[1]ภดส3!J11655</f>
        <v>24</v>
      </c>
      <c r="K5082" s="29">
        <v>3050</v>
      </c>
      <c r="L5082" s="19">
        <f>J5082*K5082</f>
        <v>73200</v>
      </c>
      <c r="M5082" s="30"/>
      <c r="N5082" s="30"/>
      <c r="O5082" s="31"/>
      <c r="P5082" s="30"/>
      <c r="Q5082" s="32"/>
      <c r="R5082" s="23"/>
      <c r="S5082" s="42"/>
      <c r="T5082" s="22"/>
      <c r="U5082" s="31"/>
      <c r="V5082" s="31"/>
      <c r="W5082" s="23"/>
      <c r="X5082" s="22">
        <f>L5082</f>
        <v>73200</v>
      </c>
      <c r="Y5082" s="23">
        <f>X5082*100/100</f>
        <v>73200</v>
      </c>
      <c r="Z5082" s="22">
        <v>0</v>
      </c>
      <c r="AA5082" s="24">
        <f>Y5082-Z5082</f>
        <v>73200</v>
      </c>
      <c r="AB5082" s="25">
        <v>0.3</v>
      </c>
      <c r="AC5082" s="5">
        <f>AA5082*AB5082/100</f>
        <v>219.6</v>
      </c>
    </row>
    <row r="5083" spans="1:29" x14ac:dyDescent="0.35">
      <c r="A5083" s="201"/>
      <c r="B5083" s="202"/>
      <c r="C5083" s="202"/>
      <c r="D5083" s="77"/>
      <c r="E5083" s="77"/>
      <c r="F5083" s="130"/>
      <c r="G5083" s="202"/>
      <c r="H5083" s="202"/>
      <c r="I5083" s="202"/>
      <c r="J5083" s="196"/>
      <c r="K5083" s="197"/>
      <c r="L5083" s="203"/>
      <c r="M5083" s="132"/>
      <c r="N5083" s="204"/>
      <c r="O5083" s="204"/>
      <c r="P5083" s="204"/>
      <c r="Q5083" s="183"/>
      <c r="R5083" s="206"/>
      <c r="S5083" s="183"/>
      <c r="T5083" s="207"/>
      <c r="U5083" s="204"/>
      <c r="V5083" s="204"/>
      <c r="W5083" s="206"/>
      <c r="X5083" s="207"/>
      <c r="Y5083" s="206"/>
      <c r="Z5083" s="207"/>
      <c r="AA5083" s="208"/>
      <c r="AB5083" s="198"/>
      <c r="AC5083" s="188">
        <f>SUM(AC5081:AC5082)</f>
        <v>219.6</v>
      </c>
    </row>
    <row r="5084" spans="1:29" x14ac:dyDescent="0.35">
      <c r="A5084" s="1"/>
      <c r="B5084" s="1"/>
      <c r="C5084" s="1"/>
      <c r="D5084" s="2"/>
      <c r="E5084" s="2"/>
      <c r="F5084" s="2"/>
      <c r="G5084" s="1"/>
      <c r="H5084" s="1"/>
      <c r="I5084" s="1"/>
      <c r="J5084" s="3"/>
      <c r="K5084" s="4"/>
      <c r="M5084" s="6"/>
      <c r="N5084" s="1"/>
      <c r="O5084" s="1"/>
      <c r="P5084" s="1"/>
      <c r="Q5084" s="3"/>
      <c r="R5084" s="4"/>
      <c r="S5084" s="3"/>
      <c r="T5084" s="3"/>
      <c r="U5084" s="1"/>
      <c r="V5084" s="1"/>
      <c r="W5084" s="4"/>
      <c r="X5084" s="3"/>
      <c r="Y5084" s="4"/>
      <c r="Z5084" s="3"/>
      <c r="AA5084" s="4"/>
      <c r="AB5084" s="55"/>
    </row>
    <row r="5085" spans="1:29" x14ac:dyDescent="0.35">
      <c r="A5085" s="8"/>
      <c r="B5085" s="8" t="s">
        <v>37</v>
      </c>
      <c r="C5085" s="8"/>
      <c r="D5085" s="9" t="s">
        <v>38</v>
      </c>
      <c r="E5085" s="9"/>
      <c r="F5085" s="9"/>
      <c r="G5085" s="56"/>
      <c r="H5085" s="8" t="s">
        <v>39</v>
      </c>
      <c r="I5085" s="8"/>
      <c r="J5085" s="57"/>
      <c r="K5085" s="10"/>
      <c r="L5085" s="8"/>
      <c r="M5085" s="13"/>
      <c r="N5085" s="1"/>
      <c r="O5085" s="1"/>
      <c r="P5085" s="1"/>
      <c r="Q5085" s="3"/>
      <c r="R5085" s="4"/>
      <c r="S5085" s="3"/>
      <c r="T5085" s="3"/>
      <c r="U5085" s="1"/>
      <c r="V5085" s="1"/>
      <c r="W5085" s="4"/>
      <c r="X5085" s="3"/>
      <c r="Y5085" s="4"/>
      <c r="Z5085" s="3"/>
      <c r="AA5085" s="4"/>
      <c r="AB5085" s="55"/>
    </row>
    <row r="5086" spans="1:29" x14ac:dyDescent="0.35">
      <c r="A5086" s="8"/>
      <c r="B5086" s="8"/>
      <c r="C5086" s="8"/>
      <c r="D5086" s="9"/>
      <c r="E5086" s="9"/>
      <c r="F5086" s="9"/>
      <c r="G5086" s="56"/>
      <c r="H5086" s="8" t="s">
        <v>40</v>
      </c>
      <c r="I5086" s="8"/>
      <c r="J5086" s="57"/>
      <c r="K5086" s="10"/>
      <c r="L5086" s="8"/>
      <c r="M5086" s="13"/>
      <c r="N5086" s="1"/>
      <c r="O5086" s="1"/>
      <c r="P5086" s="1"/>
      <c r="Q5086" s="3"/>
      <c r="R5086" s="4"/>
      <c r="S5086" s="3"/>
      <c r="T5086" s="3"/>
      <c r="U5086" s="1"/>
      <c r="V5086" s="1"/>
      <c r="W5086" s="4"/>
      <c r="X5086" s="3"/>
      <c r="Y5086" s="4"/>
      <c r="Z5086" s="3"/>
      <c r="AA5086" s="4"/>
      <c r="AB5086" s="55"/>
    </row>
    <row r="5087" spans="1:29" x14ac:dyDescent="0.35">
      <c r="A5087" s="8"/>
      <c r="B5087" s="8"/>
      <c r="C5087" s="8"/>
      <c r="D5087" s="9"/>
      <c r="E5087" s="9"/>
      <c r="F5087" s="9"/>
      <c r="G5087" s="56"/>
      <c r="H5087" s="8" t="s">
        <v>41</v>
      </c>
      <c r="I5087" s="8"/>
      <c r="J5087" s="57"/>
      <c r="K5087" s="10"/>
      <c r="L5087" s="8"/>
      <c r="M5087" s="13"/>
      <c r="N5087" s="1"/>
      <c r="O5087" s="1"/>
      <c r="P5087" s="8"/>
      <c r="Q5087" s="3"/>
      <c r="R5087" s="4"/>
      <c r="S5087" s="3"/>
      <c r="T5087" s="3"/>
      <c r="U5087" s="1"/>
      <c r="V5087" s="1"/>
      <c r="W5087" s="4"/>
      <c r="X5087" s="3"/>
      <c r="Y5087" s="11"/>
      <c r="Z5087" s="10"/>
      <c r="AA5087" s="11"/>
      <c r="AB5087" s="14"/>
    </row>
    <row r="5088" spans="1:29" x14ac:dyDescent="0.35">
      <c r="A5088" s="8"/>
      <c r="B5088" s="8"/>
      <c r="C5088" s="8"/>
      <c r="D5088" s="9"/>
      <c r="E5088" s="9"/>
      <c r="F5088" s="9"/>
      <c r="G5088" s="56"/>
      <c r="H5088" s="8" t="s">
        <v>42</v>
      </c>
      <c r="I5088" s="58"/>
      <c r="J5088" s="59"/>
      <c r="K5088" s="12"/>
      <c r="L5088" s="58"/>
      <c r="M5088" s="60"/>
      <c r="N5088" s="1"/>
      <c r="O5088" s="1"/>
      <c r="P5088" s="8"/>
      <c r="Q5088" s="3"/>
      <c r="R5088" s="4"/>
      <c r="S5088" s="3"/>
      <c r="T5088" s="3"/>
      <c r="U5088" s="1"/>
      <c r="V5088" s="1"/>
      <c r="W5088" s="4"/>
      <c r="X5088" s="3"/>
      <c r="Y5088" s="11"/>
      <c r="Z5088" s="10"/>
      <c r="AA5088" s="11"/>
      <c r="AB5088" s="14"/>
    </row>
    <row r="5089" spans="1:29" x14ac:dyDescent="0.35">
      <c r="A5089" s="58"/>
      <c r="B5089" s="58"/>
      <c r="C5089" s="58"/>
      <c r="D5089" s="61"/>
      <c r="E5089" s="61"/>
      <c r="F5089" s="61"/>
      <c r="G5089" s="58"/>
      <c r="H5089" s="58" t="s">
        <v>43</v>
      </c>
      <c r="I5089" s="58"/>
      <c r="J5089" s="59"/>
      <c r="K5089" s="12"/>
      <c r="L5089" s="58"/>
      <c r="M5089" s="60"/>
    </row>
    <row r="5090" spans="1:29" x14ac:dyDescent="0.35">
      <c r="A5090" s="1"/>
      <c r="B5090" s="1"/>
      <c r="C5090" s="1"/>
      <c r="D5090" s="2"/>
      <c r="E5090" s="2"/>
      <c r="F5090" s="2"/>
      <c r="G5090" s="1"/>
      <c r="H5090" s="1"/>
      <c r="I5090" s="1"/>
      <c r="J5090" s="3"/>
      <c r="K5090" s="4"/>
      <c r="M5090" s="6"/>
      <c r="N5090" s="1"/>
      <c r="O5090" s="1"/>
      <c r="P5090" s="1"/>
      <c r="Q5090" s="3"/>
      <c r="R5090" s="4"/>
      <c r="S5090" s="3"/>
      <c r="T5090" s="3"/>
      <c r="U5090" s="1"/>
      <c r="V5090" s="1"/>
      <c r="W5090" s="4"/>
      <c r="X5090" s="3"/>
      <c r="Y5090" s="4"/>
      <c r="Z5090" s="3"/>
      <c r="AA5090" s="314" t="s">
        <v>0</v>
      </c>
      <c r="AB5090" s="314"/>
    </row>
    <row r="5091" spans="1:29" x14ac:dyDescent="0.35">
      <c r="A5091" s="315" t="s">
        <v>1</v>
      </c>
      <c r="B5091" s="315"/>
      <c r="C5091" s="315"/>
      <c r="D5091" s="315"/>
      <c r="E5091" s="315"/>
      <c r="F5091" s="315"/>
      <c r="G5091" s="315"/>
      <c r="H5091" s="315"/>
      <c r="I5091" s="315"/>
      <c r="J5091" s="315"/>
      <c r="K5091" s="315"/>
      <c r="L5091" s="315"/>
      <c r="M5091" s="315"/>
      <c r="N5091" s="315"/>
      <c r="O5091" s="315"/>
      <c r="P5091" s="315"/>
      <c r="Q5091" s="315"/>
      <c r="R5091" s="315"/>
      <c r="S5091" s="315"/>
      <c r="T5091" s="315"/>
      <c r="U5091" s="315"/>
      <c r="V5091" s="315"/>
      <c r="W5091" s="315"/>
      <c r="X5091" s="315"/>
      <c r="Y5091" s="315"/>
      <c r="Z5091" s="315"/>
      <c r="AA5091" s="315"/>
      <c r="AB5091" s="315"/>
    </row>
    <row r="5092" spans="1:29" x14ac:dyDescent="0.35">
      <c r="A5092" s="315" t="str">
        <f>A5073</f>
        <v>เทศบาลตำบลนาบอน</v>
      </c>
      <c r="B5092" s="315"/>
      <c r="C5092" s="315"/>
      <c r="D5092" s="315"/>
      <c r="E5092" s="315"/>
      <c r="F5092" s="315"/>
      <c r="G5092" s="315"/>
      <c r="H5092" s="315"/>
      <c r="I5092" s="315"/>
      <c r="J5092" s="315"/>
      <c r="K5092" s="315"/>
      <c r="L5092" s="315"/>
      <c r="M5092" s="315"/>
      <c r="N5092" s="315"/>
      <c r="O5092" s="315"/>
      <c r="P5092" s="315"/>
      <c r="Q5092" s="315"/>
      <c r="R5092" s="315"/>
      <c r="S5092" s="315"/>
      <c r="T5092" s="315"/>
      <c r="U5092" s="315"/>
      <c r="V5092" s="315"/>
      <c r="W5092" s="315"/>
      <c r="X5092" s="315"/>
      <c r="Y5092" s="315"/>
      <c r="Z5092" s="315"/>
      <c r="AA5092" s="315"/>
      <c r="AB5092" s="315"/>
    </row>
    <row r="5093" spans="1:29" x14ac:dyDescent="0.35">
      <c r="A5093" s="8" t="s">
        <v>390</v>
      </c>
      <c r="B5093" s="8"/>
      <c r="C5093" s="8"/>
      <c r="D5093" s="9"/>
      <c r="E5093" s="9"/>
      <c r="F5093" s="9"/>
      <c r="G5093" s="8"/>
      <c r="H5093" s="8"/>
      <c r="I5093" s="8"/>
      <c r="J5093" s="10"/>
      <c r="K5093" s="11"/>
      <c r="L5093" s="12"/>
      <c r="M5093" s="13"/>
      <c r="N5093" s="8"/>
      <c r="O5093" s="8"/>
      <c r="P5093" s="8"/>
      <c r="Q5093" s="10"/>
      <c r="R5093" s="11"/>
      <c r="S5093" s="10"/>
      <c r="T5093" s="10"/>
      <c r="U5093" s="8"/>
      <c r="V5093" s="8"/>
      <c r="W5093" s="11"/>
      <c r="X5093" s="10"/>
      <c r="Y5093" s="11"/>
      <c r="Z5093" s="10"/>
      <c r="AA5093" s="11"/>
      <c r="AB5093" s="14"/>
    </row>
    <row r="5094" spans="1:29" x14ac:dyDescent="0.35">
      <c r="A5094" s="288" t="s">
        <v>4</v>
      </c>
      <c r="B5094" s="316"/>
      <c r="C5094" s="316"/>
      <c r="D5094" s="316"/>
      <c r="E5094" s="316"/>
      <c r="F5094" s="316"/>
      <c r="G5094" s="316"/>
      <c r="H5094" s="316"/>
      <c r="I5094" s="316"/>
      <c r="J5094" s="316"/>
      <c r="K5094" s="316"/>
      <c r="L5094" s="289"/>
      <c r="M5094" s="288" t="s">
        <v>5</v>
      </c>
      <c r="N5094" s="316"/>
      <c r="O5094" s="316"/>
      <c r="P5094" s="316"/>
      <c r="Q5094" s="316"/>
      <c r="R5094" s="316"/>
      <c r="S5094" s="316"/>
      <c r="T5094" s="316"/>
      <c r="U5094" s="316"/>
      <c r="V5094" s="316"/>
      <c r="W5094" s="289"/>
      <c r="X5094" s="290" t="s">
        <v>6</v>
      </c>
      <c r="Y5094" s="290" t="s">
        <v>7</v>
      </c>
      <c r="Z5094" s="290" t="s">
        <v>8</v>
      </c>
      <c r="AA5094" s="290" t="s">
        <v>9</v>
      </c>
      <c r="AB5094" s="317" t="s">
        <v>10</v>
      </c>
    </row>
    <row r="5095" spans="1:29" x14ac:dyDescent="0.35">
      <c r="A5095" s="299" t="s">
        <v>11</v>
      </c>
      <c r="B5095" s="293" t="s">
        <v>12</v>
      </c>
      <c r="C5095" s="293" t="s">
        <v>13</v>
      </c>
      <c r="D5095" s="311" t="s">
        <v>14</v>
      </c>
      <c r="E5095" s="311" t="s">
        <v>15</v>
      </c>
      <c r="F5095" s="312" t="s">
        <v>16</v>
      </c>
      <c r="G5095" s="302" t="s">
        <v>17</v>
      </c>
      <c r="H5095" s="303"/>
      <c r="I5095" s="304"/>
      <c r="J5095" s="290" t="s">
        <v>18</v>
      </c>
      <c r="K5095" s="290" t="s">
        <v>19</v>
      </c>
      <c r="L5095" s="308" t="s">
        <v>20</v>
      </c>
      <c r="M5095" s="299" t="s">
        <v>11</v>
      </c>
      <c r="N5095" s="293" t="s">
        <v>21</v>
      </c>
      <c r="O5095" s="293" t="s">
        <v>22</v>
      </c>
      <c r="P5095" s="293" t="s">
        <v>16</v>
      </c>
      <c r="Q5095" s="290" t="s">
        <v>23</v>
      </c>
      <c r="R5095" s="290" t="s">
        <v>24</v>
      </c>
      <c r="S5095" s="290" t="s">
        <v>25</v>
      </c>
      <c r="T5095" s="290" t="s">
        <v>26</v>
      </c>
      <c r="U5095" s="288" t="s">
        <v>27</v>
      </c>
      <c r="V5095" s="289"/>
      <c r="W5095" s="290" t="s">
        <v>28</v>
      </c>
      <c r="X5095" s="291"/>
      <c r="Y5095" s="291"/>
      <c r="Z5095" s="291"/>
      <c r="AA5095" s="291"/>
      <c r="AB5095" s="318"/>
    </row>
    <row r="5096" spans="1:29" x14ac:dyDescent="0.35">
      <c r="A5096" s="300"/>
      <c r="B5096" s="294"/>
      <c r="C5096" s="294"/>
      <c r="D5096" s="312"/>
      <c r="E5096" s="312"/>
      <c r="F5096" s="312"/>
      <c r="G5096" s="305"/>
      <c r="H5096" s="306"/>
      <c r="I5096" s="307"/>
      <c r="J5096" s="291"/>
      <c r="K5096" s="291"/>
      <c r="L5096" s="309"/>
      <c r="M5096" s="300"/>
      <c r="N5096" s="294"/>
      <c r="O5096" s="294"/>
      <c r="P5096" s="294"/>
      <c r="Q5096" s="291"/>
      <c r="R5096" s="291"/>
      <c r="S5096" s="291"/>
      <c r="T5096" s="291"/>
      <c r="U5096" s="293" t="s">
        <v>29</v>
      </c>
      <c r="V5096" s="296" t="s">
        <v>30</v>
      </c>
      <c r="W5096" s="291"/>
      <c r="X5096" s="291"/>
      <c r="Y5096" s="291"/>
      <c r="Z5096" s="291"/>
      <c r="AA5096" s="291"/>
      <c r="AB5096" s="318"/>
    </row>
    <row r="5097" spans="1:29" x14ac:dyDescent="0.35">
      <c r="A5097" s="300"/>
      <c r="B5097" s="294"/>
      <c r="C5097" s="294"/>
      <c r="D5097" s="312"/>
      <c r="E5097" s="312"/>
      <c r="F5097" s="312"/>
      <c r="G5097" s="299" t="s">
        <v>31</v>
      </c>
      <c r="H5097" s="299" t="s">
        <v>32</v>
      </c>
      <c r="I5097" s="299" t="s">
        <v>33</v>
      </c>
      <c r="J5097" s="291"/>
      <c r="K5097" s="291"/>
      <c r="L5097" s="309"/>
      <c r="M5097" s="300"/>
      <c r="N5097" s="294"/>
      <c r="O5097" s="294"/>
      <c r="P5097" s="294"/>
      <c r="Q5097" s="291"/>
      <c r="R5097" s="291"/>
      <c r="S5097" s="291"/>
      <c r="T5097" s="291"/>
      <c r="U5097" s="294"/>
      <c r="V5097" s="297"/>
      <c r="W5097" s="291"/>
      <c r="X5097" s="291"/>
      <c r="Y5097" s="291"/>
      <c r="Z5097" s="291"/>
      <c r="AA5097" s="291"/>
      <c r="AB5097" s="318"/>
    </row>
    <row r="5098" spans="1:29" x14ac:dyDescent="0.35">
      <c r="A5098" s="300"/>
      <c r="B5098" s="294"/>
      <c r="C5098" s="294"/>
      <c r="D5098" s="312"/>
      <c r="E5098" s="312"/>
      <c r="F5098" s="312"/>
      <c r="G5098" s="300"/>
      <c r="H5098" s="300"/>
      <c r="I5098" s="300"/>
      <c r="J5098" s="291"/>
      <c r="K5098" s="291"/>
      <c r="L5098" s="309"/>
      <c r="M5098" s="300"/>
      <c r="N5098" s="294"/>
      <c r="O5098" s="294"/>
      <c r="P5098" s="294"/>
      <c r="Q5098" s="291"/>
      <c r="R5098" s="291"/>
      <c r="S5098" s="291"/>
      <c r="T5098" s="291"/>
      <c r="U5098" s="294"/>
      <c r="V5098" s="297"/>
      <c r="W5098" s="291"/>
      <c r="X5098" s="291"/>
      <c r="Y5098" s="291"/>
      <c r="Z5098" s="291"/>
      <c r="AA5098" s="291"/>
      <c r="AB5098" s="318"/>
    </row>
    <row r="5099" spans="1:29" x14ac:dyDescent="0.35">
      <c r="A5099" s="301"/>
      <c r="B5099" s="295"/>
      <c r="C5099" s="295"/>
      <c r="D5099" s="313"/>
      <c r="E5099" s="313"/>
      <c r="F5099" s="313"/>
      <c r="G5099" s="301"/>
      <c r="H5099" s="301"/>
      <c r="I5099" s="301"/>
      <c r="J5099" s="292"/>
      <c r="K5099" s="292"/>
      <c r="L5099" s="310"/>
      <c r="M5099" s="301"/>
      <c r="N5099" s="295"/>
      <c r="O5099" s="295"/>
      <c r="P5099" s="295"/>
      <c r="Q5099" s="292"/>
      <c r="R5099" s="292"/>
      <c r="S5099" s="292"/>
      <c r="T5099" s="292"/>
      <c r="U5099" s="295"/>
      <c r="V5099" s="298"/>
      <c r="W5099" s="292"/>
      <c r="X5099" s="292"/>
      <c r="Y5099" s="292"/>
      <c r="Z5099" s="292"/>
      <c r="AA5099" s="292"/>
      <c r="AB5099" s="319"/>
    </row>
    <row r="5100" spans="1:29" x14ac:dyDescent="0.35">
      <c r="A5100" s="15">
        <v>1</v>
      </c>
      <c r="B5100" s="16" t="str">
        <f>[1]ภดส3!B11735</f>
        <v>โฉนด</v>
      </c>
      <c r="C5100" s="16">
        <f>[1]ภดส3!E11735</f>
        <v>4936</v>
      </c>
      <c r="D5100" s="17">
        <f>[1]ภดส3!C11735</f>
        <v>14083</v>
      </c>
      <c r="E5100" s="17" t="str">
        <f>[1]ภดส3!F11735</f>
        <v>ม.11 ต.นาบอน</v>
      </c>
      <c r="F5100" s="18" t="s">
        <v>34</v>
      </c>
      <c r="G5100" s="16">
        <f>[1]ภดส3!G11735</f>
        <v>0</v>
      </c>
      <c r="H5100" s="16">
        <f>[1]ภดส3!H11735</f>
        <v>0</v>
      </c>
      <c r="I5100" s="16">
        <f>[1]ภดส3!I11735</f>
        <v>99</v>
      </c>
      <c r="J5100" s="19">
        <f>[1]ภดส3!J11735</f>
        <v>99</v>
      </c>
      <c r="K5100" s="20">
        <v>2650</v>
      </c>
      <c r="L5100" s="19">
        <f>J5100*K5100</f>
        <v>262350</v>
      </c>
      <c r="M5100" s="21">
        <v>1</v>
      </c>
      <c r="N5100" s="21" t="s">
        <v>74</v>
      </c>
      <c r="O5100" s="21" t="s">
        <v>49</v>
      </c>
      <c r="P5100" s="21">
        <v>2</v>
      </c>
      <c r="Q5100" s="22">
        <v>100</v>
      </c>
      <c r="R5100" s="23">
        <v>100</v>
      </c>
      <c r="S5100" s="22">
        <v>7450</v>
      </c>
      <c r="T5100" s="22">
        <f>Q5100*S5100</f>
        <v>745000</v>
      </c>
      <c r="U5100" s="21">
        <v>25</v>
      </c>
      <c r="V5100" s="21">
        <v>40</v>
      </c>
      <c r="W5100" s="23">
        <f>T5100-T5100*40/100</f>
        <v>447000</v>
      </c>
      <c r="X5100" s="22">
        <f>L5100/4+W5100</f>
        <v>512587.5</v>
      </c>
      <c r="Y5100" s="23">
        <f>X5100*R5100/100</f>
        <v>512587.5</v>
      </c>
      <c r="Z5100" s="22">
        <v>0</v>
      </c>
      <c r="AA5100" s="24">
        <f>Y5100-Z5100</f>
        <v>512587.5</v>
      </c>
      <c r="AB5100" s="25">
        <v>0.02</v>
      </c>
      <c r="AC5100" s="5">
        <f>AA5100*AB5100/100</f>
        <v>102.5175</v>
      </c>
    </row>
    <row r="5101" spans="1:29" x14ac:dyDescent="0.35">
      <c r="A5101" s="15"/>
      <c r="B5101" s="16"/>
      <c r="C5101" s="16"/>
      <c r="D5101" s="17"/>
      <c r="E5101" s="17"/>
      <c r="F5101" s="18"/>
      <c r="G5101" s="16"/>
      <c r="H5101" s="16"/>
      <c r="I5101" s="16"/>
      <c r="J5101" s="19"/>
      <c r="K5101" s="20"/>
      <c r="L5101" s="19"/>
      <c r="M5101" s="21">
        <v>2</v>
      </c>
      <c r="N5101" s="21" t="s">
        <v>74</v>
      </c>
      <c r="O5101" s="21" t="s">
        <v>49</v>
      </c>
      <c r="P5101" s="21">
        <v>2</v>
      </c>
      <c r="Q5101" s="22">
        <v>100</v>
      </c>
      <c r="R5101" s="23">
        <v>100</v>
      </c>
      <c r="S5101" s="22">
        <v>7450</v>
      </c>
      <c r="T5101" s="22">
        <f>Q5101*S5101</f>
        <v>745000</v>
      </c>
      <c r="U5101" s="21">
        <v>25</v>
      </c>
      <c r="V5101" s="21">
        <v>40</v>
      </c>
      <c r="W5101" s="23">
        <f>T5101-T5101*40/100</f>
        <v>447000</v>
      </c>
      <c r="X5101" s="22">
        <f>L5100/4+W5101</f>
        <v>512587.5</v>
      </c>
      <c r="Y5101" s="23">
        <f>X5101*R5101/100</f>
        <v>512587.5</v>
      </c>
      <c r="Z5101" s="22">
        <v>0</v>
      </c>
      <c r="AA5101" s="24">
        <f>Y5101-Z5101</f>
        <v>512587.5</v>
      </c>
      <c r="AB5101" s="25">
        <v>0.02</v>
      </c>
      <c r="AC5101" s="5">
        <f t="shared" ref="AC5101:AC5105" si="294">AA5101*AB5101/100</f>
        <v>102.5175</v>
      </c>
    </row>
    <row r="5102" spans="1:29" x14ac:dyDescent="0.35">
      <c r="A5102" s="15"/>
      <c r="B5102" s="16"/>
      <c r="C5102" s="16"/>
      <c r="D5102" s="17"/>
      <c r="E5102" s="17"/>
      <c r="F5102" s="18"/>
      <c r="G5102" s="16"/>
      <c r="H5102" s="16"/>
      <c r="I5102" s="16"/>
      <c r="J5102" s="19"/>
      <c r="K5102" s="20"/>
      <c r="L5102" s="19"/>
      <c r="M5102" s="21">
        <v>3</v>
      </c>
      <c r="N5102" s="21" t="s">
        <v>74</v>
      </c>
      <c r="O5102" s="21" t="s">
        <v>49</v>
      </c>
      <c r="P5102" s="21">
        <v>2</v>
      </c>
      <c r="Q5102" s="22">
        <v>100</v>
      </c>
      <c r="R5102" s="23">
        <v>100</v>
      </c>
      <c r="S5102" s="22">
        <v>7450</v>
      </c>
      <c r="T5102" s="22">
        <f t="shared" ref="T5102:T5104" si="295">Q5102*S5102</f>
        <v>745000</v>
      </c>
      <c r="U5102" s="21">
        <v>25</v>
      </c>
      <c r="V5102" s="21">
        <v>40</v>
      </c>
      <c r="W5102" s="23">
        <f t="shared" ref="W5102:W5103" si="296">T5102-T5102*40/100</f>
        <v>447000</v>
      </c>
      <c r="X5102" s="22">
        <f>L5100/4+W5102</f>
        <v>512587.5</v>
      </c>
      <c r="Y5102" s="23">
        <f t="shared" ref="Y5102:Y5103" si="297">X5102*R5102/100</f>
        <v>512587.5</v>
      </c>
      <c r="Z5102" s="22">
        <v>0</v>
      </c>
      <c r="AA5102" s="24">
        <f t="shared" ref="AA5102:AA5104" si="298">Y5102-Z5102</f>
        <v>512587.5</v>
      </c>
      <c r="AB5102" s="25">
        <v>0.02</v>
      </c>
      <c r="AC5102" s="5">
        <f t="shared" si="294"/>
        <v>102.5175</v>
      </c>
    </row>
    <row r="5103" spans="1:29" x14ac:dyDescent="0.35">
      <c r="A5103" s="15"/>
      <c r="B5103" s="16"/>
      <c r="C5103" s="16"/>
      <c r="D5103" s="17"/>
      <c r="E5103" s="17"/>
      <c r="F5103" s="28"/>
      <c r="G5103" s="16"/>
      <c r="H5103" s="16"/>
      <c r="I5103" s="16"/>
      <c r="J5103" s="45"/>
      <c r="K5103" s="29"/>
      <c r="L5103" s="19"/>
      <c r="M5103" s="31">
        <v>4</v>
      </c>
      <c r="N5103" s="21" t="s">
        <v>74</v>
      </c>
      <c r="O5103" s="31" t="s">
        <v>49</v>
      </c>
      <c r="P5103" s="31">
        <v>2</v>
      </c>
      <c r="Q5103" s="22">
        <v>100</v>
      </c>
      <c r="R5103" s="23">
        <v>100</v>
      </c>
      <c r="S5103" s="22">
        <v>7450</v>
      </c>
      <c r="T5103" s="22">
        <f t="shared" si="295"/>
        <v>745000</v>
      </c>
      <c r="U5103" s="21">
        <v>25</v>
      </c>
      <c r="V5103" s="21">
        <v>40</v>
      </c>
      <c r="W5103" s="23">
        <f t="shared" si="296"/>
        <v>447000</v>
      </c>
      <c r="X5103" s="22">
        <f>L5100/4+W5103</f>
        <v>512587.5</v>
      </c>
      <c r="Y5103" s="23">
        <f t="shared" si="297"/>
        <v>512587.5</v>
      </c>
      <c r="Z5103" s="22">
        <v>0</v>
      </c>
      <c r="AA5103" s="24">
        <f t="shared" si="298"/>
        <v>512587.5</v>
      </c>
      <c r="AB5103" s="25">
        <v>0.02</v>
      </c>
      <c r="AC5103" s="5">
        <f t="shared" si="294"/>
        <v>102.5175</v>
      </c>
    </row>
    <row r="5104" spans="1:29" x14ac:dyDescent="0.35">
      <c r="A5104" s="92">
        <v>2</v>
      </c>
      <c r="B5104" s="93" t="s">
        <v>95</v>
      </c>
      <c r="C5104" s="93">
        <v>5965</v>
      </c>
      <c r="D5104" s="17">
        <v>14085</v>
      </c>
      <c r="E5104" s="17" t="s">
        <v>67</v>
      </c>
      <c r="F5104" s="105" t="s">
        <v>34</v>
      </c>
      <c r="G5104" s="93">
        <v>0</v>
      </c>
      <c r="H5104" s="93">
        <v>0</v>
      </c>
      <c r="I5104" s="93">
        <v>35</v>
      </c>
      <c r="J5104" s="114">
        <f>G5104*400+H5104*100+I5104</f>
        <v>35</v>
      </c>
      <c r="K5104" s="142">
        <v>2650</v>
      </c>
      <c r="L5104" s="95">
        <f>J5104*K5104</f>
        <v>92750</v>
      </c>
      <c r="M5104" s="91">
        <v>5</v>
      </c>
      <c r="N5104" s="21" t="s">
        <v>74</v>
      </c>
      <c r="O5104" s="31" t="s">
        <v>49</v>
      </c>
      <c r="P5104" s="31">
        <v>2</v>
      </c>
      <c r="Q5104" s="97">
        <v>140</v>
      </c>
      <c r="R5104" s="98">
        <v>100</v>
      </c>
      <c r="S5104" s="97">
        <v>7450</v>
      </c>
      <c r="T5104" s="97">
        <f t="shared" si="295"/>
        <v>1043000</v>
      </c>
      <c r="U5104" s="96">
        <v>15</v>
      </c>
      <c r="V5104" s="96">
        <v>20</v>
      </c>
      <c r="W5104" s="98">
        <f>T5104-T5104*20/100</f>
        <v>834400</v>
      </c>
      <c r="X5104" s="97">
        <f>L5104+W5104</f>
        <v>927150</v>
      </c>
      <c r="Y5104" s="98">
        <f>X5104*R5104/100</f>
        <v>927150</v>
      </c>
      <c r="Z5104" s="97">
        <v>0</v>
      </c>
      <c r="AA5104" s="99">
        <f t="shared" si="298"/>
        <v>927150</v>
      </c>
      <c r="AB5104" s="100">
        <v>0.02</v>
      </c>
      <c r="AC5104" s="5">
        <f t="shared" si="294"/>
        <v>185.43</v>
      </c>
    </row>
    <row r="5105" spans="1:29" x14ac:dyDescent="0.35">
      <c r="A5105" s="92">
        <v>3</v>
      </c>
      <c r="B5105" s="93" t="s">
        <v>95</v>
      </c>
      <c r="C5105" s="93">
        <v>5092</v>
      </c>
      <c r="D5105" s="17">
        <v>12529</v>
      </c>
      <c r="E5105" s="17" t="s">
        <v>67</v>
      </c>
      <c r="F5105" s="105" t="s">
        <v>34</v>
      </c>
      <c r="G5105" s="93">
        <v>0</v>
      </c>
      <c r="H5105" s="93">
        <v>0</v>
      </c>
      <c r="I5105" s="93">
        <v>52</v>
      </c>
      <c r="J5105" s="114">
        <f>G5105*400+H5105*100+I5105</f>
        <v>52</v>
      </c>
      <c r="K5105" s="142">
        <v>3050</v>
      </c>
      <c r="L5105" s="95">
        <f>J5105*K5105</f>
        <v>158600</v>
      </c>
      <c r="M5105" s="91">
        <v>6</v>
      </c>
      <c r="N5105" s="96" t="s">
        <v>72</v>
      </c>
      <c r="O5105" s="71" t="s">
        <v>49</v>
      </c>
      <c r="P5105" s="71">
        <v>2</v>
      </c>
      <c r="Q5105" s="97">
        <v>600</v>
      </c>
      <c r="R5105" s="98">
        <v>100</v>
      </c>
      <c r="S5105" s="97">
        <v>7450</v>
      </c>
      <c r="T5105" s="97">
        <f>Q5105*S5105</f>
        <v>4470000</v>
      </c>
      <c r="U5105" s="96">
        <v>15</v>
      </c>
      <c r="V5105" s="96">
        <v>20</v>
      </c>
      <c r="W5105" s="98">
        <f>T5105-T5105*V5105/100</f>
        <v>3576000</v>
      </c>
      <c r="X5105" s="97">
        <f>L5105+W5105</f>
        <v>3734600</v>
      </c>
      <c r="Y5105" s="98">
        <f>X5105*R5105/100</f>
        <v>3734600</v>
      </c>
      <c r="Z5105" s="97">
        <v>50000000</v>
      </c>
      <c r="AA5105" s="99">
        <v>0</v>
      </c>
      <c r="AB5105" s="100">
        <v>0.02</v>
      </c>
      <c r="AC5105" s="5">
        <f t="shared" si="294"/>
        <v>0</v>
      </c>
    </row>
    <row r="5106" spans="1:29" x14ac:dyDescent="0.35">
      <c r="A5106" s="92"/>
      <c r="B5106" s="93"/>
      <c r="C5106" s="93"/>
      <c r="D5106" s="17"/>
      <c r="E5106" s="17"/>
      <c r="F5106" s="105"/>
      <c r="G5106" s="93"/>
      <c r="H5106" s="93"/>
      <c r="I5106" s="93"/>
      <c r="J5106" s="114"/>
      <c r="K5106" s="142"/>
      <c r="L5106" s="95"/>
      <c r="M5106" s="91"/>
      <c r="N5106" s="96"/>
      <c r="O5106" s="71"/>
      <c r="P5106" s="71"/>
      <c r="Q5106" s="97"/>
      <c r="R5106" s="98"/>
      <c r="S5106" s="97"/>
      <c r="T5106" s="97"/>
      <c r="U5106" s="96"/>
      <c r="V5106" s="96"/>
      <c r="W5106" s="98"/>
      <c r="X5106" s="97"/>
      <c r="Y5106" s="98"/>
      <c r="Z5106" s="97"/>
      <c r="AA5106" s="99"/>
      <c r="AB5106" s="100"/>
    </row>
    <row r="5107" spans="1:29" x14ac:dyDescent="0.35">
      <c r="A5107" s="201"/>
      <c r="B5107" s="202"/>
      <c r="C5107" s="202"/>
      <c r="D5107" s="77"/>
      <c r="E5107" s="77"/>
      <c r="F5107" s="130"/>
      <c r="G5107" s="202"/>
      <c r="H5107" s="202"/>
      <c r="I5107" s="202"/>
      <c r="J5107" s="196"/>
      <c r="K5107" s="197"/>
      <c r="L5107" s="203"/>
      <c r="M5107" s="132"/>
      <c r="N5107" s="204"/>
      <c r="O5107" s="204"/>
      <c r="P5107" s="204"/>
      <c r="Q5107" s="183"/>
      <c r="R5107" s="206"/>
      <c r="S5107" s="183"/>
      <c r="T5107" s="207"/>
      <c r="U5107" s="204"/>
      <c r="V5107" s="204"/>
      <c r="W5107" s="206"/>
      <c r="X5107" s="207"/>
      <c r="Y5107" s="206"/>
      <c r="Z5107" s="207"/>
      <c r="AA5107" s="208"/>
      <c r="AB5107" s="198"/>
      <c r="AC5107" s="188">
        <f>SUM(AC5100:AC5104)</f>
        <v>595.5</v>
      </c>
    </row>
    <row r="5108" spans="1:29" x14ac:dyDescent="0.35">
      <c r="A5108" s="1"/>
      <c r="B5108" s="1"/>
      <c r="C5108" s="1"/>
      <c r="D5108" s="2"/>
      <c r="E5108" s="2"/>
      <c r="F5108" s="2"/>
      <c r="G5108" s="1"/>
      <c r="H5108" s="1"/>
      <c r="I5108" s="1"/>
      <c r="J5108" s="3"/>
      <c r="K5108" s="4"/>
      <c r="M5108" s="6"/>
      <c r="N5108" s="1"/>
      <c r="O5108" s="1"/>
      <c r="P5108" s="1"/>
      <c r="Q5108" s="3"/>
      <c r="R5108" s="4"/>
      <c r="S5108" s="3"/>
      <c r="T5108" s="3"/>
      <c r="U5108" s="1"/>
      <c r="V5108" s="1"/>
      <c r="W5108" s="4"/>
      <c r="X5108" s="3"/>
      <c r="Y5108" s="4"/>
      <c r="Z5108" s="3"/>
      <c r="AA5108" s="4"/>
      <c r="AB5108" s="55"/>
    </row>
    <row r="5109" spans="1:29" x14ac:dyDescent="0.35">
      <c r="A5109" s="8"/>
      <c r="B5109" s="8" t="s">
        <v>37</v>
      </c>
      <c r="C5109" s="8"/>
      <c r="D5109" s="9" t="s">
        <v>38</v>
      </c>
      <c r="E5109" s="9"/>
      <c r="F5109" s="9"/>
      <c r="G5109" s="56"/>
      <c r="H5109" s="8" t="s">
        <v>39</v>
      </c>
      <c r="I5109" s="8"/>
      <c r="J5109" s="57"/>
      <c r="K5109" s="10"/>
      <c r="L5109" s="8"/>
      <c r="M5109" s="13"/>
      <c r="N5109" s="1"/>
      <c r="O5109" s="1"/>
      <c r="P5109" s="1"/>
      <c r="Q5109" s="3"/>
      <c r="R5109" s="4"/>
      <c r="S5109" s="3"/>
      <c r="T5109" s="3"/>
      <c r="U5109" s="1"/>
      <c r="V5109" s="1"/>
      <c r="W5109" s="4"/>
      <c r="X5109" s="3"/>
      <c r="Y5109" s="4"/>
      <c r="Z5109" s="3"/>
      <c r="AA5109" s="4"/>
      <c r="AB5109" s="55"/>
    </row>
    <row r="5110" spans="1:29" x14ac:dyDescent="0.35">
      <c r="A5110" s="8"/>
      <c r="B5110" s="8"/>
      <c r="C5110" s="8"/>
      <c r="D5110" s="9"/>
      <c r="E5110" s="9"/>
      <c r="F5110" s="9"/>
      <c r="G5110" s="56"/>
      <c r="H5110" s="8" t="s">
        <v>40</v>
      </c>
      <c r="I5110" s="8"/>
      <c r="J5110" s="57"/>
      <c r="K5110" s="10"/>
      <c r="L5110" s="8"/>
      <c r="M5110" s="13"/>
      <c r="N5110" s="1"/>
      <c r="O5110" s="1"/>
      <c r="P5110" s="1"/>
      <c r="Q5110" s="3"/>
      <c r="R5110" s="4"/>
      <c r="S5110" s="3"/>
      <c r="T5110" s="3"/>
      <c r="U5110" s="1"/>
      <c r="V5110" s="1"/>
      <c r="W5110" s="4"/>
      <c r="X5110" s="3"/>
      <c r="Y5110" s="4"/>
      <c r="Z5110" s="3"/>
      <c r="AA5110" s="4"/>
      <c r="AB5110" s="55"/>
    </row>
    <row r="5111" spans="1:29" x14ac:dyDescent="0.35">
      <c r="A5111" s="8"/>
      <c r="B5111" s="8"/>
      <c r="C5111" s="8"/>
      <c r="D5111" s="9"/>
      <c r="E5111" s="9"/>
      <c r="F5111" s="9"/>
      <c r="G5111" s="56"/>
      <c r="H5111" s="8" t="s">
        <v>41</v>
      </c>
      <c r="I5111" s="8"/>
      <c r="J5111" s="57"/>
      <c r="K5111" s="10"/>
      <c r="L5111" s="8"/>
      <c r="M5111" s="13"/>
      <c r="N5111" s="1"/>
      <c r="O5111" s="1"/>
      <c r="P5111" s="8"/>
      <c r="Q5111" s="3"/>
      <c r="R5111" s="4"/>
      <c r="S5111" s="3"/>
      <c r="T5111" s="3"/>
      <c r="U5111" s="1"/>
      <c r="V5111" s="1"/>
      <c r="W5111" s="4"/>
      <c r="X5111" s="3"/>
      <c r="Y5111" s="11"/>
      <c r="Z5111" s="10"/>
      <c r="AA5111" s="11"/>
      <c r="AB5111" s="14"/>
    </row>
    <row r="5112" spans="1:29" x14ac:dyDescent="0.35">
      <c r="A5112" s="8"/>
      <c r="B5112" s="8"/>
      <c r="C5112" s="8"/>
      <c r="D5112" s="9"/>
      <c r="E5112" s="9"/>
      <c r="F5112" s="9"/>
      <c r="G5112" s="56"/>
      <c r="H5112" s="8" t="s">
        <v>42</v>
      </c>
      <c r="I5112" s="58"/>
      <c r="J5112" s="59"/>
      <c r="K5112" s="12"/>
      <c r="L5112" s="58"/>
      <c r="M5112" s="60"/>
      <c r="N5112" s="1"/>
      <c r="O5112" s="1"/>
      <c r="P5112" s="8"/>
      <c r="Q5112" s="3"/>
      <c r="R5112" s="4"/>
      <c r="S5112" s="3"/>
      <c r="T5112" s="3"/>
      <c r="U5112" s="1"/>
      <c r="V5112" s="1"/>
      <c r="W5112" s="4"/>
      <c r="X5112" s="3"/>
      <c r="Y5112" s="11"/>
      <c r="Z5112" s="10"/>
      <c r="AA5112" s="11"/>
      <c r="AB5112" s="14"/>
    </row>
    <row r="5113" spans="1:29" x14ac:dyDescent="0.35">
      <c r="A5113" s="58"/>
      <c r="B5113" s="58"/>
      <c r="C5113" s="58"/>
      <c r="D5113" s="61"/>
      <c r="E5113" s="61"/>
      <c r="F5113" s="61"/>
      <c r="G5113" s="58"/>
      <c r="H5113" s="58" t="s">
        <v>43</v>
      </c>
      <c r="I5113" s="58"/>
      <c r="J5113" s="59"/>
      <c r="K5113" s="12"/>
      <c r="L5113" s="58"/>
      <c r="M5113" s="60"/>
    </row>
    <row r="5114" spans="1:29" x14ac:dyDescent="0.35">
      <c r="A5114" s="1"/>
      <c r="B5114" s="1"/>
      <c r="C5114" s="1"/>
      <c r="D5114" s="2"/>
      <c r="E5114" s="2"/>
      <c r="F5114" s="2"/>
      <c r="G5114" s="1"/>
      <c r="H5114" s="1"/>
      <c r="I5114" s="1"/>
      <c r="J5114" s="3"/>
      <c r="K5114" s="4"/>
      <c r="M5114" s="6"/>
      <c r="N5114" s="1"/>
      <c r="O5114" s="1"/>
      <c r="P5114" s="1"/>
      <c r="Q5114" s="3"/>
      <c r="R5114" s="4"/>
      <c r="S5114" s="3"/>
      <c r="T5114" s="3"/>
      <c r="U5114" s="1"/>
      <c r="V5114" s="1"/>
      <c r="W5114" s="4"/>
      <c r="X5114" s="3"/>
      <c r="Y5114" s="4"/>
      <c r="Z5114" s="3"/>
      <c r="AA5114" s="314" t="s">
        <v>0</v>
      </c>
      <c r="AB5114" s="314"/>
    </row>
    <row r="5115" spans="1:29" x14ac:dyDescent="0.35">
      <c r="A5115" s="315" t="s">
        <v>1</v>
      </c>
      <c r="B5115" s="315"/>
      <c r="C5115" s="315"/>
      <c r="D5115" s="315"/>
      <c r="E5115" s="315"/>
      <c r="F5115" s="315"/>
      <c r="G5115" s="315"/>
      <c r="H5115" s="315"/>
      <c r="I5115" s="315"/>
      <c r="J5115" s="315"/>
      <c r="K5115" s="315"/>
      <c r="L5115" s="315"/>
      <c r="M5115" s="315"/>
      <c r="N5115" s="315"/>
      <c r="O5115" s="315"/>
      <c r="P5115" s="315"/>
      <c r="Q5115" s="315"/>
      <c r="R5115" s="315"/>
      <c r="S5115" s="315"/>
      <c r="T5115" s="315"/>
      <c r="U5115" s="315"/>
      <c r="V5115" s="315"/>
      <c r="W5115" s="315"/>
      <c r="X5115" s="315"/>
      <c r="Y5115" s="315"/>
      <c r="Z5115" s="315"/>
      <c r="AA5115" s="315"/>
      <c r="AB5115" s="315"/>
    </row>
    <row r="5116" spans="1:29" x14ac:dyDescent="0.35">
      <c r="A5116" s="315" t="str">
        <f>A5092</f>
        <v>เทศบาลตำบลนาบอน</v>
      </c>
      <c r="B5116" s="315"/>
      <c r="C5116" s="315"/>
      <c r="D5116" s="315"/>
      <c r="E5116" s="315"/>
      <c r="F5116" s="315"/>
      <c r="G5116" s="315"/>
      <c r="H5116" s="315"/>
      <c r="I5116" s="315"/>
      <c r="J5116" s="315"/>
      <c r="K5116" s="315"/>
      <c r="L5116" s="315"/>
      <c r="M5116" s="315"/>
      <c r="N5116" s="315"/>
      <c r="O5116" s="315"/>
      <c r="P5116" s="315"/>
      <c r="Q5116" s="315"/>
      <c r="R5116" s="315"/>
      <c r="S5116" s="315"/>
      <c r="T5116" s="315"/>
      <c r="U5116" s="315"/>
      <c r="V5116" s="315"/>
      <c r="W5116" s="315"/>
      <c r="X5116" s="315"/>
      <c r="Y5116" s="315"/>
      <c r="Z5116" s="315"/>
      <c r="AA5116" s="315"/>
      <c r="AB5116" s="315"/>
    </row>
    <row r="5117" spans="1:29" x14ac:dyDescent="0.35">
      <c r="A5117" s="8" t="s">
        <v>391</v>
      </c>
      <c r="B5117" s="8"/>
      <c r="C5117" s="8"/>
      <c r="D5117" s="9"/>
      <c r="E5117" s="9"/>
      <c r="F5117" s="9"/>
      <c r="G5117" s="8"/>
      <c r="H5117" s="8"/>
      <c r="I5117" s="8"/>
      <c r="J5117" s="10"/>
      <c r="K5117" s="11"/>
      <c r="L5117" s="12"/>
      <c r="M5117" s="13"/>
      <c r="N5117" s="8"/>
      <c r="O5117" s="8"/>
      <c r="P5117" s="8"/>
      <c r="Q5117" s="10"/>
      <c r="R5117" s="11"/>
      <c r="S5117" s="10"/>
      <c r="T5117" s="10"/>
      <c r="U5117" s="8"/>
      <c r="V5117" s="8"/>
      <c r="W5117" s="11"/>
      <c r="X5117" s="10"/>
      <c r="Y5117" s="11"/>
      <c r="Z5117" s="10"/>
      <c r="AA5117" s="11"/>
      <c r="AB5117" s="14"/>
    </row>
    <row r="5118" spans="1:29" x14ac:dyDescent="0.35">
      <c r="A5118" s="288" t="s">
        <v>4</v>
      </c>
      <c r="B5118" s="316"/>
      <c r="C5118" s="316"/>
      <c r="D5118" s="316"/>
      <c r="E5118" s="316"/>
      <c r="F5118" s="316"/>
      <c r="G5118" s="316"/>
      <c r="H5118" s="316"/>
      <c r="I5118" s="316"/>
      <c r="J5118" s="316"/>
      <c r="K5118" s="316"/>
      <c r="L5118" s="289"/>
      <c r="M5118" s="288" t="s">
        <v>5</v>
      </c>
      <c r="N5118" s="316"/>
      <c r="O5118" s="316"/>
      <c r="P5118" s="316"/>
      <c r="Q5118" s="316"/>
      <c r="R5118" s="316"/>
      <c r="S5118" s="316"/>
      <c r="T5118" s="316"/>
      <c r="U5118" s="316"/>
      <c r="V5118" s="316"/>
      <c r="W5118" s="289"/>
      <c r="X5118" s="290" t="s">
        <v>6</v>
      </c>
      <c r="Y5118" s="290" t="s">
        <v>7</v>
      </c>
      <c r="Z5118" s="290" t="s">
        <v>8</v>
      </c>
      <c r="AA5118" s="290" t="s">
        <v>9</v>
      </c>
      <c r="AB5118" s="317" t="s">
        <v>10</v>
      </c>
    </row>
    <row r="5119" spans="1:29" x14ac:dyDescent="0.35">
      <c r="A5119" s="299" t="s">
        <v>11</v>
      </c>
      <c r="B5119" s="293" t="s">
        <v>12</v>
      </c>
      <c r="C5119" s="293" t="s">
        <v>13</v>
      </c>
      <c r="D5119" s="311" t="s">
        <v>14</v>
      </c>
      <c r="E5119" s="311" t="s">
        <v>15</v>
      </c>
      <c r="F5119" s="312" t="s">
        <v>16</v>
      </c>
      <c r="G5119" s="302" t="s">
        <v>17</v>
      </c>
      <c r="H5119" s="303"/>
      <c r="I5119" s="304"/>
      <c r="J5119" s="290" t="s">
        <v>18</v>
      </c>
      <c r="K5119" s="290" t="s">
        <v>19</v>
      </c>
      <c r="L5119" s="308" t="s">
        <v>20</v>
      </c>
      <c r="M5119" s="299" t="s">
        <v>11</v>
      </c>
      <c r="N5119" s="293" t="s">
        <v>21</v>
      </c>
      <c r="O5119" s="293" t="s">
        <v>22</v>
      </c>
      <c r="P5119" s="293" t="s">
        <v>16</v>
      </c>
      <c r="Q5119" s="290" t="s">
        <v>23</v>
      </c>
      <c r="R5119" s="290" t="s">
        <v>24</v>
      </c>
      <c r="S5119" s="290" t="s">
        <v>25</v>
      </c>
      <c r="T5119" s="290" t="s">
        <v>26</v>
      </c>
      <c r="U5119" s="288" t="s">
        <v>27</v>
      </c>
      <c r="V5119" s="289"/>
      <c r="W5119" s="290" t="s">
        <v>28</v>
      </c>
      <c r="X5119" s="291"/>
      <c r="Y5119" s="291"/>
      <c r="Z5119" s="291"/>
      <c r="AA5119" s="291"/>
      <c r="AB5119" s="318"/>
    </row>
    <row r="5120" spans="1:29" x14ac:dyDescent="0.35">
      <c r="A5120" s="300"/>
      <c r="B5120" s="294"/>
      <c r="C5120" s="294"/>
      <c r="D5120" s="312"/>
      <c r="E5120" s="312"/>
      <c r="F5120" s="312"/>
      <c r="G5120" s="305"/>
      <c r="H5120" s="306"/>
      <c r="I5120" s="307"/>
      <c r="J5120" s="291"/>
      <c r="K5120" s="291"/>
      <c r="L5120" s="309"/>
      <c r="M5120" s="300"/>
      <c r="N5120" s="294"/>
      <c r="O5120" s="294"/>
      <c r="P5120" s="294"/>
      <c r="Q5120" s="291"/>
      <c r="R5120" s="291"/>
      <c r="S5120" s="291"/>
      <c r="T5120" s="291"/>
      <c r="U5120" s="293" t="s">
        <v>29</v>
      </c>
      <c r="V5120" s="296" t="s">
        <v>30</v>
      </c>
      <c r="W5120" s="291"/>
      <c r="X5120" s="291"/>
      <c r="Y5120" s="291"/>
      <c r="Z5120" s="291"/>
      <c r="AA5120" s="291"/>
      <c r="AB5120" s="318"/>
    </row>
    <row r="5121" spans="1:29" x14ac:dyDescent="0.35">
      <c r="A5121" s="300"/>
      <c r="B5121" s="294"/>
      <c r="C5121" s="294"/>
      <c r="D5121" s="312"/>
      <c r="E5121" s="312"/>
      <c r="F5121" s="312"/>
      <c r="G5121" s="299" t="s">
        <v>31</v>
      </c>
      <c r="H5121" s="299" t="s">
        <v>32</v>
      </c>
      <c r="I5121" s="299" t="s">
        <v>33</v>
      </c>
      <c r="J5121" s="291"/>
      <c r="K5121" s="291"/>
      <c r="L5121" s="309"/>
      <c r="M5121" s="300"/>
      <c r="N5121" s="294"/>
      <c r="O5121" s="294"/>
      <c r="P5121" s="294"/>
      <c r="Q5121" s="291"/>
      <c r="R5121" s="291"/>
      <c r="S5121" s="291"/>
      <c r="T5121" s="291"/>
      <c r="U5121" s="294"/>
      <c r="V5121" s="297"/>
      <c r="W5121" s="291"/>
      <c r="X5121" s="291"/>
      <c r="Y5121" s="291"/>
      <c r="Z5121" s="291"/>
      <c r="AA5121" s="291"/>
      <c r="AB5121" s="318"/>
    </row>
    <row r="5122" spans="1:29" x14ac:dyDescent="0.35">
      <c r="A5122" s="300"/>
      <c r="B5122" s="294"/>
      <c r="C5122" s="294"/>
      <c r="D5122" s="312"/>
      <c r="E5122" s="312"/>
      <c r="F5122" s="312"/>
      <c r="G5122" s="300"/>
      <c r="H5122" s="300"/>
      <c r="I5122" s="300"/>
      <c r="J5122" s="291"/>
      <c r="K5122" s="291"/>
      <c r="L5122" s="309"/>
      <c r="M5122" s="300"/>
      <c r="N5122" s="294"/>
      <c r="O5122" s="294"/>
      <c r="P5122" s="294"/>
      <c r="Q5122" s="291"/>
      <c r="R5122" s="291"/>
      <c r="S5122" s="291"/>
      <c r="T5122" s="291"/>
      <c r="U5122" s="294"/>
      <c r="V5122" s="297"/>
      <c r="W5122" s="291"/>
      <c r="X5122" s="291"/>
      <c r="Y5122" s="291"/>
      <c r="Z5122" s="291"/>
      <c r="AA5122" s="291"/>
      <c r="AB5122" s="318"/>
    </row>
    <row r="5123" spans="1:29" x14ac:dyDescent="0.35">
      <c r="A5123" s="301"/>
      <c r="B5123" s="295"/>
      <c r="C5123" s="295"/>
      <c r="D5123" s="313"/>
      <c r="E5123" s="313"/>
      <c r="F5123" s="313"/>
      <c r="G5123" s="301"/>
      <c r="H5123" s="301"/>
      <c r="I5123" s="301"/>
      <c r="J5123" s="292"/>
      <c r="K5123" s="292"/>
      <c r="L5123" s="310"/>
      <c r="M5123" s="301"/>
      <c r="N5123" s="295"/>
      <c r="O5123" s="295"/>
      <c r="P5123" s="295"/>
      <c r="Q5123" s="292"/>
      <c r="R5123" s="292"/>
      <c r="S5123" s="292"/>
      <c r="T5123" s="292"/>
      <c r="U5123" s="295"/>
      <c r="V5123" s="298"/>
      <c r="W5123" s="292"/>
      <c r="X5123" s="292"/>
      <c r="Y5123" s="292"/>
      <c r="Z5123" s="292"/>
      <c r="AA5123" s="292"/>
      <c r="AB5123" s="319"/>
    </row>
    <row r="5124" spans="1:29" x14ac:dyDescent="0.35">
      <c r="A5124" s="15">
        <v>1</v>
      </c>
      <c r="B5124" s="16" t="str">
        <f>[1]ภดส3!B11897</f>
        <v>โฉนด</v>
      </c>
      <c r="C5124" s="16">
        <f>[1]ภดส3!E11897</f>
        <v>1899</v>
      </c>
      <c r="D5124" s="17">
        <f>[1]ภดส3!C11897</f>
        <v>4313</v>
      </c>
      <c r="E5124" s="17" t="str">
        <f>[1]ภดส3!F11897</f>
        <v>ม.2 ต.นาบอน</v>
      </c>
      <c r="F5124" s="18" t="s">
        <v>34</v>
      </c>
      <c r="G5124" s="16">
        <f>[1]ภดส3!G11897</f>
        <v>0</v>
      </c>
      <c r="H5124" s="16">
        <f>[1]ภดส3!H11897</f>
        <v>0</v>
      </c>
      <c r="I5124" s="16">
        <f>[1]ภดส3!I11897</f>
        <v>20</v>
      </c>
      <c r="J5124" s="19">
        <f>[1]ภดส3!J11897</f>
        <v>20</v>
      </c>
      <c r="K5124" s="20">
        <v>3050</v>
      </c>
      <c r="L5124" s="19">
        <f>J5124*K5124</f>
        <v>61000</v>
      </c>
      <c r="M5124" s="21">
        <v>1</v>
      </c>
      <c r="N5124" s="21" t="s">
        <v>48</v>
      </c>
      <c r="O5124" s="21" t="s">
        <v>49</v>
      </c>
      <c r="P5124" s="21">
        <v>2</v>
      </c>
      <c r="Q5124" s="22">
        <v>160</v>
      </c>
      <c r="R5124" s="23">
        <v>100</v>
      </c>
      <c r="S5124" s="22">
        <v>7450</v>
      </c>
      <c r="T5124" s="22">
        <f>Q5124*S5124</f>
        <v>1192000</v>
      </c>
      <c r="U5124" s="21">
        <v>23</v>
      </c>
      <c r="V5124" s="21">
        <v>36</v>
      </c>
      <c r="W5124" s="23">
        <f>T5124-T5124*36/100</f>
        <v>762880</v>
      </c>
      <c r="X5124" s="22">
        <f>L5124+W5124</f>
        <v>823880</v>
      </c>
      <c r="Y5124" s="23">
        <f>X5124*R5124</f>
        <v>82388000</v>
      </c>
      <c r="Z5124" s="22">
        <v>50000000</v>
      </c>
      <c r="AA5124" s="24">
        <v>0</v>
      </c>
      <c r="AB5124" s="25">
        <v>0.02</v>
      </c>
      <c r="AC5124" s="5">
        <f>AA5124*AB5124/100</f>
        <v>0</v>
      </c>
    </row>
    <row r="5125" spans="1:29" x14ac:dyDescent="0.35">
      <c r="A5125" s="15">
        <v>2</v>
      </c>
      <c r="B5125" s="16" t="str">
        <f>[1]ภดส3!B11898</f>
        <v>โฉนด</v>
      </c>
      <c r="C5125" s="16">
        <f>[1]ภดส3!E11898</f>
        <v>1952</v>
      </c>
      <c r="D5125" s="17">
        <f>[1]ภดส3!C11898</f>
        <v>4366</v>
      </c>
      <c r="E5125" s="17" t="str">
        <f>[1]ภดส3!F11898</f>
        <v>ม.2 ต.นาบอน</v>
      </c>
      <c r="F5125" s="28" t="s">
        <v>34</v>
      </c>
      <c r="G5125" s="16">
        <f>[1]ภดส3!G11898</f>
        <v>0</v>
      </c>
      <c r="H5125" s="16">
        <f>[1]ภดส3!H11898</f>
        <v>0</v>
      </c>
      <c r="I5125" s="16">
        <f>[1]ภดส3!I11898</f>
        <v>23</v>
      </c>
      <c r="J5125" s="45">
        <f>[1]ภดส3!J11898</f>
        <v>23</v>
      </c>
      <c r="K5125" s="29">
        <v>3050</v>
      </c>
      <c r="L5125" s="19">
        <f>J5125*K5125</f>
        <v>70150</v>
      </c>
      <c r="M5125" s="31">
        <v>2</v>
      </c>
      <c r="N5125" s="30" t="s">
        <v>74</v>
      </c>
      <c r="O5125" s="31" t="s">
        <v>49</v>
      </c>
      <c r="P5125" s="31">
        <v>2</v>
      </c>
      <c r="Q5125" s="32">
        <v>90</v>
      </c>
      <c r="R5125" s="23">
        <v>100</v>
      </c>
      <c r="S5125" s="32">
        <v>7450</v>
      </c>
      <c r="T5125" s="22">
        <f>Q5125*S5125</f>
        <v>670500</v>
      </c>
      <c r="U5125" s="31">
        <v>23</v>
      </c>
      <c r="V5125" s="31">
        <v>36</v>
      </c>
      <c r="W5125" s="23">
        <f>T5125-T5125*36/100</f>
        <v>429120</v>
      </c>
      <c r="X5125" s="22">
        <f>L5125+W5125</f>
        <v>499270</v>
      </c>
      <c r="Y5125" s="23">
        <f>X5125*R5125/100</f>
        <v>499270</v>
      </c>
      <c r="Z5125" s="22">
        <v>0</v>
      </c>
      <c r="AA5125" s="24">
        <f>Y5125-Z5125</f>
        <v>499270</v>
      </c>
      <c r="AB5125" s="25">
        <v>0.02</v>
      </c>
      <c r="AC5125" s="5">
        <f>AA5125*AB5125/100</f>
        <v>99.853999999999999</v>
      </c>
    </row>
    <row r="5126" spans="1:29" x14ac:dyDescent="0.35">
      <c r="A5126" s="201"/>
      <c r="B5126" s="202"/>
      <c r="C5126" s="202"/>
      <c r="D5126" s="77"/>
      <c r="E5126" s="77"/>
      <c r="F5126" s="130"/>
      <c r="G5126" s="202"/>
      <c r="H5126" s="202"/>
      <c r="I5126" s="202"/>
      <c r="J5126" s="196"/>
      <c r="K5126" s="197"/>
      <c r="L5126" s="203"/>
      <c r="M5126" s="132"/>
      <c r="N5126" s="204"/>
      <c r="O5126" s="204"/>
      <c r="P5126" s="204"/>
      <c r="Q5126" s="183"/>
      <c r="R5126" s="206"/>
      <c r="S5126" s="183"/>
      <c r="T5126" s="207"/>
      <c r="U5126" s="204"/>
      <c r="V5126" s="204"/>
      <c r="W5126" s="206"/>
      <c r="X5126" s="207"/>
      <c r="Y5126" s="206"/>
      <c r="Z5126" s="207"/>
      <c r="AA5126" s="208"/>
      <c r="AB5126" s="198"/>
      <c r="AC5126" s="188">
        <f>SUM(AC5124:AC5125)</f>
        <v>99.853999999999999</v>
      </c>
    </row>
    <row r="5127" spans="1:29" x14ac:dyDescent="0.35">
      <c r="A5127" s="1"/>
      <c r="B5127" s="1"/>
      <c r="C5127" s="1"/>
      <c r="D5127" s="2"/>
      <c r="E5127" s="2"/>
      <c r="F5127" s="2"/>
      <c r="G5127" s="1"/>
      <c r="H5127" s="1"/>
      <c r="I5127" s="1"/>
      <c r="J5127" s="3"/>
      <c r="K5127" s="4"/>
      <c r="M5127" s="6"/>
      <c r="N5127" s="1"/>
      <c r="O5127" s="1"/>
      <c r="P5127" s="1"/>
      <c r="Q5127" s="3"/>
      <c r="R5127" s="4"/>
      <c r="S5127" s="3"/>
      <c r="T5127" s="3"/>
      <c r="U5127" s="1"/>
      <c r="V5127" s="1"/>
      <c r="W5127" s="4"/>
      <c r="X5127" s="3"/>
      <c r="Y5127" s="4"/>
      <c r="Z5127" s="3"/>
      <c r="AA5127" s="4"/>
      <c r="AB5127" s="55"/>
    </row>
    <row r="5128" spans="1:29" x14ac:dyDescent="0.35">
      <c r="A5128" s="8"/>
      <c r="B5128" s="8" t="s">
        <v>37</v>
      </c>
      <c r="C5128" s="8"/>
      <c r="D5128" s="9" t="s">
        <v>38</v>
      </c>
      <c r="E5128" s="9"/>
      <c r="F5128" s="9"/>
      <c r="G5128" s="56"/>
      <c r="H5128" s="8" t="s">
        <v>39</v>
      </c>
      <c r="I5128" s="8"/>
      <c r="J5128" s="57"/>
      <c r="K5128" s="10"/>
      <c r="L5128" s="8"/>
      <c r="M5128" s="13"/>
      <c r="N5128" s="1"/>
      <c r="O5128" s="1"/>
      <c r="P5128" s="1"/>
      <c r="Q5128" s="3"/>
      <c r="R5128" s="4"/>
      <c r="S5128" s="3"/>
      <c r="T5128" s="3"/>
      <c r="U5128" s="1"/>
      <c r="V5128" s="1"/>
      <c r="W5128" s="4"/>
      <c r="X5128" s="3"/>
      <c r="Y5128" s="4"/>
      <c r="Z5128" s="3"/>
      <c r="AA5128" s="4"/>
      <c r="AB5128" s="55"/>
    </row>
    <row r="5129" spans="1:29" x14ac:dyDescent="0.35">
      <c r="A5129" s="8"/>
      <c r="B5129" s="8"/>
      <c r="C5129" s="8"/>
      <c r="D5129" s="9"/>
      <c r="E5129" s="9"/>
      <c r="F5129" s="9"/>
      <c r="G5129" s="56"/>
      <c r="H5129" s="8" t="s">
        <v>40</v>
      </c>
      <c r="I5129" s="8"/>
      <c r="J5129" s="57"/>
      <c r="K5129" s="10"/>
      <c r="L5129" s="8"/>
      <c r="M5129" s="13"/>
      <c r="N5129" s="1"/>
      <c r="O5129" s="1"/>
      <c r="P5129" s="1"/>
      <c r="Q5129" s="3"/>
      <c r="R5129" s="4"/>
      <c r="S5129" s="3"/>
      <c r="T5129" s="3"/>
      <c r="U5129" s="1"/>
      <c r="V5129" s="1"/>
      <c r="W5129" s="4"/>
      <c r="X5129" s="3"/>
      <c r="Y5129" s="4"/>
      <c r="Z5129" s="3"/>
      <c r="AA5129" s="4"/>
      <c r="AB5129" s="55"/>
    </row>
    <row r="5130" spans="1:29" x14ac:dyDescent="0.35">
      <c r="A5130" s="8"/>
      <c r="B5130" s="8"/>
      <c r="C5130" s="8"/>
      <c r="D5130" s="9"/>
      <c r="E5130" s="9"/>
      <c r="F5130" s="9"/>
      <c r="G5130" s="56"/>
      <c r="H5130" s="8" t="s">
        <v>41</v>
      </c>
      <c r="I5130" s="8"/>
      <c r="J5130" s="57"/>
      <c r="K5130" s="10"/>
      <c r="L5130" s="8"/>
      <c r="M5130" s="13"/>
      <c r="N5130" s="1"/>
      <c r="O5130" s="1"/>
      <c r="P5130" s="8"/>
      <c r="Q5130" s="3"/>
      <c r="R5130" s="4"/>
      <c r="S5130" s="3"/>
      <c r="T5130" s="3"/>
      <c r="U5130" s="1"/>
      <c r="V5130" s="1"/>
      <c r="W5130" s="4"/>
      <c r="X5130" s="3"/>
      <c r="Y5130" s="11"/>
      <c r="Z5130" s="10"/>
      <c r="AA5130" s="11"/>
      <c r="AB5130" s="14"/>
    </row>
    <row r="5131" spans="1:29" x14ac:dyDescent="0.35">
      <c r="A5131" s="8"/>
      <c r="B5131" s="8"/>
      <c r="C5131" s="8"/>
      <c r="D5131" s="9"/>
      <c r="E5131" s="9"/>
      <c r="F5131" s="9"/>
      <c r="G5131" s="56"/>
      <c r="H5131" s="8" t="s">
        <v>42</v>
      </c>
      <c r="I5131" s="58"/>
      <c r="J5131" s="59"/>
      <c r="K5131" s="12"/>
      <c r="L5131" s="58"/>
      <c r="M5131" s="60"/>
      <c r="N5131" s="1"/>
      <c r="O5131" s="1"/>
      <c r="P5131" s="8"/>
      <c r="Q5131" s="3"/>
      <c r="R5131" s="4"/>
      <c r="S5131" s="3"/>
      <c r="T5131" s="3"/>
      <c r="U5131" s="1"/>
      <c r="V5131" s="1"/>
      <c r="W5131" s="4"/>
      <c r="X5131" s="3"/>
      <c r="Y5131" s="11"/>
      <c r="Z5131" s="10"/>
      <c r="AA5131" s="11"/>
      <c r="AB5131" s="14"/>
    </row>
    <row r="5132" spans="1:29" x14ac:dyDescent="0.35">
      <c r="A5132" s="58"/>
      <c r="B5132" s="58"/>
      <c r="C5132" s="58"/>
      <c r="D5132" s="61"/>
      <c r="E5132" s="61"/>
      <c r="F5132" s="61"/>
      <c r="G5132" s="58"/>
      <c r="H5132" s="58" t="s">
        <v>43</v>
      </c>
      <c r="I5132" s="58"/>
      <c r="J5132" s="59"/>
      <c r="K5132" s="12"/>
      <c r="L5132" s="58"/>
      <c r="M5132" s="60"/>
    </row>
    <row r="5133" spans="1:29" x14ac:dyDescent="0.35">
      <c r="A5133" s="1"/>
      <c r="B5133" s="1"/>
      <c r="C5133" s="1"/>
      <c r="D5133" s="2"/>
      <c r="E5133" s="2"/>
      <c r="F5133" s="2"/>
      <c r="G5133" s="1"/>
      <c r="H5133" s="1"/>
      <c r="I5133" s="1"/>
      <c r="J5133" s="3"/>
      <c r="K5133" s="4"/>
      <c r="M5133" s="6"/>
      <c r="N5133" s="1"/>
      <c r="O5133" s="1"/>
      <c r="P5133" s="1"/>
      <c r="Q5133" s="3"/>
      <c r="R5133" s="4"/>
      <c r="S5133" s="3"/>
      <c r="T5133" s="3"/>
      <c r="U5133" s="1"/>
      <c r="V5133" s="1"/>
      <c r="W5133" s="4"/>
      <c r="X5133" s="3"/>
      <c r="Y5133" s="4"/>
      <c r="Z5133" s="3"/>
      <c r="AA5133" s="314" t="s">
        <v>0</v>
      </c>
      <c r="AB5133" s="314"/>
    </row>
    <row r="5134" spans="1:29" x14ac:dyDescent="0.35">
      <c r="A5134" s="315" t="s">
        <v>1</v>
      </c>
      <c r="B5134" s="315"/>
      <c r="C5134" s="315"/>
      <c r="D5134" s="315"/>
      <c r="E5134" s="315"/>
      <c r="F5134" s="315"/>
      <c r="G5134" s="315"/>
      <c r="H5134" s="315"/>
      <c r="I5134" s="315"/>
      <c r="J5134" s="315"/>
      <c r="K5134" s="315"/>
      <c r="L5134" s="315"/>
      <c r="M5134" s="315"/>
      <c r="N5134" s="315"/>
      <c r="O5134" s="315"/>
      <c r="P5134" s="315"/>
      <c r="Q5134" s="315"/>
      <c r="R5134" s="315"/>
      <c r="S5134" s="315"/>
      <c r="T5134" s="315"/>
      <c r="U5134" s="315"/>
      <c r="V5134" s="315"/>
      <c r="W5134" s="315"/>
      <c r="X5134" s="315"/>
      <c r="Y5134" s="315"/>
      <c r="Z5134" s="315"/>
      <c r="AA5134" s="315"/>
      <c r="AB5134" s="315"/>
    </row>
    <row r="5135" spans="1:29" x14ac:dyDescent="0.35">
      <c r="A5135" s="315" t="str">
        <f>A5116</f>
        <v>เทศบาลตำบลนาบอน</v>
      </c>
      <c r="B5135" s="315"/>
      <c r="C5135" s="315"/>
      <c r="D5135" s="315"/>
      <c r="E5135" s="315"/>
      <c r="F5135" s="315"/>
      <c r="G5135" s="315"/>
      <c r="H5135" s="315"/>
      <c r="I5135" s="315"/>
      <c r="J5135" s="315"/>
      <c r="K5135" s="315"/>
      <c r="L5135" s="315"/>
      <c r="M5135" s="315"/>
      <c r="N5135" s="315"/>
      <c r="O5135" s="315"/>
      <c r="P5135" s="315"/>
      <c r="Q5135" s="315"/>
      <c r="R5135" s="315"/>
      <c r="S5135" s="315"/>
      <c r="T5135" s="315"/>
      <c r="U5135" s="315"/>
      <c r="V5135" s="315"/>
      <c r="W5135" s="315"/>
      <c r="X5135" s="315"/>
      <c r="Y5135" s="315"/>
      <c r="Z5135" s="315"/>
      <c r="AA5135" s="315"/>
      <c r="AB5135" s="315"/>
    </row>
    <row r="5136" spans="1:29" x14ac:dyDescent="0.35">
      <c r="A5136" s="8" t="s">
        <v>392</v>
      </c>
      <c r="B5136" s="8"/>
      <c r="C5136" s="8"/>
      <c r="D5136" s="9"/>
      <c r="E5136" s="9"/>
      <c r="F5136" s="9"/>
      <c r="G5136" s="8"/>
      <c r="H5136" s="8"/>
      <c r="I5136" s="8"/>
      <c r="J5136" s="10"/>
      <c r="K5136" s="11"/>
      <c r="L5136" s="12"/>
      <c r="M5136" s="13"/>
      <c r="N5136" s="8"/>
      <c r="O5136" s="8"/>
      <c r="P5136" s="8"/>
      <c r="Q5136" s="10"/>
      <c r="R5136" s="11"/>
      <c r="S5136" s="10"/>
      <c r="T5136" s="10"/>
      <c r="U5136" s="8"/>
      <c r="V5136" s="8"/>
      <c r="W5136" s="11"/>
      <c r="X5136" s="10"/>
      <c r="Y5136" s="11"/>
      <c r="Z5136" s="10"/>
      <c r="AA5136" s="11"/>
      <c r="AB5136" s="14"/>
    </row>
    <row r="5137" spans="1:29" x14ac:dyDescent="0.35">
      <c r="A5137" s="288" t="s">
        <v>4</v>
      </c>
      <c r="B5137" s="316"/>
      <c r="C5137" s="316"/>
      <c r="D5137" s="316"/>
      <c r="E5137" s="316"/>
      <c r="F5137" s="316"/>
      <c r="G5137" s="316"/>
      <c r="H5137" s="316"/>
      <c r="I5137" s="316"/>
      <c r="J5137" s="316"/>
      <c r="K5137" s="316"/>
      <c r="L5137" s="289"/>
      <c r="M5137" s="288" t="s">
        <v>5</v>
      </c>
      <c r="N5137" s="316"/>
      <c r="O5137" s="316"/>
      <c r="P5137" s="316"/>
      <c r="Q5137" s="316"/>
      <c r="R5137" s="316"/>
      <c r="S5137" s="316"/>
      <c r="T5137" s="316"/>
      <c r="U5137" s="316"/>
      <c r="V5137" s="316"/>
      <c r="W5137" s="289"/>
      <c r="X5137" s="290" t="s">
        <v>6</v>
      </c>
      <c r="Y5137" s="290" t="s">
        <v>7</v>
      </c>
      <c r="Z5137" s="290" t="s">
        <v>8</v>
      </c>
      <c r="AA5137" s="290" t="s">
        <v>9</v>
      </c>
      <c r="AB5137" s="317" t="s">
        <v>10</v>
      </c>
    </row>
    <row r="5138" spans="1:29" x14ac:dyDescent="0.35">
      <c r="A5138" s="299" t="s">
        <v>11</v>
      </c>
      <c r="B5138" s="293" t="s">
        <v>12</v>
      </c>
      <c r="C5138" s="293" t="s">
        <v>13</v>
      </c>
      <c r="D5138" s="311" t="s">
        <v>14</v>
      </c>
      <c r="E5138" s="311" t="s">
        <v>15</v>
      </c>
      <c r="F5138" s="312" t="s">
        <v>16</v>
      </c>
      <c r="G5138" s="302" t="s">
        <v>17</v>
      </c>
      <c r="H5138" s="303"/>
      <c r="I5138" s="304"/>
      <c r="J5138" s="290" t="s">
        <v>18</v>
      </c>
      <c r="K5138" s="290" t="s">
        <v>19</v>
      </c>
      <c r="L5138" s="308" t="s">
        <v>20</v>
      </c>
      <c r="M5138" s="299" t="s">
        <v>11</v>
      </c>
      <c r="N5138" s="293" t="s">
        <v>21</v>
      </c>
      <c r="O5138" s="293" t="s">
        <v>22</v>
      </c>
      <c r="P5138" s="293" t="s">
        <v>16</v>
      </c>
      <c r="Q5138" s="290" t="s">
        <v>23</v>
      </c>
      <c r="R5138" s="290" t="s">
        <v>24</v>
      </c>
      <c r="S5138" s="290" t="s">
        <v>25</v>
      </c>
      <c r="T5138" s="290" t="s">
        <v>26</v>
      </c>
      <c r="U5138" s="288" t="s">
        <v>27</v>
      </c>
      <c r="V5138" s="289"/>
      <c r="W5138" s="290" t="s">
        <v>28</v>
      </c>
      <c r="X5138" s="291"/>
      <c r="Y5138" s="291"/>
      <c r="Z5138" s="291"/>
      <c r="AA5138" s="291"/>
      <c r="AB5138" s="318"/>
    </row>
    <row r="5139" spans="1:29" x14ac:dyDescent="0.35">
      <c r="A5139" s="300"/>
      <c r="B5139" s="294"/>
      <c r="C5139" s="294"/>
      <c r="D5139" s="312"/>
      <c r="E5139" s="312"/>
      <c r="F5139" s="312"/>
      <c r="G5139" s="305"/>
      <c r="H5139" s="306"/>
      <c r="I5139" s="307"/>
      <c r="J5139" s="291"/>
      <c r="K5139" s="291"/>
      <c r="L5139" s="309"/>
      <c r="M5139" s="300"/>
      <c r="N5139" s="294"/>
      <c r="O5139" s="294"/>
      <c r="P5139" s="294"/>
      <c r="Q5139" s="291"/>
      <c r="R5139" s="291"/>
      <c r="S5139" s="291"/>
      <c r="T5139" s="291"/>
      <c r="U5139" s="293" t="s">
        <v>29</v>
      </c>
      <c r="V5139" s="296" t="s">
        <v>30</v>
      </c>
      <c r="W5139" s="291"/>
      <c r="X5139" s="291"/>
      <c r="Y5139" s="291"/>
      <c r="Z5139" s="291"/>
      <c r="AA5139" s="291"/>
      <c r="AB5139" s="318"/>
    </row>
    <row r="5140" spans="1:29" x14ac:dyDescent="0.35">
      <c r="A5140" s="300"/>
      <c r="B5140" s="294"/>
      <c r="C5140" s="294"/>
      <c r="D5140" s="312"/>
      <c r="E5140" s="312"/>
      <c r="F5140" s="312"/>
      <c r="G5140" s="299" t="s">
        <v>31</v>
      </c>
      <c r="H5140" s="299" t="s">
        <v>32</v>
      </c>
      <c r="I5140" s="299" t="s">
        <v>33</v>
      </c>
      <c r="J5140" s="291"/>
      <c r="K5140" s="291"/>
      <c r="L5140" s="309"/>
      <c r="M5140" s="300"/>
      <c r="N5140" s="294"/>
      <c r="O5140" s="294"/>
      <c r="P5140" s="294"/>
      <c r="Q5140" s="291"/>
      <c r="R5140" s="291"/>
      <c r="S5140" s="291"/>
      <c r="T5140" s="291"/>
      <c r="U5140" s="294"/>
      <c r="V5140" s="297"/>
      <c r="W5140" s="291"/>
      <c r="X5140" s="291"/>
      <c r="Y5140" s="291"/>
      <c r="Z5140" s="291"/>
      <c r="AA5140" s="291"/>
      <c r="AB5140" s="318"/>
    </row>
    <row r="5141" spans="1:29" x14ac:dyDescent="0.35">
      <c r="A5141" s="300"/>
      <c r="B5141" s="294"/>
      <c r="C5141" s="294"/>
      <c r="D5141" s="312"/>
      <c r="E5141" s="312"/>
      <c r="F5141" s="312"/>
      <c r="G5141" s="300"/>
      <c r="H5141" s="300"/>
      <c r="I5141" s="300"/>
      <c r="J5141" s="291"/>
      <c r="K5141" s="291"/>
      <c r="L5141" s="309"/>
      <c r="M5141" s="300"/>
      <c r="N5141" s="294"/>
      <c r="O5141" s="294"/>
      <c r="P5141" s="294"/>
      <c r="Q5141" s="291"/>
      <c r="R5141" s="291"/>
      <c r="S5141" s="291"/>
      <c r="T5141" s="291"/>
      <c r="U5141" s="294"/>
      <c r="V5141" s="297"/>
      <c r="W5141" s="291"/>
      <c r="X5141" s="291"/>
      <c r="Y5141" s="291"/>
      <c r="Z5141" s="291"/>
      <c r="AA5141" s="291"/>
      <c r="AB5141" s="318"/>
    </row>
    <row r="5142" spans="1:29" x14ac:dyDescent="0.35">
      <c r="A5142" s="301"/>
      <c r="B5142" s="295"/>
      <c r="C5142" s="295"/>
      <c r="D5142" s="313"/>
      <c r="E5142" s="313"/>
      <c r="F5142" s="313"/>
      <c r="G5142" s="301"/>
      <c r="H5142" s="301"/>
      <c r="I5142" s="301"/>
      <c r="J5142" s="292"/>
      <c r="K5142" s="292"/>
      <c r="L5142" s="310"/>
      <c r="M5142" s="301"/>
      <c r="N5142" s="295"/>
      <c r="O5142" s="295"/>
      <c r="P5142" s="295"/>
      <c r="Q5142" s="292"/>
      <c r="R5142" s="292"/>
      <c r="S5142" s="292"/>
      <c r="T5142" s="292"/>
      <c r="U5142" s="295"/>
      <c r="V5142" s="298"/>
      <c r="W5142" s="292"/>
      <c r="X5142" s="292"/>
      <c r="Y5142" s="292"/>
      <c r="Z5142" s="292"/>
      <c r="AA5142" s="292"/>
      <c r="AB5142" s="319"/>
    </row>
    <row r="5143" spans="1:29" x14ac:dyDescent="0.35">
      <c r="A5143" s="15">
        <v>1</v>
      </c>
      <c r="B5143" s="16" t="str">
        <f>[1]ภดส3!B11951</f>
        <v>โฉนด</v>
      </c>
      <c r="C5143" s="16">
        <f>[1]ภดส3!E11951</f>
        <v>3558</v>
      </c>
      <c r="D5143" s="17">
        <f>[1]ภดส3!C11951</f>
        <v>7502</v>
      </c>
      <c r="E5143" s="17" t="str">
        <f>[1]ภดส3!F11951</f>
        <v>ม.2 ต.นาบอน</v>
      </c>
      <c r="F5143" s="18" t="s">
        <v>45</v>
      </c>
      <c r="G5143" s="16">
        <f>[1]ภดส3!G11951</f>
        <v>0</v>
      </c>
      <c r="H5143" s="16">
        <f>[1]ภดส3!H11951</f>
        <v>0</v>
      </c>
      <c r="I5143" s="16">
        <f>[1]ภดส3!I11951</f>
        <v>50</v>
      </c>
      <c r="J5143" s="19">
        <f>[1]ภดส3!J11951</f>
        <v>50</v>
      </c>
      <c r="K5143" s="20">
        <v>3050</v>
      </c>
      <c r="L5143" s="19">
        <f>J5143*K5143</f>
        <v>152500</v>
      </c>
      <c r="M5143" s="21"/>
      <c r="N5143" s="21"/>
      <c r="O5143" s="21"/>
      <c r="P5143" s="21"/>
      <c r="Q5143" s="22"/>
      <c r="R5143" s="23"/>
      <c r="S5143" s="22"/>
      <c r="T5143" s="22"/>
      <c r="U5143" s="21"/>
      <c r="V5143" s="21"/>
      <c r="W5143" s="23"/>
      <c r="X5143" s="22">
        <f>L5143</f>
        <v>152500</v>
      </c>
      <c r="Y5143" s="23">
        <f>X5143*100/100</f>
        <v>152500</v>
      </c>
      <c r="Z5143" s="22">
        <v>0</v>
      </c>
      <c r="AA5143" s="24">
        <f>Y5143-Z5143</f>
        <v>152500</v>
      </c>
      <c r="AB5143" s="25">
        <v>0.3</v>
      </c>
      <c r="AC5143" s="5">
        <f>AA5143*AB5143/100</f>
        <v>457.5</v>
      </c>
    </row>
    <row r="5144" spans="1:29" x14ac:dyDescent="0.35">
      <c r="A5144" s="15">
        <v>2</v>
      </c>
      <c r="B5144" s="16" t="str">
        <f>[1]ภดส3!B10358</f>
        <v>โฉนด</v>
      </c>
      <c r="C5144" s="16">
        <f>[1]ภดส3!E10358</f>
        <v>3557</v>
      </c>
      <c r="D5144" s="17">
        <f>[1]ภดส3!C10358</f>
        <v>7501</v>
      </c>
      <c r="E5144" s="17" t="str">
        <f>[1]ภดส3!F10358</f>
        <v>ม.2 ต.นาบอน</v>
      </c>
      <c r="F5144" s="28" t="s">
        <v>45</v>
      </c>
      <c r="G5144" s="16">
        <f>[1]ภดส3!G10358</f>
        <v>0</v>
      </c>
      <c r="H5144" s="16">
        <f>[1]ภดส3!H10358</f>
        <v>0</v>
      </c>
      <c r="I5144" s="16">
        <f>[1]ภดส3!I10358</f>
        <v>52</v>
      </c>
      <c r="J5144" s="45">
        <f>[1]ภดส3!J10358</f>
        <v>52</v>
      </c>
      <c r="K5144" s="29">
        <v>1300</v>
      </c>
      <c r="L5144" s="19">
        <f>J5144*K5144</f>
        <v>67600</v>
      </c>
      <c r="M5144" s="30"/>
      <c r="N5144" s="30"/>
      <c r="O5144" s="31"/>
      <c r="P5144" s="30"/>
      <c r="Q5144" s="32"/>
      <c r="R5144" s="23"/>
      <c r="S5144" s="42"/>
      <c r="T5144" s="22"/>
      <c r="U5144" s="31"/>
      <c r="V5144" s="31"/>
      <c r="W5144" s="23"/>
      <c r="X5144" s="22">
        <f>L5144</f>
        <v>67600</v>
      </c>
      <c r="Y5144" s="23">
        <f>X5144*100/100</f>
        <v>67600</v>
      </c>
      <c r="Z5144" s="22">
        <v>0</v>
      </c>
      <c r="AA5144" s="24">
        <f>Y5144-Z5144</f>
        <v>67600</v>
      </c>
      <c r="AB5144" s="25">
        <v>0.3</v>
      </c>
      <c r="AC5144" s="5">
        <f>AA5144*AB5144/100</f>
        <v>202.8</v>
      </c>
    </row>
    <row r="5145" spans="1:29" x14ac:dyDescent="0.35">
      <c r="A5145" s="201"/>
      <c r="B5145" s="202"/>
      <c r="C5145" s="202"/>
      <c r="D5145" s="77"/>
      <c r="E5145" s="77"/>
      <c r="F5145" s="130"/>
      <c r="G5145" s="202"/>
      <c r="H5145" s="202"/>
      <c r="I5145" s="202"/>
      <c r="J5145" s="196"/>
      <c r="K5145" s="197"/>
      <c r="L5145" s="203"/>
      <c r="M5145" s="132"/>
      <c r="N5145" s="204"/>
      <c r="O5145" s="204"/>
      <c r="P5145" s="204"/>
      <c r="Q5145" s="183"/>
      <c r="R5145" s="206"/>
      <c r="S5145" s="183"/>
      <c r="T5145" s="207"/>
      <c r="U5145" s="204"/>
      <c r="V5145" s="204"/>
      <c r="W5145" s="206"/>
      <c r="X5145" s="207"/>
      <c r="Y5145" s="206"/>
      <c r="Z5145" s="207"/>
      <c r="AA5145" s="208"/>
      <c r="AB5145" s="198"/>
      <c r="AC5145" s="188">
        <f>SUM(AC5143:AC5144)</f>
        <v>660.3</v>
      </c>
    </row>
    <row r="5146" spans="1:29" x14ac:dyDescent="0.35">
      <c r="A5146" s="1"/>
      <c r="B5146" s="1"/>
      <c r="C5146" s="1"/>
      <c r="D5146" s="2"/>
      <c r="E5146" s="2"/>
      <c r="F5146" s="2"/>
      <c r="G5146" s="1"/>
      <c r="H5146" s="1"/>
      <c r="I5146" s="1"/>
      <c r="J5146" s="3"/>
      <c r="K5146" s="4"/>
      <c r="M5146" s="6"/>
      <c r="N5146" s="1"/>
      <c r="O5146" s="1"/>
      <c r="P5146" s="1"/>
      <c r="Q5146" s="3"/>
      <c r="R5146" s="4"/>
      <c r="S5146" s="3"/>
      <c r="T5146" s="3"/>
      <c r="U5146" s="1"/>
      <c r="V5146" s="1"/>
      <c r="W5146" s="4"/>
      <c r="X5146" s="3"/>
      <c r="Y5146" s="4"/>
      <c r="Z5146" s="3"/>
      <c r="AA5146" s="4"/>
      <c r="AB5146" s="55"/>
    </row>
    <row r="5147" spans="1:29" x14ac:dyDescent="0.35">
      <c r="A5147" s="8"/>
      <c r="B5147" s="8" t="s">
        <v>37</v>
      </c>
      <c r="C5147" s="8"/>
      <c r="D5147" s="9" t="s">
        <v>38</v>
      </c>
      <c r="E5147" s="9"/>
      <c r="F5147" s="9"/>
      <c r="G5147" s="56"/>
      <c r="H5147" s="8" t="s">
        <v>39</v>
      </c>
      <c r="I5147" s="8"/>
      <c r="J5147" s="57"/>
      <c r="K5147" s="10"/>
      <c r="L5147" s="8"/>
      <c r="M5147" s="13"/>
      <c r="N5147" s="1"/>
      <c r="O5147" s="1"/>
      <c r="P5147" s="1"/>
      <c r="Q5147" s="3"/>
      <c r="R5147" s="4"/>
      <c r="S5147" s="3"/>
      <c r="T5147" s="3"/>
      <c r="U5147" s="1"/>
      <c r="V5147" s="1"/>
      <c r="W5147" s="4"/>
      <c r="X5147" s="3"/>
      <c r="Y5147" s="4"/>
      <c r="Z5147" s="3"/>
      <c r="AA5147" s="4"/>
      <c r="AB5147" s="55"/>
    </row>
    <row r="5148" spans="1:29" x14ac:dyDescent="0.35">
      <c r="A5148" s="8"/>
      <c r="B5148" s="8"/>
      <c r="C5148" s="8"/>
      <c r="D5148" s="9"/>
      <c r="E5148" s="9"/>
      <c r="F5148" s="9"/>
      <c r="G5148" s="56"/>
      <c r="H5148" s="8" t="s">
        <v>40</v>
      </c>
      <c r="I5148" s="8"/>
      <c r="J5148" s="57"/>
      <c r="K5148" s="10"/>
      <c r="L5148" s="8"/>
      <c r="M5148" s="13"/>
      <c r="N5148" s="1"/>
      <c r="O5148" s="1"/>
      <c r="P5148" s="1"/>
      <c r="Q5148" s="3"/>
      <c r="R5148" s="4"/>
      <c r="S5148" s="3"/>
      <c r="T5148" s="3"/>
      <c r="U5148" s="1"/>
      <c r="V5148" s="1"/>
      <c r="W5148" s="4"/>
      <c r="X5148" s="3"/>
      <c r="Y5148" s="4"/>
      <c r="Z5148" s="3"/>
      <c r="AA5148" s="4"/>
      <c r="AB5148" s="55"/>
    </row>
    <row r="5149" spans="1:29" x14ac:dyDescent="0.35">
      <c r="A5149" s="8"/>
      <c r="B5149" s="8"/>
      <c r="C5149" s="8"/>
      <c r="D5149" s="9"/>
      <c r="E5149" s="9"/>
      <c r="F5149" s="9"/>
      <c r="G5149" s="56"/>
      <c r="H5149" s="8" t="s">
        <v>41</v>
      </c>
      <c r="I5149" s="8"/>
      <c r="J5149" s="57"/>
      <c r="K5149" s="10"/>
      <c r="L5149" s="8"/>
      <c r="M5149" s="13"/>
      <c r="N5149" s="1"/>
      <c r="O5149" s="1"/>
      <c r="P5149" s="8"/>
      <c r="Q5149" s="3"/>
      <c r="R5149" s="4"/>
      <c r="S5149" s="3"/>
      <c r="T5149" s="3"/>
      <c r="U5149" s="1"/>
      <c r="V5149" s="1"/>
      <c r="W5149" s="4"/>
      <c r="X5149" s="3"/>
      <c r="Y5149" s="11"/>
      <c r="Z5149" s="10"/>
      <c r="AA5149" s="11"/>
      <c r="AB5149" s="14"/>
    </row>
    <row r="5150" spans="1:29" x14ac:dyDescent="0.35">
      <c r="A5150" s="8"/>
      <c r="B5150" s="8"/>
      <c r="C5150" s="8"/>
      <c r="D5150" s="9"/>
      <c r="E5150" s="9"/>
      <c r="F5150" s="9"/>
      <c r="G5150" s="56"/>
      <c r="H5150" s="8" t="s">
        <v>42</v>
      </c>
      <c r="I5150" s="58"/>
      <c r="J5150" s="59"/>
      <c r="K5150" s="12"/>
      <c r="L5150" s="58"/>
      <c r="M5150" s="60"/>
      <c r="N5150" s="1"/>
      <c r="O5150" s="1"/>
      <c r="P5150" s="8"/>
      <c r="Q5150" s="3"/>
      <c r="R5150" s="4"/>
      <c r="S5150" s="3"/>
      <c r="T5150" s="3"/>
      <c r="U5150" s="1"/>
      <c r="V5150" s="1"/>
      <c r="W5150" s="4"/>
      <c r="X5150" s="3"/>
      <c r="Y5150" s="11"/>
      <c r="Z5150" s="10"/>
      <c r="AA5150" s="11"/>
      <c r="AB5150" s="14"/>
    </row>
    <row r="5151" spans="1:29" x14ac:dyDescent="0.35">
      <c r="A5151" s="58"/>
      <c r="B5151" s="58"/>
      <c r="C5151" s="58"/>
      <c r="D5151" s="61"/>
      <c r="E5151" s="61"/>
      <c r="F5151" s="61"/>
      <c r="G5151" s="58"/>
      <c r="H5151" s="58" t="s">
        <v>43</v>
      </c>
      <c r="I5151" s="58"/>
      <c r="J5151" s="59"/>
      <c r="K5151" s="12"/>
      <c r="L5151" s="58"/>
      <c r="M5151" s="60"/>
    </row>
    <row r="5152" spans="1:29" x14ac:dyDescent="0.35">
      <c r="A5152" s="1"/>
      <c r="B5152" s="1"/>
      <c r="C5152" s="1"/>
      <c r="D5152" s="2"/>
      <c r="E5152" s="2"/>
      <c r="F5152" s="2"/>
      <c r="G5152" s="1"/>
      <c r="H5152" s="1"/>
      <c r="I5152" s="1"/>
      <c r="J5152" s="3"/>
      <c r="K5152" s="4"/>
      <c r="M5152" s="6"/>
      <c r="N5152" s="1"/>
      <c r="O5152" s="1"/>
      <c r="P5152" s="1"/>
      <c r="Q5152" s="3"/>
      <c r="R5152" s="4"/>
      <c r="S5152" s="3"/>
      <c r="T5152" s="3"/>
      <c r="U5152" s="1"/>
      <c r="V5152" s="1"/>
      <c r="W5152" s="4"/>
      <c r="X5152" s="3"/>
      <c r="Y5152" s="4"/>
      <c r="Z5152" s="3"/>
      <c r="AA5152" s="314" t="s">
        <v>0</v>
      </c>
      <c r="AB5152" s="314"/>
    </row>
    <row r="5153" spans="1:29" x14ac:dyDescent="0.35">
      <c r="A5153" s="315" t="s">
        <v>1</v>
      </c>
      <c r="B5153" s="315"/>
      <c r="C5153" s="315"/>
      <c r="D5153" s="315"/>
      <c r="E5153" s="315"/>
      <c r="F5153" s="315"/>
      <c r="G5153" s="315"/>
      <c r="H5153" s="315"/>
      <c r="I5153" s="315"/>
      <c r="J5153" s="315"/>
      <c r="K5153" s="315"/>
      <c r="L5153" s="315"/>
      <c r="M5153" s="315"/>
      <c r="N5153" s="315"/>
      <c r="O5153" s="315"/>
      <c r="P5153" s="315"/>
      <c r="Q5153" s="315"/>
      <c r="R5153" s="315"/>
      <c r="S5153" s="315"/>
      <c r="T5153" s="315"/>
      <c r="U5153" s="315"/>
      <c r="V5153" s="315"/>
      <c r="W5153" s="315"/>
      <c r="X5153" s="315"/>
      <c r="Y5153" s="315"/>
      <c r="Z5153" s="315"/>
      <c r="AA5153" s="315"/>
      <c r="AB5153" s="315"/>
    </row>
    <row r="5154" spans="1:29" x14ac:dyDescent="0.35">
      <c r="A5154" s="315" t="str">
        <f>A5135</f>
        <v>เทศบาลตำบลนาบอน</v>
      </c>
      <c r="B5154" s="315"/>
      <c r="C5154" s="315"/>
      <c r="D5154" s="315"/>
      <c r="E5154" s="315"/>
      <c r="F5154" s="315"/>
      <c r="G5154" s="315"/>
      <c r="H5154" s="315"/>
      <c r="I5154" s="315"/>
      <c r="J5154" s="315"/>
      <c r="K5154" s="315"/>
      <c r="L5154" s="315"/>
      <c r="M5154" s="315"/>
      <c r="N5154" s="315"/>
      <c r="O5154" s="315"/>
      <c r="P5154" s="315"/>
      <c r="Q5154" s="315"/>
      <c r="R5154" s="315"/>
      <c r="S5154" s="315"/>
      <c r="T5154" s="315"/>
      <c r="U5154" s="315"/>
      <c r="V5154" s="315"/>
      <c r="W5154" s="315"/>
      <c r="X5154" s="315"/>
      <c r="Y5154" s="315"/>
      <c r="Z5154" s="315"/>
      <c r="AA5154" s="315"/>
      <c r="AB5154" s="315"/>
    </row>
    <row r="5155" spans="1:29" x14ac:dyDescent="0.35">
      <c r="A5155" s="8" t="s">
        <v>393</v>
      </c>
      <c r="B5155" s="8"/>
      <c r="C5155" s="8"/>
      <c r="D5155" s="9"/>
      <c r="E5155" s="9"/>
      <c r="F5155" s="9"/>
      <c r="G5155" s="8"/>
      <c r="H5155" s="8"/>
      <c r="I5155" s="8"/>
      <c r="J5155" s="10"/>
      <c r="K5155" s="11"/>
      <c r="L5155" s="12"/>
      <c r="M5155" s="13"/>
      <c r="N5155" s="8"/>
      <c r="O5155" s="8"/>
      <c r="P5155" s="8"/>
      <c r="Q5155" s="10"/>
      <c r="R5155" s="11"/>
      <c r="S5155" s="10"/>
      <c r="T5155" s="10"/>
      <c r="U5155" s="8"/>
      <c r="V5155" s="8"/>
      <c r="W5155" s="11"/>
      <c r="X5155" s="10"/>
      <c r="Y5155" s="11"/>
      <c r="Z5155" s="10"/>
      <c r="AA5155" s="11"/>
      <c r="AB5155" s="14"/>
    </row>
    <row r="5156" spans="1:29" x14ac:dyDescent="0.35">
      <c r="A5156" s="288" t="s">
        <v>4</v>
      </c>
      <c r="B5156" s="316"/>
      <c r="C5156" s="316"/>
      <c r="D5156" s="316"/>
      <c r="E5156" s="316"/>
      <c r="F5156" s="316"/>
      <c r="G5156" s="316"/>
      <c r="H5156" s="316"/>
      <c r="I5156" s="316"/>
      <c r="J5156" s="316"/>
      <c r="K5156" s="316"/>
      <c r="L5156" s="289"/>
      <c r="M5156" s="288" t="s">
        <v>5</v>
      </c>
      <c r="N5156" s="316"/>
      <c r="O5156" s="316"/>
      <c r="P5156" s="316"/>
      <c r="Q5156" s="316"/>
      <c r="R5156" s="316"/>
      <c r="S5156" s="316"/>
      <c r="T5156" s="316"/>
      <c r="U5156" s="316"/>
      <c r="V5156" s="316"/>
      <c r="W5156" s="289"/>
      <c r="X5156" s="290" t="s">
        <v>6</v>
      </c>
      <c r="Y5156" s="290" t="s">
        <v>7</v>
      </c>
      <c r="Z5156" s="290" t="s">
        <v>8</v>
      </c>
      <c r="AA5156" s="290" t="s">
        <v>9</v>
      </c>
      <c r="AB5156" s="317" t="s">
        <v>10</v>
      </c>
    </row>
    <row r="5157" spans="1:29" x14ac:dyDescent="0.35">
      <c r="A5157" s="299" t="s">
        <v>11</v>
      </c>
      <c r="B5157" s="293" t="s">
        <v>12</v>
      </c>
      <c r="C5157" s="293" t="s">
        <v>13</v>
      </c>
      <c r="D5157" s="311" t="s">
        <v>14</v>
      </c>
      <c r="E5157" s="311" t="s">
        <v>15</v>
      </c>
      <c r="F5157" s="312" t="s">
        <v>16</v>
      </c>
      <c r="G5157" s="302" t="s">
        <v>17</v>
      </c>
      <c r="H5157" s="303"/>
      <c r="I5157" s="304"/>
      <c r="J5157" s="290" t="s">
        <v>18</v>
      </c>
      <c r="K5157" s="290" t="s">
        <v>19</v>
      </c>
      <c r="L5157" s="308" t="s">
        <v>20</v>
      </c>
      <c r="M5157" s="299" t="s">
        <v>11</v>
      </c>
      <c r="N5157" s="293" t="s">
        <v>21</v>
      </c>
      <c r="O5157" s="293" t="s">
        <v>22</v>
      </c>
      <c r="P5157" s="293" t="s">
        <v>16</v>
      </c>
      <c r="Q5157" s="290" t="s">
        <v>23</v>
      </c>
      <c r="R5157" s="290" t="s">
        <v>24</v>
      </c>
      <c r="S5157" s="290" t="s">
        <v>25</v>
      </c>
      <c r="T5157" s="290" t="s">
        <v>26</v>
      </c>
      <c r="U5157" s="288" t="s">
        <v>27</v>
      </c>
      <c r="V5157" s="289"/>
      <c r="W5157" s="290" t="s">
        <v>28</v>
      </c>
      <c r="X5157" s="291"/>
      <c r="Y5157" s="291"/>
      <c r="Z5157" s="291"/>
      <c r="AA5157" s="291"/>
      <c r="AB5157" s="318"/>
    </row>
    <row r="5158" spans="1:29" x14ac:dyDescent="0.35">
      <c r="A5158" s="300"/>
      <c r="B5158" s="294"/>
      <c r="C5158" s="294"/>
      <c r="D5158" s="312"/>
      <c r="E5158" s="312"/>
      <c r="F5158" s="312"/>
      <c r="G5158" s="305"/>
      <c r="H5158" s="306"/>
      <c r="I5158" s="307"/>
      <c r="J5158" s="291"/>
      <c r="K5158" s="291"/>
      <c r="L5158" s="309"/>
      <c r="M5158" s="300"/>
      <c r="N5158" s="294"/>
      <c r="O5158" s="294"/>
      <c r="P5158" s="294"/>
      <c r="Q5158" s="291"/>
      <c r="R5158" s="291"/>
      <c r="S5158" s="291"/>
      <c r="T5158" s="291"/>
      <c r="U5158" s="293" t="s">
        <v>29</v>
      </c>
      <c r="V5158" s="296" t="s">
        <v>30</v>
      </c>
      <c r="W5158" s="291"/>
      <c r="X5158" s="291"/>
      <c r="Y5158" s="291"/>
      <c r="Z5158" s="291"/>
      <c r="AA5158" s="291"/>
      <c r="AB5158" s="318"/>
    </row>
    <row r="5159" spans="1:29" x14ac:dyDescent="0.35">
      <c r="A5159" s="300"/>
      <c r="B5159" s="294"/>
      <c r="C5159" s="294"/>
      <c r="D5159" s="312"/>
      <c r="E5159" s="312"/>
      <c r="F5159" s="312"/>
      <c r="G5159" s="299" t="s">
        <v>31</v>
      </c>
      <c r="H5159" s="299" t="s">
        <v>32</v>
      </c>
      <c r="I5159" s="299" t="s">
        <v>33</v>
      </c>
      <c r="J5159" s="291"/>
      <c r="K5159" s="291"/>
      <c r="L5159" s="309"/>
      <c r="M5159" s="300"/>
      <c r="N5159" s="294"/>
      <c r="O5159" s="294"/>
      <c r="P5159" s="294"/>
      <c r="Q5159" s="291"/>
      <c r="R5159" s="291"/>
      <c r="S5159" s="291"/>
      <c r="T5159" s="291"/>
      <c r="U5159" s="294"/>
      <c r="V5159" s="297"/>
      <c r="W5159" s="291"/>
      <c r="X5159" s="291"/>
      <c r="Y5159" s="291"/>
      <c r="Z5159" s="291"/>
      <c r="AA5159" s="291"/>
      <c r="AB5159" s="318"/>
    </row>
    <row r="5160" spans="1:29" x14ac:dyDescent="0.35">
      <c r="A5160" s="300"/>
      <c r="B5160" s="294"/>
      <c r="C5160" s="294"/>
      <c r="D5160" s="312"/>
      <c r="E5160" s="312"/>
      <c r="F5160" s="312"/>
      <c r="G5160" s="300"/>
      <c r="H5160" s="300"/>
      <c r="I5160" s="300"/>
      <c r="J5160" s="291"/>
      <c r="K5160" s="291"/>
      <c r="L5160" s="309"/>
      <c r="M5160" s="300"/>
      <c r="N5160" s="294"/>
      <c r="O5160" s="294"/>
      <c r="P5160" s="294"/>
      <c r="Q5160" s="291"/>
      <c r="R5160" s="291"/>
      <c r="S5160" s="291"/>
      <c r="T5160" s="291"/>
      <c r="U5160" s="294"/>
      <c r="V5160" s="297"/>
      <c r="W5160" s="291"/>
      <c r="X5160" s="291"/>
      <c r="Y5160" s="291"/>
      <c r="Z5160" s="291"/>
      <c r="AA5160" s="291"/>
      <c r="AB5160" s="318"/>
    </row>
    <row r="5161" spans="1:29" x14ac:dyDescent="0.35">
      <c r="A5161" s="301"/>
      <c r="B5161" s="295"/>
      <c r="C5161" s="295"/>
      <c r="D5161" s="313"/>
      <c r="E5161" s="313"/>
      <c r="F5161" s="313"/>
      <c r="G5161" s="301"/>
      <c r="H5161" s="301"/>
      <c r="I5161" s="301"/>
      <c r="J5161" s="292"/>
      <c r="K5161" s="292"/>
      <c r="L5161" s="310"/>
      <c r="M5161" s="301"/>
      <c r="N5161" s="295"/>
      <c r="O5161" s="295"/>
      <c r="P5161" s="295"/>
      <c r="Q5161" s="292"/>
      <c r="R5161" s="292"/>
      <c r="S5161" s="292"/>
      <c r="T5161" s="292"/>
      <c r="U5161" s="295"/>
      <c r="V5161" s="298"/>
      <c r="W5161" s="292"/>
      <c r="X5161" s="292"/>
      <c r="Y5161" s="292"/>
      <c r="Z5161" s="292"/>
      <c r="AA5161" s="292"/>
      <c r="AB5161" s="319"/>
    </row>
    <row r="5162" spans="1:29" x14ac:dyDescent="0.35">
      <c r="A5162" s="15">
        <v>1</v>
      </c>
      <c r="B5162" s="16" t="str">
        <f>[1]ภดส3!B12032</f>
        <v>โฉนด</v>
      </c>
      <c r="C5162" s="16">
        <f>[1]ภดส3!E12032</f>
        <v>4914</v>
      </c>
      <c r="D5162" s="17">
        <f>[1]ภดส3!C12032</f>
        <v>10631</v>
      </c>
      <c r="E5162" s="17" t="str">
        <f>[1]ภดส3!F12032</f>
        <v>ม.11 ต.นาบอน</v>
      </c>
      <c r="F5162" s="18" t="s">
        <v>45</v>
      </c>
      <c r="G5162" s="16">
        <f>[1]ภดส3!G12032</f>
        <v>0</v>
      </c>
      <c r="H5162" s="16">
        <f>[1]ภดส3!H12032</f>
        <v>0</v>
      </c>
      <c r="I5162" s="16">
        <f>[1]ภดส3!I12032</f>
        <v>25</v>
      </c>
      <c r="J5162" s="19">
        <f>[1]ภดส3!J12032</f>
        <v>25</v>
      </c>
      <c r="K5162" s="20">
        <v>3050</v>
      </c>
      <c r="L5162" s="19">
        <f>J5162*K5162</f>
        <v>76250</v>
      </c>
      <c r="M5162" s="21"/>
      <c r="N5162" s="21"/>
      <c r="O5162" s="21"/>
      <c r="P5162" s="21"/>
      <c r="Q5162" s="22"/>
      <c r="R5162" s="23"/>
      <c r="S5162" s="22"/>
      <c r="T5162" s="22"/>
      <c r="U5162" s="21"/>
      <c r="V5162" s="21"/>
      <c r="W5162" s="23"/>
      <c r="X5162" s="22">
        <f>L5162</f>
        <v>76250</v>
      </c>
      <c r="Y5162" s="23">
        <f>X5162*100/100</f>
        <v>76250</v>
      </c>
      <c r="Z5162" s="22">
        <v>0</v>
      </c>
      <c r="AA5162" s="24">
        <f>Y5162-Z5162</f>
        <v>76250</v>
      </c>
      <c r="AB5162" s="25">
        <v>0.3</v>
      </c>
      <c r="AC5162" s="5">
        <f>AA5162*AB5162/100</f>
        <v>228.75</v>
      </c>
    </row>
    <row r="5163" spans="1:29" x14ac:dyDescent="0.35">
      <c r="A5163" s="15">
        <v>2</v>
      </c>
      <c r="B5163" s="16" t="str">
        <f>[1]ภดส3!B12033</f>
        <v>โฉนด</v>
      </c>
      <c r="C5163" s="16">
        <f>[1]ภดส3!E12033</f>
        <v>4913</v>
      </c>
      <c r="D5163" s="17">
        <f>[1]ภดส3!C12033</f>
        <v>10630</v>
      </c>
      <c r="E5163" s="17" t="str">
        <f>[1]ภดส3!F12033</f>
        <v>ม.11 ต.นาบอน</v>
      </c>
      <c r="F5163" s="28" t="s">
        <v>45</v>
      </c>
      <c r="G5163" s="16">
        <f>[1]ภดส3!G12033</f>
        <v>0</v>
      </c>
      <c r="H5163" s="16">
        <f>[1]ภดส3!H12033</f>
        <v>0</v>
      </c>
      <c r="I5163" s="16">
        <f>[1]ภดส3!I12033</f>
        <v>25</v>
      </c>
      <c r="J5163" s="45">
        <f>[1]ภดส3!J12033</f>
        <v>25</v>
      </c>
      <c r="K5163" s="29">
        <v>3050</v>
      </c>
      <c r="L5163" s="19">
        <f>J5163*K5163</f>
        <v>76250</v>
      </c>
      <c r="M5163" s="30"/>
      <c r="N5163" s="30"/>
      <c r="O5163" s="31"/>
      <c r="P5163" s="30"/>
      <c r="Q5163" s="32"/>
      <c r="R5163" s="23"/>
      <c r="S5163" s="42"/>
      <c r="T5163" s="22"/>
      <c r="U5163" s="31"/>
      <c r="V5163" s="31"/>
      <c r="W5163" s="23"/>
      <c r="X5163" s="22">
        <f>L5163</f>
        <v>76250</v>
      </c>
      <c r="Y5163" s="23">
        <f>X5163*100/100</f>
        <v>76250</v>
      </c>
      <c r="Z5163" s="22">
        <v>0</v>
      </c>
      <c r="AA5163" s="24">
        <f>Y5163-Z5163</f>
        <v>76250</v>
      </c>
      <c r="AB5163" s="25">
        <v>0.3</v>
      </c>
      <c r="AC5163" s="5">
        <f>AA5163*AB5163/100</f>
        <v>228.75</v>
      </c>
    </row>
    <row r="5164" spans="1:29" x14ac:dyDescent="0.35">
      <c r="A5164" s="201"/>
      <c r="B5164" s="202"/>
      <c r="C5164" s="202"/>
      <c r="D5164" s="77"/>
      <c r="E5164" s="77"/>
      <c r="F5164" s="130"/>
      <c r="G5164" s="202"/>
      <c r="H5164" s="202"/>
      <c r="I5164" s="202"/>
      <c r="J5164" s="196"/>
      <c r="K5164" s="197"/>
      <c r="L5164" s="203"/>
      <c r="M5164" s="132"/>
      <c r="N5164" s="204"/>
      <c r="O5164" s="204"/>
      <c r="P5164" s="204"/>
      <c r="Q5164" s="183"/>
      <c r="R5164" s="206"/>
      <c r="S5164" s="183"/>
      <c r="T5164" s="207"/>
      <c r="U5164" s="204"/>
      <c r="V5164" s="204"/>
      <c r="W5164" s="206"/>
      <c r="X5164" s="207"/>
      <c r="Y5164" s="206"/>
      <c r="Z5164" s="207"/>
      <c r="AA5164" s="208"/>
      <c r="AB5164" s="198"/>
      <c r="AC5164" s="188">
        <f>SUM(AC5162:AC5163)</f>
        <v>457.5</v>
      </c>
    </row>
    <row r="5165" spans="1:29" x14ac:dyDescent="0.35">
      <c r="A5165" s="1"/>
      <c r="B5165" s="1"/>
      <c r="C5165" s="1"/>
      <c r="D5165" s="2"/>
      <c r="E5165" s="2"/>
      <c r="F5165" s="2"/>
      <c r="G5165" s="1"/>
      <c r="H5165" s="1"/>
      <c r="I5165" s="1"/>
      <c r="J5165" s="3"/>
      <c r="K5165" s="4"/>
      <c r="M5165" s="6"/>
      <c r="N5165" s="1"/>
      <c r="O5165" s="1"/>
      <c r="P5165" s="1"/>
      <c r="Q5165" s="3"/>
      <c r="R5165" s="4"/>
      <c r="S5165" s="3"/>
      <c r="T5165" s="3"/>
      <c r="U5165" s="1"/>
      <c r="V5165" s="1"/>
      <c r="W5165" s="4"/>
      <c r="X5165" s="3"/>
      <c r="Y5165" s="4"/>
      <c r="Z5165" s="3"/>
      <c r="AA5165" s="4"/>
      <c r="AB5165" s="55"/>
    </row>
    <row r="5166" spans="1:29" x14ac:dyDescent="0.35">
      <c r="A5166" s="8"/>
      <c r="B5166" s="8" t="s">
        <v>37</v>
      </c>
      <c r="C5166" s="8"/>
      <c r="D5166" s="9" t="s">
        <v>38</v>
      </c>
      <c r="E5166" s="9"/>
      <c r="F5166" s="9"/>
      <c r="G5166" s="56"/>
      <c r="H5166" s="8" t="s">
        <v>39</v>
      </c>
      <c r="I5166" s="8"/>
      <c r="J5166" s="57"/>
      <c r="K5166" s="10"/>
      <c r="L5166" s="8"/>
      <c r="M5166" s="13"/>
      <c r="N5166" s="1"/>
      <c r="O5166" s="1"/>
      <c r="P5166" s="1"/>
      <c r="Q5166" s="3"/>
      <c r="R5166" s="4"/>
      <c r="S5166" s="3"/>
      <c r="T5166" s="3"/>
      <c r="U5166" s="1"/>
      <c r="V5166" s="1"/>
      <c r="W5166" s="4"/>
      <c r="X5166" s="3"/>
      <c r="Y5166" s="4"/>
      <c r="Z5166" s="3"/>
      <c r="AA5166" s="4"/>
      <c r="AB5166" s="55"/>
    </row>
    <row r="5167" spans="1:29" x14ac:dyDescent="0.35">
      <c r="A5167" s="8"/>
      <c r="B5167" s="8"/>
      <c r="C5167" s="8"/>
      <c r="D5167" s="9"/>
      <c r="E5167" s="9"/>
      <c r="F5167" s="9"/>
      <c r="G5167" s="56"/>
      <c r="H5167" s="8" t="s">
        <v>40</v>
      </c>
      <c r="I5167" s="8"/>
      <c r="J5167" s="57"/>
      <c r="K5167" s="10"/>
      <c r="L5167" s="8"/>
      <c r="M5167" s="13"/>
      <c r="N5167" s="1"/>
      <c r="O5167" s="1"/>
      <c r="P5167" s="1"/>
      <c r="Q5167" s="3"/>
      <c r="R5167" s="4"/>
      <c r="S5167" s="3"/>
      <c r="T5167" s="3"/>
      <c r="U5167" s="1"/>
      <c r="V5167" s="1"/>
      <c r="W5167" s="4"/>
      <c r="X5167" s="3"/>
      <c r="Y5167" s="4"/>
      <c r="Z5167" s="3"/>
      <c r="AA5167" s="4"/>
      <c r="AB5167" s="55"/>
    </row>
    <row r="5168" spans="1:29" x14ac:dyDescent="0.35">
      <c r="A5168" s="8"/>
      <c r="B5168" s="8"/>
      <c r="C5168" s="8"/>
      <c r="D5168" s="9"/>
      <c r="E5168" s="9"/>
      <c r="F5168" s="9"/>
      <c r="G5168" s="56"/>
      <c r="H5168" s="8" t="s">
        <v>41</v>
      </c>
      <c r="I5168" s="8"/>
      <c r="J5168" s="57"/>
      <c r="K5168" s="10"/>
      <c r="L5168" s="8"/>
      <c r="M5168" s="13"/>
      <c r="N5168" s="1"/>
      <c r="O5168" s="1"/>
      <c r="P5168" s="8"/>
      <c r="Q5168" s="3"/>
      <c r="R5168" s="4"/>
      <c r="S5168" s="3"/>
      <c r="T5168" s="3"/>
      <c r="U5168" s="1"/>
      <c r="V5168" s="1"/>
      <c r="W5168" s="4"/>
      <c r="X5168" s="3"/>
      <c r="Y5168" s="11"/>
      <c r="Z5168" s="10"/>
      <c r="AA5168" s="11"/>
      <c r="AB5168" s="14"/>
    </row>
    <row r="5169" spans="1:29" x14ac:dyDescent="0.35">
      <c r="A5169" s="8"/>
      <c r="B5169" s="8"/>
      <c r="C5169" s="8"/>
      <c r="D5169" s="9"/>
      <c r="E5169" s="9"/>
      <c r="F5169" s="9"/>
      <c r="G5169" s="56"/>
      <c r="H5169" s="8" t="s">
        <v>42</v>
      </c>
      <c r="I5169" s="58"/>
      <c r="J5169" s="59"/>
      <c r="K5169" s="12"/>
      <c r="L5169" s="58"/>
      <c r="M5169" s="60"/>
      <c r="N5169" s="1"/>
      <c r="O5169" s="1"/>
      <c r="P5169" s="8"/>
      <c r="Q5169" s="3"/>
      <c r="R5169" s="4"/>
      <c r="S5169" s="3"/>
      <c r="T5169" s="3"/>
      <c r="U5169" s="1"/>
      <c r="V5169" s="1"/>
      <c r="W5169" s="4"/>
      <c r="X5169" s="3"/>
      <c r="Y5169" s="11"/>
      <c r="Z5169" s="10"/>
      <c r="AA5169" s="11"/>
      <c r="AB5169" s="14"/>
    </row>
    <row r="5170" spans="1:29" x14ac:dyDescent="0.35">
      <c r="A5170" s="58"/>
      <c r="B5170" s="58"/>
      <c r="C5170" s="58"/>
      <c r="D5170" s="61"/>
      <c r="E5170" s="61"/>
      <c r="F5170" s="61"/>
      <c r="G5170" s="58"/>
      <c r="H5170" s="58" t="s">
        <v>43</v>
      </c>
      <c r="I5170" s="58"/>
      <c r="J5170" s="59"/>
      <c r="K5170" s="12"/>
      <c r="L5170" s="58"/>
      <c r="M5170" s="60"/>
    </row>
    <row r="5171" spans="1:29" x14ac:dyDescent="0.35">
      <c r="A5171" s="1"/>
      <c r="B5171" s="1"/>
      <c r="C5171" s="1"/>
      <c r="D5171" s="2"/>
      <c r="E5171" s="2"/>
      <c r="F5171" s="2"/>
      <c r="G5171" s="1"/>
      <c r="H5171" s="1"/>
      <c r="I5171" s="1"/>
      <c r="J5171" s="3"/>
      <c r="K5171" s="4"/>
      <c r="M5171" s="6"/>
      <c r="N5171" s="1"/>
      <c r="O5171" s="1"/>
      <c r="P5171" s="1"/>
      <c r="Q5171" s="3"/>
      <c r="R5171" s="4"/>
      <c r="S5171" s="3"/>
      <c r="T5171" s="3"/>
      <c r="U5171" s="1"/>
      <c r="V5171" s="1"/>
      <c r="W5171" s="4"/>
      <c r="X5171" s="3"/>
      <c r="Y5171" s="4"/>
      <c r="Z5171" s="3"/>
      <c r="AA5171" s="314" t="s">
        <v>0</v>
      </c>
      <c r="AB5171" s="314"/>
    </row>
    <row r="5172" spans="1:29" x14ac:dyDescent="0.35">
      <c r="A5172" s="315" t="s">
        <v>1</v>
      </c>
      <c r="B5172" s="315"/>
      <c r="C5172" s="315"/>
      <c r="D5172" s="315"/>
      <c r="E5172" s="315"/>
      <c r="F5172" s="315"/>
      <c r="G5172" s="315"/>
      <c r="H5172" s="315"/>
      <c r="I5172" s="315"/>
      <c r="J5172" s="315"/>
      <c r="K5172" s="315"/>
      <c r="L5172" s="315"/>
      <c r="M5172" s="315"/>
      <c r="N5172" s="315"/>
      <c r="O5172" s="315"/>
      <c r="P5172" s="315"/>
      <c r="Q5172" s="315"/>
      <c r="R5172" s="315"/>
      <c r="S5172" s="315"/>
      <c r="T5172" s="315"/>
      <c r="U5172" s="315"/>
      <c r="V5172" s="315"/>
      <c r="W5172" s="315"/>
      <c r="X5172" s="315"/>
      <c r="Y5172" s="315"/>
      <c r="Z5172" s="315"/>
      <c r="AA5172" s="315"/>
      <c r="AB5172" s="315"/>
    </row>
    <row r="5173" spans="1:29" x14ac:dyDescent="0.35">
      <c r="A5173" s="315" t="str">
        <f>A5154</f>
        <v>เทศบาลตำบลนาบอน</v>
      </c>
      <c r="B5173" s="315"/>
      <c r="C5173" s="315"/>
      <c r="D5173" s="315"/>
      <c r="E5173" s="315"/>
      <c r="F5173" s="315"/>
      <c r="G5173" s="315"/>
      <c r="H5173" s="315"/>
      <c r="I5173" s="315"/>
      <c r="J5173" s="315"/>
      <c r="K5173" s="315"/>
      <c r="L5173" s="315"/>
      <c r="M5173" s="315"/>
      <c r="N5173" s="315"/>
      <c r="O5173" s="315"/>
      <c r="P5173" s="315"/>
      <c r="Q5173" s="315"/>
      <c r="R5173" s="315"/>
      <c r="S5173" s="315"/>
      <c r="T5173" s="315"/>
      <c r="U5173" s="315"/>
      <c r="V5173" s="315"/>
      <c r="W5173" s="315"/>
      <c r="X5173" s="315"/>
      <c r="Y5173" s="315"/>
      <c r="Z5173" s="315"/>
      <c r="AA5173" s="315"/>
      <c r="AB5173" s="315"/>
    </row>
    <row r="5174" spans="1:29" x14ac:dyDescent="0.35">
      <c r="A5174" s="8" t="s">
        <v>394</v>
      </c>
      <c r="B5174" s="8"/>
      <c r="C5174" s="8"/>
      <c r="D5174" s="9"/>
      <c r="E5174" s="9"/>
      <c r="F5174" s="9"/>
      <c r="G5174" s="8"/>
      <c r="H5174" s="8"/>
      <c r="I5174" s="8"/>
      <c r="J5174" s="10"/>
      <c r="K5174" s="11"/>
      <c r="L5174" s="12"/>
      <c r="M5174" s="13"/>
      <c r="N5174" s="8"/>
      <c r="O5174" s="8"/>
      <c r="P5174" s="8"/>
      <c r="Q5174" s="10"/>
      <c r="R5174" s="11"/>
      <c r="S5174" s="10"/>
      <c r="T5174" s="10"/>
      <c r="U5174" s="8"/>
      <c r="V5174" s="8"/>
      <c r="W5174" s="11"/>
      <c r="X5174" s="10"/>
      <c r="Y5174" s="11"/>
      <c r="Z5174" s="10"/>
      <c r="AA5174" s="11"/>
      <c r="AB5174" s="14"/>
    </row>
    <row r="5175" spans="1:29" x14ac:dyDescent="0.35">
      <c r="A5175" s="288" t="s">
        <v>4</v>
      </c>
      <c r="B5175" s="316"/>
      <c r="C5175" s="316"/>
      <c r="D5175" s="316"/>
      <c r="E5175" s="316"/>
      <c r="F5175" s="316"/>
      <c r="G5175" s="316"/>
      <c r="H5175" s="316"/>
      <c r="I5175" s="316"/>
      <c r="J5175" s="316"/>
      <c r="K5175" s="316"/>
      <c r="L5175" s="289"/>
      <c r="M5175" s="288" t="s">
        <v>5</v>
      </c>
      <c r="N5175" s="316"/>
      <c r="O5175" s="316"/>
      <c r="P5175" s="316"/>
      <c r="Q5175" s="316"/>
      <c r="R5175" s="316"/>
      <c r="S5175" s="316"/>
      <c r="T5175" s="316"/>
      <c r="U5175" s="316"/>
      <c r="V5175" s="316"/>
      <c r="W5175" s="289"/>
      <c r="X5175" s="290" t="s">
        <v>6</v>
      </c>
      <c r="Y5175" s="290" t="s">
        <v>7</v>
      </c>
      <c r="Z5175" s="290" t="s">
        <v>8</v>
      </c>
      <c r="AA5175" s="290" t="s">
        <v>9</v>
      </c>
      <c r="AB5175" s="317" t="s">
        <v>10</v>
      </c>
    </row>
    <row r="5176" spans="1:29" x14ac:dyDescent="0.35">
      <c r="A5176" s="299" t="s">
        <v>11</v>
      </c>
      <c r="B5176" s="293" t="s">
        <v>12</v>
      </c>
      <c r="C5176" s="293" t="s">
        <v>13</v>
      </c>
      <c r="D5176" s="311" t="s">
        <v>14</v>
      </c>
      <c r="E5176" s="311" t="s">
        <v>15</v>
      </c>
      <c r="F5176" s="312" t="s">
        <v>16</v>
      </c>
      <c r="G5176" s="302" t="s">
        <v>17</v>
      </c>
      <c r="H5176" s="303"/>
      <c r="I5176" s="304"/>
      <c r="J5176" s="290" t="s">
        <v>18</v>
      </c>
      <c r="K5176" s="290" t="s">
        <v>19</v>
      </c>
      <c r="L5176" s="308" t="s">
        <v>20</v>
      </c>
      <c r="M5176" s="299" t="s">
        <v>11</v>
      </c>
      <c r="N5176" s="293" t="s">
        <v>21</v>
      </c>
      <c r="O5176" s="293" t="s">
        <v>22</v>
      </c>
      <c r="P5176" s="293" t="s">
        <v>16</v>
      </c>
      <c r="Q5176" s="290" t="s">
        <v>23</v>
      </c>
      <c r="R5176" s="290" t="s">
        <v>24</v>
      </c>
      <c r="S5176" s="290" t="s">
        <v>25</v>
      </c>
      <c r="T5176" s="290" t="s">
        <v>26</v>
      </c>
      <c r="U5176" s="288" t="s">
        <v>27</v>
      </c>
      <c r="V5176" s="289"/>
      <c r="W5176" s="290" t="s">
        <v>28</v>
      </c>
      <c r="X5176" s="291"/>
      <c r="Y5176" s="291"/>
      <c r="Z5176" s="291"/>
      <c r="AA5176" s="291"/>
      <c r="AB5176" s="318"/>
    </row>
    <row r="5177" spans="1:29" x14ac:dyDescent="0.35">
      <c r="A5177" s="300"/>
      <c r="B5177" s="294"/>
      <c r="C5177" s="294"/>
      <c r="D5177" s="312"/>
      <c r="E5177" s="312"/>
      <c r="F5177" s="312"/>
      <c r="G5177" s="305"/>
      <c r="H5177" s="306"/>
      <c r="I5177" s="307"/>
      <c r="J5177" s="291"/>
      <c r="K5177" s="291"/>
      <c r="L5177" s="309"/>
      <c r="M5177" s="300"/>
      <c r="N5177" s="294"/>
      <c r="O5177" s="294"/>
      <c r="P5177" s="294"/>
      <c r="Q5177" s="291"/>
      <c r="R5177" s="291"/>
      <c r="S5177" s="291"/>
      <c r="T5177" s="291"/>
      <c r="U5177" s="293" t="s">
        <v>29</v>
      </c>
      <c r="V5177" s="296" t="s">
        <v>30</v>
      </c>
      <c r="W5177" s="291"/>
      <c r="X5177" s="291"/>
      <c r="Y5177" s="291"/>
      <c r="Z5177" s="291"/>
      <c r="AA5177" s="291"/>
      <c r="AB5177" s="318"/>
    </row>
    <row r="5178" spans="1:29" x14ac:dyDescent="0.35">
      <c r="A5178" s="300"/>
      <c r="B5178" s="294"/>
      <c r="C5178" s="294"/>
      <c r="D5178" s="312"/>
      <c r="E5178" s="312"/>
      <c r="F5178" s="312"/>
      <c r="G5178" s="299" t="s">
        <v>31</v>
      </c>
      <c r="H5178" s="299" t="s">
        <v>32</v>
      </c>
      <c r="I5178" s="299" t="s">
        <v>33</v>
      </c>
      <c r="J5178" s="291"/>
      <c r="K5178" s="291"/>
      <c r="L5178" s="309"/>
      <c r="M5178" s="300"/>
      <c r="N5178" s="294"/>
      <c r="O5178" s="294"/>
      <c r="P5178" s="294"/>
      <c r="Q5178" s="291"/>
      <c r="R5178" s="291"/>
      <c r="S5178" s="291"/>
      <c r="T5178" s="291"/>
      <c r="U5178" s="294"/>
      <c r="V5178" s="297"/>
      <c r="W5178" s="291"/>
      <c r="X5178" s="291"/>
      <c r="Y5178" s="291"/>
      <c r="Z5178" s="291"/>
      <c r="AA5178" s="291"/>
      <c r="AB5178" s="318"/>
    </row>
    <row r="5179" spans="1:29" x14ac:dyDescent="0.35">
      <c r="A5179" s="300"/>
      <c r="B5179" s="294"/>
      <c r="C5179" s="294"/>
      <c r="D5179" s="312"/>
      <c r="E5179" s="312"/>
      <c r="F5179" s="312"/>
      <c r="G5179" s="300"/>
      <c r="H5179" s="300"/>
      <c r="I5179" s="300"/>
      <c r="J5179" s="291"/>
      <c r="K5179" s="291"/>
      <c r="L5179" s="309"/>
      <c r="M5179" s="300"/>
      <c r="N5179" s="294"/>
      <c r="O5179" s="294"/>
      <c r="P5179" s="294"/>
      <c r="Q5179" s="291"/>
      <c r="R5179" s="291"/>
      <c r="S5179" s="291"/>
      <c r="T5179" s="291"/>
      <c r="U5179" s="294"/>
      <c r="V5179" s="297"/>
      <c r="W5179" s="291"/>
      <c r="X5179" s="291"/>
      <c r="Y5179" s="291"/>
      <c r="Z5179" s="291"/>
      <c r="AA5179" s="291"/>
      <c r="AB5179" s="318"/>
    </row>
    <row r="5180" spans="1:29" x14ac:dyDescent="0.35">
      <c r="A5180" s="301"/>
      <c r="B5180" s="295"/>
      <c r="C5180" s="295"/>
      <c r="D5180" s="313"/>
      <c r="E5180" s="313"/>
      <c r="F5180" s="313"/>
      <c r="G5180" s="301"/>
      <c r="H5180" s="301"/>
      <c r="I5180" s="301"/>
      <c r="J5180" s="292"/>
      <c r="K5180" s="292"/>
      <c r="L5180" s="310"/>
      <c r="M5180" s="301"/>
      <c r="N5180" s="295"/>
      <c r="O5180" s="295"/>
      <c r="P5180" s="295"/>
      <c r="Q5180" s="292"/>
      <c r="R5180" s="292"/>
      <c r="S5180" s="292"/>
      <c r="T5180" s="292"/>
      <c r="U5180" s="295"/>
      <c r="V5180" s="298"/>
      <c r="W5180" s="292"/>
      <c r="X5180" s="292"/>
      <c r="Y5180" s="292"/>
      <c r="Z5180" s="292"/>
      <c r="AA5180" s="292"/>
      <c r="AB5180" s="319"/>
    </row>
    <row r="5181" spans="1:29" x14ac:dyDescent="0.35">
      <c r="A5181" s="15">
        <v>1</v>
      </c>
      <c r="B5181" s="16" t="str">
        <f>[1]ภดส3!B12113</f>
        <v>โฉนด</v>
      </c>
      <c r="C5181" s="16">
        <f>[1]ภดส3!E12113</f>
        <v>3549</v>
      </c>
      <c r="D5181" s="17">
        <f>[1]ภดส3!C12113</f>
        <v>7493</v>
      </c>
      <c r="E5181" s="17" t="str">
        <f>[1]ภดส3!F12113</f>
        <v>ม.2 ต.นาบอน</v>
      </c>
      <c r="F5181" s="18" t="s">
        <v>34</v>
      </c>
      <c r="G5181" s="16">
        <f>[1]ภดส3!G12113</f>
        <v>0</v>
      </c>
      <c r="H5181" s="16">
        <f>[1]ภดส3!H12113</f>
        <v>0</v>
      </c>
      <c r="I5181" s="16">
        <f>[1]ภดส3!I12113</f>
        <v>25</v>
      </c>
      <c r="J5181" s="19">
        <f>[1]ภดส3!J12113</f>
        <v>25</v>
      </c>
      <c r="K5181" s="20">
        <v>3050</v>
      </c>
      <c r="L5181" s="19">
        <f>J5181*K5181</f>
        <v>76250</v>
      </c>
      <c r="M5181" s="21">
        <v>1</v>
      </c>
      <c r="N5181" s="21" t="s">
        <v>141</v>
      </c>
      <c r="O5181" s="21" t="s">
        <v>49</v>
      </c>
      <c r="P5181" s="21">
        <v>2</v>
      </c>
      <c r="Q5181" s="22">
        <v>200</v>
      </c>
      <c r="R5181" s="23">
        <v>100</v>
      </c>
      <c r="S5181" s="22">
        <v>6750</v>
      </c>
      <c r="T5181" s="22">
        <f>Q5181*S5181</f>
        <v>1350000</v>
      </c>
      <c r="U5181" s="21">
        <v>15</v>
      </c>
      <c r="V5181" s="21">
        <v>20</v>
      </c>
      <c r="W5181" s="23">
        <f>T5181-T5181*20/100</f>
        <v>1080000</v>
      </c>
      <c r="X5181" s="22">
        <f>L5181+W5181</f>
        <v>1156250</v>
      </c>
      <c r="Y5181" s="23">
        <f>X5181*R5181/100</f>
        <v>1156250</v>
      </c>
      <c r="Z5181" s="22">
        <v>50000000</v>
      </c>
      <c r="AA5181" s="24">
        <v>0</v>
      </c>
      <c r="AB5181" s="25">
        <v>0.02</v>
      </c>
      <c r="AC5181" s="5">
        <f>AA5181*AB5181/100</f>
        <v>0</v>
      </c>
    </row>
    <row r="5182" spans="1:29" x14ac:dyDescent="0.35">
      <c r="A5182" s="15">
        <v>2</v>
      </c>
      <c r="B5182" s="16" t="str">
        <f>[1]ภดส3!B12114</f>
        <v>โฉนด</v>
      </c>
      <c r="C5182" s="16">
        <f>[1]ภดส3!E12114</f>
        <v>5642</v>
      </c>
      <c r="D5182" s="17">
        <f>[1]ภดส3!C12114</f>
        <v>13328</v>
      </c>
      <c r="E5182" s="17" t="str">
        <f>[1]ภดส3!F12114</f>
        <v>ม.2 ต.นาบอน</v>
      </c>
      <c r="F5182" s="28" t="s">
        <v>34</v>
      </c>
      <c r="G5182" s="16">
        <f>[1]ภดส3!G12114</f>
        <v>0</v>
      </c>
      <c r="H5182" s="16">
        <f>[1]ภดส3!H12114</f>
        <v>0</v>
      </c>
      <c r="I5182" s="16">
        <f>[1]ภดส3!I12114</f>
        <v>20</v>
      </c>
      <c r="J5182" s="45">
        <f>[1]ภดส3!J12114</f>
        <v>20</v>
      </c>
      <c r="K5182" s="29">
        <v>300</v>
      </c>
      <c r="L5182" s="19">
        <f>J5182*K5182</f>
        <v>6000</v>
      </c>
      <c r="M5182" s="31">
        <v>2</v>
      </c>
      <c r="N5182" s="31" t="s">
        <v>74</v>
      </c>
      <c r="O5182" s="31" t="s">
        <v>49</v>
      </c>
      <c r="P5182" s="31">
        <v>2</v>
      </c>
      <c r="Q5182" s="32">
        <v>80</v>
      </c>
      <c r="R5182" s="23">
        <v>100</v>
      </c>
      <c r="S5182" s="32">
        <v>7450</v>
      </c>
      <c r="T5182" s="22">
        <f>Q5182*S5182</f>
        <v>596000</v>
      </c>
      <c r="U5182" s="31">
        <v>10</v>
      </c>
      <c r="V5182" s="31">
        <v>10</v>
      </c>
      <c r="W5182" s="23">
        <f>T5182-T5182*10/100</f>
        <v>536400</v>
      </c>
      <c r="X5182" s="22">
        <f>L5182+W5182</f>
        <v>542400</v>
      </c>
      <c r="Y5182" s="23">
        <f>X5182*R5182/100</f>
        <v>542400</v>
      </c>
      <c r="Z5182" s="22">
        <v>0</v>
      </c>
      <c r="AA5182" s="24">
        <f>Y5182-Z5182</f>
        <v>542400</v>
      </c>
      <c r="AB5182" s="25">
        <v>0.02</v>
      </c>
      <c r="AC5182" s="5">
        <f>AA5182*AB5182/100</f>
        <v>108.48</v>
      </c>
    </row>
    <row r="5183" spans="1:29" x14ac:dyDescent="0.35">
      <c r="A5183" s="201"/>
      <c r="B5183" s="202"/>
      <c r="C5183" s="202"/>
      <c r="D5183" s="77"/>
      <c r="E5183" s="77"/>
      <c r="F5183" s="130"/>
      <c r="G5183" s="202"/>
      <c r="H5183" s="202"/>
      <c r="I5183" s="202"/>
      <c r="J5183" s="196"/>
      <c r="K5183" s="197"/>
      <c r="L5183" s="203"/>
      <c r="M5183" s="132"/>
      <c r="N5183" s="204"/>
      <c r="O5183" s="204"/>
      <c r="P5183" s="204"/>
      <c r="Q5183" s="183"/>
      <c r="R5183" s="206"/>
      <c r="S5183" s="183"/>
      <c r="T5183" s="207"/>
      <c r="U5183" s="204"/>
      <c r="V5183" s="204"/>
      <c r="W5183" s="206"/>
      <c r="X5183" s="207"/>
      <c r="Y5183" s="206"/>
      <c r="Z5183" s="207"/>
      <c r="AA5183" s="208"/>
      <c r="AB5183" s="198"/>
      <c r="AC5183" s="188">
        <f>SUM(AC5181:AC5182)</f>
        <v>108.48</v>
      </c>
    </row>
    <row r="5184" spans="1:29" x14ac:dyDescent="0.35">
      <c r="A5184" s="1"/>
      <c r="B5184" s="1"/>
      <c r="C5184" s="1"/>
      <c r="D5184" s="2"/>
      <c r="E5184" s="2"/>
      <c r="F5184" s="2"/>
      <c r="G5184" s="1"/>
      <c r="H5184" s="1"/>
      <c r="I5184" s="1"/>
      <c r="J5184" s="3"/>
      <c r="K5184" s="4"/>
      <c r="M5184" s="6"/>
      <c r="N5184" s="1"/>
      <c r="O5184" s="1"/>
      <c r="P5184" s="1"/>
      <c r="Q5184" s="3"/>
      <c r="R5184" s="4"/>
      <c r="S5184" s="3"/>
      <c r="T5184" s="3"/>
      <c r="U5184" s="1"/>
      <c r="V5184" s="1"/>
      <c r="W5184" s="4"/>
      <c r="X5184" s="3"/>
      <c r="Y5184" s="4"/>
      <c r="Z5184" s="3"/>
      <c r="AA5184" s="4"/>
      <c r="AB5184" s="55"/>
    </row>
    <row r="5185" spans="1:29" x14ac:dyDescent="0.35">
      <c r="A5185" s="8"/>
      <c r="B5185" s="8" t="s">
        <v>37</v>
      </c>
      <c r="C5185" s="8"/>
      <c r="D5185" s="9" t="s">
        <v>38</v>
      </c>
      <c r="E5185" s="9"/>
      <c r="F5185" s="9"/>
      <c r="G5185" s="56"/>
      <c r="H5185" s="8" t="s">
        <v>39</v>
      </c>
      <c r="I5185" s="8"/>
      <c r="J5185" s="57"/>
      <c r="K5185" s="10"/>
      <c r="L5185" s="8"/>
      <c r="M5185" s="13"/>
      <c r="N5185" s="1"/>
      <c r="O5185" s="1"/>
      <c r="P5185" s="1"/>
      <c r="Q5185" s="3"/>
      <c r="R5185" s="4"/>
      <c r="S5185" s="3"/>
      <c r="T5185" s="3"/>
      <c r="U5185" s="1"/>
      <c r="V5185" s="1"/>
      <c r="W5185" s="4"/>
      <c r="X5185" s="3"/>
      <c r="Y5185" s="4"/>
      <c r="Z5185" s="3"/>
      <c r="AA5185" s="4"/>
      <c r="AB5185" s="55"/>
    </row>
    <row r="5186" spans="1:29" x14ac:dyDescent="0.35">
      <c r="A5186" s="8"/>
      <c r="B5186" s="8"/>
      <c r="C5186" s="8"/>
      <c r="D5186" s="9"/>
      <c r="E5186" s="9"/>
      <c r="F5186" s="9"/>
      <c r="G5186" s="56"/>
      <c r="H5186" s="8" t="s">
        <v>40</v>
      </c>
      <c r="I5186" s="8"/>
      <c r="J5186" s="57"/>
      <c r="K5186" s="10"/>
      <c r="L5186" s="8"/>
      <c r="M5186" s="13"/>
      <c r="N5186" s="1"/>
      <c r="O5186" s="1"/>
      <c r="P5186" s="1"/>
      <c r="Q5186" s="3"/>
      <c r="R5186" s="4"/>
      <c r="S5186" s="3"/>
      <c r="T5186" s="3"/>
      <c r="U5186" s="1"/>
      <c r="V5186" s="1"/>
      <c r="W5186" s="4"/>
      <c r="X5186" s="3"/>
      <c r="Y5186" s="4"/>
      <c r="Z5186" s="3"/>
      <c r="AA5186" s="4"/>
      <c r="AB5186" s="55"/>
    </row>
    <row r="5187" spans="1:29" x14ac:dyDescent="0.35">
      <c r="A5187" s="8"/>
      <c r="B5187" s="8"/>
      <c r="C5187" s="8"/>
      <c r="D5187" s="9"/>
      <c r="E5187" s="9"/>
      <c r="F5187" s="9"/>
      <c r="G5187" s="56"/>
      <c r="H5187" s="8" t="s">
        <v>41</v>
      </c>
      <c r="I5187" s="8"/>
      <c r="J5187" s="57"/>
      <c r="K5187" s="10"/>
      <c r="L5187" s="8"/>
      <c r="M5187" s="13"/>
      <c r="N5187" s="1"/>
      <c r="O5187" s="1"/>
      <c r="P5187" s="8"/>
      <c r="Q5187" s="3"/>
      <c r="R5187" s="4"/>
      <c r="S5187" s="3"/>
      <c r="T5187" s="3"/>
      <c r="U5187" s="1"/>
      <c r="V5187" s="1"/>
      <c r="W5187" s="4"/>
      <c r="X5187" s="3"/>
      <c r="Y5187" s="11"/>
      <c r="Z5187" s="10"/>
      <c r="AA5187" s="11"/>
      <c r="AB5187" s="14"/>
    </row>
    <row r="5188" spans="1:29" x14ac:dyDescent="0.35">
      <c r="A5188" s="8"/>
      <c r="B5188" s="8"/>
      <c r="C5188" s="8"/>
      <c r="D5188" s="9"/>
      <c r="E5188" s="9"/>
      <c r="F5188" s="9"/>
      <c r="G5188" s="56"/>
      <c r="H5188" s="8" t="s">
        <v>42</v>
      </c>
      <c r="I5188" s="58"/>
      <c r="J5188" s="59"/>
      <c r="K5188" s="12"/>
      <c r="L5188" s="58"/>
      <c r="M5188" s="60"/>
      <c r="N5188" s="1"/>
      <c r="O5188" s="1"/>
      <c r="P5188" s="8"/>
      <c r="Q5188" s="3"/>
      <c r="R5188" s="4"/>
      <c r="S5188" s="3"/>
      <c r="T5188" s="3"/>
      <c r="U5188" s="1"/>
      <c r="V5188" s="1"/>
      <c r="W5188" s="4"/>
      <c r="X5188" s="3"/>
      <c r="Y5188" s="11"/>
      <c r="Z5188" s="10"/>
      <c r="AA5188" s="11"/>
      <c r="AB5188" s="14"/>
    </row>
    <row r="5189" spans="1:29" x14ac:dyDescent="0.35">
      <c r="A5189" s="58"/>
      <c r="B5189" s="58"/>
      <c r="C5189" s="58"/>
      <c r="D5189" s="61"/>
      <c r="E5189" s="61"/>
      <c r="F5189" s="61"/>
      <c r="G5189" s="58"/>
      <c r="H5189" s="58" t="s">
        <v>43</v>
      </c>
      <c r="I5189" s="58"/>
      <c r="J5189" s="59"/>
      <c r="K5189" s="12"/>
      <c r="L5189" s="58"/>
      <c r="M5189" s="60"/>
    </row>
    <row r="5190" spans="1:29" x14ac:dyDescent="0.35">
      <c r="A5190" s="1"/>
      <c r="B5190" s="1"/>
      <c r="C5190" s="1"/>
      <c r="D5190" s="2"/>
      <c r="E5190" s="2"/>
      <c r="F5190" s="2"/>
      <c r="G5190" s="1"/>
      <c r="H5190" s="1"/>
      <c r="I5190" s="1"/>
      <c r="J5190" s="3"/>
      <c r="K5190" s="4"/>
      <c r="M5190" s="6"/>
      <c r="N5190" s="1"/>
      <c r="O5190" s="1"/>
      <c r="P5190" s="1"/>
      <c r="Q5190" s="3"/>
      <c r="R5190" s="4"/>
      <c r="S5190" s="3"/>
      <c r="T5190" s="3"/>
      <c r="U5190" s="1"/>
      <c r="V5190" s="1"/>
      <c r="W5190" s="4"/>
      <c r="X5190" s="3"/>
      <c r="Y5190" s="4"/>
      <c r="Z5190" s="3"/>
      <c r="AA5190" s="314" t="s">
        <v>0</v>
      </c>
      <c r="AB5190" s="314"/>
    </row>
    <row r="5191" spans="1:29" x14ac:dyDescent="0.35">
      <c r="A5191" s="315" t="s">
        <v>1</v>
      </c>
      <c r="B5191" s="315"/>
      <c r="C5191" s="315"/>
      <c r="D5191" s="315"/>
      <c r="E5191" s="315"/>
      <c r="F5191" s="315"/>
      <c r="G5191" s="315"/>
      <c r="H5191" s="315"/>
      <c r="I5191" s="315"/>
      <c r="J5191" s="315"/>
      <c r="K5191" s="315"/>
      <c r="L5191" s="315"/>
      <c r="M5191" s="315"/>
      <c r="N5191" s="315"/>
      <c r="O5191" s="315"/>
      <c r="P5191" s="315"/>
      <c r="Q5191" s="315"/>
      <c r="R5191" s="315"/>
      <c r="S5191" s="315"/>
      <c r="T5191" s="315"/>
      <c r="U5191" s="315"/>
      <c r="V5191" s="315"/>
      <c r="W5191" s="315"/>
      <c r="X5191" s="315"/>
      <c r="Y5191" s="315"/>
      <c r="Z5191" s="315"/>
      <c r="AA5191" s="315"/>
      <c r="AB5191" s="315"/>
    </row>
    <row r="5192" spans="1:29" x14ac:dyDescent="0.35">
      <c r="A5192" s="315" t="str">
        <f>A5173</f>
        <v>เทศบาลตำบลนาบอน</v>
      </c>
      <c r="B5192" s="315"/>
      <c r="C5192" s="315"/>
      <c r="D5192" s="315"/>
      <c r="E5192" s="315"/>
      <c r="F5192" s="315"/>
      <c r="G5192" s="315"/>
      <c r="H5192" s="315"/>
      <c r="I5192" s="315"/>
      <c r="J5192" s="315"/>
      <c r="K5192" s="315"/>
      <c r="L5192" s="315"/>
      <c r="M5192" s="315"/>
      <c r="N5192" s="315"/>
      <c r="O5192" s="315"/>
      <c r="P5192" s="315"/>
      <c r="Q5192" s="315"/>
      <c r="R5192" s="315"/>
      <c r="S5192" s="315"/>
      <c r="T5192" s="315"/>
      <c r="U5192" s="315"/>
      <c r="V5192" s="315"/>
      <c r="W5192" s="315"/>
      <c r="X5192" s="315"/>
      <c r="Y5192" s="315"/>
      <c r="Z5192" s="315"/>
      <c r="AA5192" s="315"/>
      <c r="AB5192" s="315"/>
    </row>
    <row r="5193" spans="1:29" x14ac:dyDescent="0.35">
      <c r="A5193" s="8" t="s">
        <v>395</v>
      </c>
      <c r="B5193" s="8"/>
      <c r="C5193" s="8"/>
      <c r="D5193" s="9"/>
      <c r="E5193" s="9"/>
      <c r="F5193" s="9"/>
      <c r="G5193" s="8"/>
      <c r="H5193" s="8"/>
      <c r="I5193" s="8"/>
      <c r="J5193" s="10"/>
      <c r="K5193" s="11"/>
      <c r="L5193" s="12"/>
      <c r="M5193" s="13"/>
      <c r="N5193" s="8"/>
      <c r="O5193" s="8"/>
      <c r="P5193" s="8"/>
      <c r="Q5193" s="10"/>
      <c r="R5193" s="11"/>
      <c r="S5193" s="10"/>
      <c r="T5193" s="10"/>
      <c r="U5193" s="8"/>
      <c r="V5193" s="8"/>
      <c r="W5193" s="11"/>
      <c r="X5193" s="10"/>
      <c r="Y5193" s="11"/>
      <c r="Z5193" s="10"/>
      <c r="AA5193" s="11"/>
      <c r="AB5193" s="14"/>
    </row>
    <row r="5194" spans="1:29" x14ac:dyDescent="0.35">
      <c r="A5194" s="288" t="s">
        <v>4</v>
      </c>
      <c r="B5194" s="316"/>
      <c r="C5194" s="316"/>
      <c r="D5194" s="316"/>
      <c r="E5194" s="316"/>
      <c r="F5194" s="316"/>
      <c r="G5194" s="316"/>
      <c r="H5194" s="316"/>
      <c r="I5194" s="316"/>
      <c r="J5194" s="316"/>
      <c r="K5194" s="316"/>
      <c r="L5194" s="289"/>
      <c r="M5194" s="288" t="s">
        <v>5</v>
      </c>
      <c r="N5194" s="316"/>
      <c r="O5194" s="316"/>
      <c r="P5194" s="316"/>
      <c r="Q5194" s="316"/>
      <c r="R5194" s="316"/>
      <c r="S5194" s="316"/>
      <c r="T5194" s="316"/>
      <c r="U5194" s="316"/>
      <c r="V5194" s="316"/>
      <c r="W5194" s="289"/>
      <c r="X5194" s="290" t="s">
        <v>6</v>
      </c>
      <c r="Y5194" s="290" t="s">
        <v>7</v>
      </c>
      <c r="Z5194" s="290" t="s">
        <v>8</v>
      </c>
      <c r="AA5194" s="290" t="s">
        <v>9</v>
      </c>
      <c r="AB5194" s="317" t="s">
        <v>10</v>
      </c>
    </row>
    <row r="5195" spans="1:29" x14ac:dyDescent="0.35">
      <c r="A5195" s="299" t="s">
        <v>11</v>
      </c>
      <c r="B5195" s="293" t="s">
        <v>12</v>
      </c>
      <c r="C5195" s="293" t="s">
        <v>13</v>
      </c>
      <c r="D5195" s="311" t="s">
        <v>14</v>
      </c>
      <c r="E5195" s="311" t="s">
        <v>15</v>
      </c>
      <c r="F5195" s="312" t="s">
        <v>16</v>
      </c>
      <c r="G5195" s="302" t="s">
        <v>17</v>
      </c>
      <c r="H5195" s="303"/>
      <c r="I5195" s="304"/>
      <c r="J5195" s="290" t="s">
        <v>18</v>
      </c>
      <c r="K5195" s="290" t="s">
        <v>19</v>
      </c>
      <c r="L5195" s="308" t="s">
        <v>20</v>
      </c>
      <c r="M5195" s="299" t="s">
        <v>11</v>
      </c>
      <c r="N5195" s="293" t="s">
        <v>21</v>
      </c>
      <c r="O5195" s="293" t="s">
        <v>22</v>
      </c>
      <c r="P5195" s="293" t="s">
        <v>16</v>
      </c>
      <c r="Q5195" s="290" t="s">
        <v>23</v>
      </c>
      <c r="R5195" s="290" t="s">
        <v>24</v>
      </c>
      <c r="S5195" s="290" t="s">
        <v>25</v>
      </c>
      <c r="T5195" s="290" t="s">
        <v>26</v>
      </c>
      <c r="U5195" s="288" t="s">
        <v>27</v>
      </c>
      <c r="V5195" s="289"/>
      <c r="W5195" s="290" t="s">
        <v>28</v>
      </c>
      <c r="X5195" s="291"/>
      <c r="Y5195" s="291"/>
      <c r="Z5195" s="291"/>
      <c r="AA5195" s="291"/>
      <c r="AB5195" s="318"/>
    </row>
    <row r="5196" spans="1:29" x14ac:dyDescent="0.35">
      <c r="A5196" s="300"/>
      <c r="B5196" s="294"/>
      <c r="C5196" s="294"/>
      <c r="D5196" s="312"/>
      <c r="E5196" s="312"/>
      <c r="F5196" s="312"/>
      <c r="G5196" s="305"/>
      <c r="H5196" s="306"/>
      <c r="I5196" s="307"/>
      <c r="J5196" s="291"/>
      <c r="K5196" s="291"/>
      <c r="L5196" s="309"/>
      <c r="M5196" s="300"/>
      <c r="N5196" s="294"/>
      <c r="O5196" s="294"/>
      <c r="P5196" s="294"/>
      <c r="Q5196" s="291"/>
      <c r="R5196" s="291"/>
      <c r="S5196" s="291"/>
      <c r="T5196" s="291"/>
      <c r="U5196" s="293" t="s">
        <v>29</v>
      </c>
      <c r="V5196" s="296" t="s">
        <v>30</v>
      </c>
      <c r="W5196" s="291"/>
      <c r="X5196" s="291"/>
      <c r="Y5196" s="291"/>
      <c r="Z5196" s="291"/>
      <c r="AA5196" s="291"/>
      <c r="AB5196" s="318"/>
    </row>
    <row r="5197" spans="1:29" x14ac:dyDescent="0.35">
      <c r="A5197" s="300"/>
      <c r="B5197" s="294"/>
      <c r="C5197" s="294"/>
      <c r="D5197" s="312"/>
      <c r="E5197" s="312"/>
      <c r="F5197" s="312"/>
      <c r="G5197" s="299" t="s">
        <v>31</v>
      </c>
      <c r="H5197" s="299" t="s">
        <v>32</v>
      </c>
      <c r="I5197" s="299" t="s">
        <v>33</v>
      </c>
      <c r="J5197" s="291"/>
      <c r="K5197" s="291"/>
      <c r="L5197" s="309"/>
      <c r="M5197" s="300"/>
      <c r="N5197" s="294"/>
      <c r="O5197" s="294"/>
      <c r="P5197" s="294"/>
      <c r="Q5197" s="291"/>
      <c r="R5197" s="291"/>
      <c r="S5197" s="291"/>
      <c r="T5197" s="291"/>
      <c r="U5197" s="294"/>
      <c r="V5197" s="297"/>
      <c r="W5197" s="291"/>
      <c r="X5197" s="291"/>
      <c r="Y5197" s="291"/>
      <c r="Z5197" s="291"/>
      <c r="AA5197" s="291"/>
      <c r="AB5197" s="318"/>
    </row>
    <row r="5198" spans="1:29" x14ac:dyDescent="0.35">
      <c r="A5198" s="300"/>
      <c r="B5198" s="294"/>
      <c r="C5198" s="294"/>
      <c r="D5198" s="312"/>
      <c r="E5198" s="312"/>
      <c r="F5198" s="312"/>
      <c r="G5198" s="300"/>
      <c r="H5198" s="300"/>
      <c r="I5198" s="300"/>
      <c r="J5198" s="291"/>
      <c r="K5198" s="291"/>
      <c r="L5198" s="309"/>
      <c r="M5198" s="300"/>
      <c r="N5198" s="294"/>
      <c r="O5198" s="294"/>
      <c r="P5198" s="294"/>
      <c r="Q5198" s="291"/>
      <c r="R5198" s="291"/>
      <c r="S5198" s="291"/>
      <c r="T5198" s="291"/>
      <c r="U5198" s="294"/>
      <c r="V5198" s="297"/>
      <c r="W5198" s="291"/>
      <c r="X5198" s="291"/>
      <c r="Y5198" s="291"/>
      <c r="Z5198" s="291"/>
      <c r="AA5198" s="291"/>
      <c r="AB5198" s="318"/>
    </row>
    <row r="5199" spans="1:29" x14ac:dyDescent="0.35">
      <c r="A5199" s="301"/>
      <c r="B5199" s="295"/>
      <c r="C5199" s="295"/>
      <c r="D5199" s="313"/>
      <c r="E5199" s="313"/>
      <c r="F5199" s="313"/>
      <c r="G5199" s="301"/>
      <c r="H5199" s="301"/>
      <c r="I5199" s="301"/>
      <c r="J5199" s="292"/>
      <c r="K5199" s="292"/>
      <c r="L5199" s="310"/>
      <c r="M5199" s="301"/>
      <c r="N5199" s="295"/>
      <c r="O5199" s="295"/>
      <c r="P5199" s="295"/>
      <c r="Q5199" s="292"/>
      <c r="R5199" s="292"/>
      <c r="S5199" s="292"/>
      <c r="T5199" s="292"/>
      <c r="U5199" s="295"/>
      <c r="V5199" s="298"/>
      <c r="W5199" s="292"/>
      <c r="X5199" s="292"/>
      <c r="Y5199" s="292"/>
      <c r="Z5199" s="292"/>
      <c r="AA5199" s="292"/>
      <c r="AB5199" s="319"/>
    </row>
    <row r="5200" spans="1:29" x14ac:dyDescent="0.35">
      <c r="A5200" s="15">
        <v>1</v>
      </c>
      <c r="B5200" s="16" t="str">
        <f>[1]ภดส3!B12248</f>
        <v>โฉนด</v>
      </c>
      <c r="C5200" s="16">
        <f>[1]ภดส3!E12248</f>
        <v>2638</v>
      </c>
      <c r="D5200" s="17">
        <f>[1]ภดส3!C12248</f>
        <v>5757</v>
      </c>
      <c r="E5200" s="17" t="str">
        <f>[1]ภดส3!F12248</f>
        <v>ม.11 ต.นาบอน</v>
      </c>
      <c r="F5200" s="18" t="s">
        <v>34</v>
      </c>
      <c r="G5200" s="16">
        <f>[1]ภดส3!G12248</f>
        <v>0</v>
      </c>
      <c r="H5200" s="16">
        <f>[1]ภดส3!H12248</f>
        <v>0</v>
      </c>
      <c r="I5200" s="16">
        <f>[1]ภดส3!I12248</f>
        <v>20</v>
      </c>
      <c r="J5200" s="19">
        <f>[1]ภดส3!J12248</f>
        <v>20</v>
      </c>
      <c r="K5200" s="20">
        <v>3050</v>
      </c>
      <c r="L5200" s="19">
        <f>J5200*K5200</f>
        <v>61000</v>
      </c>
      <c r="M5200" s="21">
        <v>1</v>
      </c>
      <c r="N5200" s="21" t="s">
        <v>69</v>
      </c>
      <c r="O5200" s="21" t="s">
        <v>49</v>
      </c>
      <c r="P5200" s="21">
        <v>2</v>
      </c>
      <c r="Q5200" s="22">
        <v>80</v>
      </c>
      <c r="R5200" s="23">
        <v>100</v>
      </c>
      <c r="S5200" s="22">
        <v>6750</v>
      </c>
      <c r="T5200" s="22">
        <f>Q5200*S5200</f>
        <v>540000</v>
      </c>
      <c r="U5200" s="21">
        <v>20</v>
      </c>
      <c r="V5200" s="21">
        <v>30</v>
      </c>
      <c r="W5200" s="23">
        <f>T5200-T5200*30/100</f>
        <v>378000</v>
      </c>
      <c r="X5200" s="22">
        <f>L5200+W5200</f>
        <v>439000</v>
      </c>
      <c r="Y5200" s="23">
        <f>X5200*R5200/100</f>
        <v>439000</v>
      </c>
      <c r="Z5200" s="22">
        <v>0</v>
      </c>
      <c r="AA5200" s="24">
        <f>Y5200-Z5200</f>
        <v>439000</v>
      </c>
      <c r="AB5200" s="25">
        <v>0.02</v>
      </c>
      <c r="AC5200" s="5">
        <f>AA5200*AB5200/100</f>
        <v>87.8</v>
      </c>
    </row>
    <row r="5201" spans="1:29" x14ac:dyDescent="0.35">
      <c r="A5201" s="15"/>
      <c r="B5201" s="16"/>
      <c r="C5201" s="16"/>
      <c r="D5201" s="17"/>
      <c r="E5201" s="17"/>
      <c r="F5201" s="28"/>
      <c r="G5201" s="16"/>
      <c r="H5201" s="16"/>
      <c r="I5201" s="16"/>
      <c r="J5201" s="45"/>
      <c r="K5201" s="29"/>
      <c r="L5201" s="19"/>
      <c r="M5201" s="30"/>
      <c r="N5201" s="30"/>
      <c r="O5201" s="31"/>
      <c r="P5201" s="30"/>
      <c r="Q5201" s="32"/>
      <c r="R5201" s="23"/>
      <c r="S5201" s="42"/>
      <c r="T5201" s="22"/>
      <c r="U5201" s="31"/>
      <c r="V5201" s="31"/>
      <c r="W5201" s="23"/>
      <c r="X5201" s="22"/>
      <c r="Y5201" s="23"/>
      <c r="Z5201" s="22"/>
      <c r="AA5201" s="24"/>
      <c r="AB5201" s="25"/>
      <c r="AC5201" s="5">
        <f>SUM(AC5200)</f>
        <v>87.8</v>
      </c>
    </row>
    <row r="5202" spans="1:29" x14ac:dyDescent="0.35">
      <c r="A5202" s="201"/>
      <c r="B5202" s="202"/>
      <c r="C5202" s="202"/>
      <c r="D5202" s="77"/>
      <c r="E5202" s="77"/>
      <c r="F5202" s="130"/>
      <c r="G5202" s="202"/>
      <c r="H5202" s="202"/>
      <c r="I5202" s="202"/>
      <c r="J5202" s="196"/>
      <c r="K5202" s="197"/>
      <c r="L5202" s="203"/>
      <c r="M5202" s="132"/>
      <c r="N5202" s="204"/>
      <c r="O5202" s="204"/>
      <c r="P5202" s="204"/>
      <c r="Q5202" s="183"/>
      <c r="R5202" s="206"/>
      <c r="S5202" s="183"/>
      <c r="T5202" s="207"/>
      <c r="U5202" s="204"/>
      <c r="V5202" s="204"/>
      <c r="W5202" s="206"/>
      <c r="X5202" s="207"/>
      <c r="Y5202" s="206"/>
      <c r="Z5202" s="207"/>
      <c r="AA5202" s="208"/>
      <c r="AB5202" s="198"/>
      <c r="AC5202" s="188"/>
    </row>
    <row r="5203" spans="1:29" x14ac:dyDescent="0.35">
      <c r="A5203" s="1"/>
      <c r="B5203" s="1"/>
      <c r="C5203" s="1"/>
      <c r="D5203" s="2"/>
      <c r="E5203" s="2"/>
      <c r="F5203" s="2"/>
      <c r="G5203" s="1"/>
      <c r="H5203" s="1"/>
      <c r="I5203" s="1"/>
      <c r="J5203" s="3"/>
      <c r="K5203" s="4"/>
      <c r="M5203" s="6"/>
      <c r="N5203" s="1"/>
      <c r="O5203" s="1"/>
      <c r="P5203" s="1"/>
      <c r="Q5203" s="3"/>
      <c r="R5203" s="4"/>
      <c r="S5203" s="3"/>
      <c r="T5203" s="3"/>
      <c r="U5203" s="1"/>
      <c r="V5203" s="1"/>
      <c r="W5203" s="4"/>
      <c r="X5203" s="3"/>
      <c r="Y5203" s="4"/>
      <c r="Z5203" s="3"/>
      <c r="AA5203" s="4"/>
      <c r="AB5203" s="55"/>
    </row>
    <row r="5204" spans="1:29" x14ac:dyDescent="0.35">
      <c r="A5204" s="8"/>
      <c r="B5204" s="8" t="s">
        <v>37</v>
      </c>
      <c r="C5204" s="8"/>
      <c r="D5204" s="9" t="s">
        <v>38</v>
      </c>
      <c r="E5204" s="9"/>
      <c r="F5204" s="9"/>
      <c r="G5204" s="56"/>
      <c r="H5204" s="8" t="s">
        <v>39</v>
      </c>
      <c r="I5204" s="8"/>
      <c r="J5204" s="57"/>
      <c r="K5204" s="10"/>
      <c r="L5204" s="8"/>
      <c r="M5204" s="13"/>
      <c r="N5204" s="1"/>
      <c r="O5204" s="1"/>
      <c r="P5204" s="1"/>
      <c r="Q5204" s="3"/>
      <c r="R5204" s="4"/>
      <c r="S5204" s="3"/>
      <c r="T5204" s="3"/>
      <c r="U5204" s="1"/>
      <c r="V5204" s="1"/>
      <c r="W5204" s="4"/>
      <c r="X5204" s="3"/>
      <c r="Y5204" s="4"/>
      <c r="Z5204" s="3"/>
      <c r="AA5204" s="4"/>
      <c r="AB5204" s="55"/>
    </row>
    <row r="5205" spans="1:29" x14ac:dyDescent="0.35">
      <c r="A5205" s="8"/>
      <c r="B5205" s="8"/>
      <c r="C5205" s="8"/>
      <c r="D5205" s="9"/>
      <c r="E5205" s="9"/>
      <c r="F5205" s="9"/>
      <c r="G5205" s="56"/>
      <c r="H5205" s="8" t="s">
        <v>40</v>
      </c>
      <c r="I5205" s="8"/>
      <c r="J5205" s="57"/>
      <c r="K5205" s="10"/>
      <c r="L5205" s="8"/>
      <c r="M5205" s="13"/>
      <c r="N5205" s="1"/>
      <c r="O5205" s="1"/>
      <c r="P5205" s="1"/>
      <c r="Q5205" s="3"/>
      <c r="R5205" s="4"/>
      <c r="S5205" s="3"/>
      <c r="T5205" s="3"/>
      <c r="U5205" s="1"/>
      <c r="V5205" s="1"/>
      <c r="W5205" s="4"/>
      <c r="X5205" s="3"/>
      <c r="Y5205" s="4"/>
      <c r="Z5205" s="3"/>
      <c r="AA5205" s="4"/>
      <c r="AB5205" s="55"/>
    </row>
    <row r="5206" spans="1:29" x14ac:dyDescent="0.35">
      <c r="A5206" s="8"/>
      <c r="B5206" s="8"/>
      <c r="C5206" s="8"/>
      <c r="D5206" s="9"/>
      <c r="E5206" s="9"/>
      <c r="F5206" s="9"/>
      <c r="G5206" s="56"/>
      <c r="H5206" s="8" t="s">
        <v>41</v>
      </c>
      <c r="I5206" s="8"/>
      <c r="J5206" s="57"/>
      <c r="K5206" s="10"/>
      <c r="L5206" s="8"/>
      <c r="M5206" s="13"/>
      <c r="N5206" s="1"/>
      <c r="O5206" s="1"/>
      <c r="P5206" s="8"/>
      <c r="Q5206" s="3"/>
      <c r="R5206" s="4"/>
      <c r="S5206" s="3"/>
      <c r="T5206" s="3"/>
      <c r="U5206" s="1"/>
      <c r="V5206" s="1"/>
      <c r="W5206" s="4"/>
      <c r="X5206" s="3"/>
      <c r="Y5206" s="11"/>
      <c r="Z5206" s="10"/>
      <c r="AA5206" s="11"/>
      <c r="AB5206" s="14"/>
    </row>
    <row r="5207" spans="1:29" x14ac:dyDescent="0.35">
      <c r="A5207" s="8"/>
      <c r="B5207" s="8"/>
      <c r="C5207" s="8"/>
      <c r="D5207" s="9"/>
      <c r="E5207" s="9"/>
      <c r="F5207" s="9"/>
      <c r="G5207" s="56"/>
      <c r="H5207" s="8" t="s">
        <v>42</v>
      </c>
      <c r="I5207" s="58"/>
      <c r="J5207" s="59"/>
      <c r="K5207" s="12"/>
      <c r="L5207" s="58"/>
      <c r="M5207" s="60"/>
      <c r="N5207" s="1"/>
      <c r="O5207" s="1"/>
      <c r="P5207" s="8"/>
      <c r="Q5207" s="3"/>
      <c r="R5207" s="4"/>
      <c r="S5207" s="3"/>
      <c r="T5207" s="3"/>
      <c r="U5207" s="1"/>
      <c r="V5207" s="1"/>
      <c r="W5207" s="4"/>
      <c r="X5207" s="3"/>
      <c r="Y5207" s="11"/>
      <c r="Z5207" s="10"/>
      <c r="AA5207" s="11"/>
      <c r="AB5207" s="14"/>
    </row>
    <row r="5208" spans="1:29" x14ac:dyDescent="0.35">
      <c r="A5208" s="58"/>
      <c r="B5208" s="58"/>
      <c r="C5208" s="58"/>
      <c r="D5208" s="61"/>
      <c r="E5208" s="61"/>
      <c r="F5208" s="61"/>
      <c r="G5208" s="58"/>
      <c r="H5208" s="58" t="s">
        <v>43</v>
      </c>
      <c r="I5208" s="58"/>
      <c r="J5208" s="59"/>
      <c r="K5208" s="12"/>
      <c r="L5208" s="58"/>
      <c r="M5208" s="60"/>
    </row>
    <row r="5209" spans="1:29" x14ac:dyDescent="0.35">
      <c r="A5209" s="1"/>
      <c r="B5209" s="1"/>
      <c r="C5209" s="1"/>
      <c r="D5209" s="2"/>
      <c r="E5209" s="2"/>
      <c r="F5209" s="2"/>
      <c r="G5209" s="1"/>
      <c r="H5209" s="1"/>
      <c r="I5209" s="1"/>
      <c r="J5209" s="3"/>
      <c r="K5209" s="4"/>
      <c r="M5209" s="6"/>
      <c r="N5209" s="1"/>
      <c r="O5209" s="1"/>
      <c r="P5209" s="1"/>
      <c r="Q5209" s="3"/>
      <c r="R5209" s="4"/>
      <c r="S5209" s="3"/>
      <c r="T5209" s="3"/>
      <c r="U5209" s="1"/>
      <c r="V5209" s="1"/>
      <c r="W5209" s="4"/>
      <c r="X5209" s="3"/>
      <c r="Y5209" s="4"/>
      <c r="Z5209" s="3"/>
      <c r="AA5209" s="314" t="s">
        <v>0</v>
      </c>
      <c r="AB5209" s="314"/>
    </row>
    <row r="5210" spans="1:29" x14ac:dyDescent="0.35">
      <c r="A5210" s="315" t="s">
        <v>1</v>
      </c>
      <c r="B5210" s="315"/>
      <c r="C5210" s="315"/>
      <c r="D5210" s="315"/>
      <c r="E5210" s="315"/>
      <c r="F5210" s="315"/>
      <c r="G5210" s="315"/>
      <c r="H5210" s="315"/>
      <c r="I5210" s="315"/>
      <c r="J5210" s="315"/>
      <c r="K5210" s="315"/>
      <c r="L5210" s="315"/>
      <c r="M5210" s="315"/>
      <c r="N5210" s="315"/>
      <c r="O5210" s="315"/>
      <c r="P5210" s="315"/>
      <c r="Q5210" s="315"/>
      <c r="R5210" s="315"/>
      <c r="S5210" s="315"/>
      <c r="T5210" s="315"/>
      <c r="U5210" s="315"/>
      <c r="V5210" s="315"/>
      <c r="W5210" s="315"/>
      <c r="X5210" s="315"/>
      <c r="Y5210" s="315"/>
      <c r="Z5210" s="315"/>
      <c r="AA5210" s="315"/>
      <c r="AB5210" s="315"/>
    </row>
    <row r="5211" spans="1:29" x14ac:dyDescent="0.35">
      <c r="A5211" s="315" t="str">
        <f>A5192</f>
        <v>เทศบาลตำบลนาบอน</v>
      </c>
      <c r="B5211" s="315"/>
      <c r="C5211" s="315"/>
      <c r="D5211" s="315"/>
      <c r="E5211" s="315"/>
      <c r="F5211" s="315"/>
      <c r="G5211" s="315"/>
      <c r="H5211" s="315"/>
      <c r="I5211" s="315"/>
      <c r="J5211" s="315"/>
      <c r="K5211" s="315"/>
      <c r="L5211" s="315"/>
      <c r="M5211" s="315"/>
      <c r="N5211" s="315"/>
      <c r="O5211" s="315"/>
      <c r="P5211" s="315"/>
      <c r="Q5211" s="315"/>
      <c r="R5211" s="315"/>
      <c r="S5211" s="315"/>
      <c r="T5211" s="315"/>
      <c r="U5211" s="315"/>
      <c r="V5211" s="315"/>
      <c r="W5211" s="315"/>
      <c r="X5211" s="315"/>
      <c r="Y5211" s="315"/>
      <c r="Z5211" s="315"/>
      <c r="AA5211" s="315"/>
      <c r="AB5211" s="315"/>
    </row>
    <row r="5212" spans="1:29" x14ac:dyDescent="0.35">
      <c r="A5212" s="8" t="s">
        <v>396</v>
      </c>
      <c r="B5212" s="8"/>
      <c r="C5212" s="8"/>
      <c r="D5212" s="9"/>
      <c r="E5212" s="9"/>
      <c r="F5212" s="9"/>
      <c r="G5212" s="8"/>
      <c r="H5212" s="8"/>
      <c r="I5212" s="8"/>
      <c r="J5212" s="10"/>
      <c r="K5212" s="11"/>
      <c r="L5212" s="12"/>
      <c r="M5212" s="13"/>
      <c r="N5212" s="8"/>
      <c r="O5212" s="8"/>
      <c r="P5212" s="8"/>
      <c r="Q5212" s="10"/>
      <c r="R5212" s="11"/>
      <c r="S5212" s="10"/>
      <c r="T5212" s="10"/>
      <c r="U5212" s="8"/>
      <c r="V5212" s="8"/>
      <c r="W5212" s="11"/>
      <c r="X5212" s="10"/>
      <c r="Y5212" s="11"/>
      <c r="Z5212" s="10"/>
      <c r="AA5212" s="11"/>
      <c r="AB5212" s="14"/>
    </row>
    <row r="5213" spans="1:29" x14ac:dyDescent="0.35">
      <c r="A5213" s="288" t="s">
        <v>4</v>
      </c>
      <c r="B5213" s="316"/>
      <c r="C5213" s="316"/>
      <c r="D5213" s="316"/>
      <c r="E5213" s="316"/>
      <c r="F5213" s="316"/>
      <c r="G5213" s="316"/>
      <c r="H5213" s="316"/>
      <c r="I5213" s="316"/>
      <c r="J5213" s="316"/>
      <c r="K5213" s="316"/>
      <c r="L5213" s="289"/>
      <c r="M5213" s="288" t="s">
        <v>5</v>
      </c>
      <c r="N5213" s="316"/>
      <c r="O5213" s="316"/>
      <c r="P5213" s="316"/>
      <c r="Q5213" s="316"/>
      <c r="R5213" s="316"/>
      <c r="S5213" s="316"/>
      <c r="T5213" s="316"/>
      <c r="U5213" s="316"/>
      <c r="V5213" s="316"/>
      <c r="W5213" s="289"/>
      <c r="X5213" s="290" t="s">
        <v>6</v>
      </c>
      <c r="Y5213" s="290" t="s">
        <v>7</v>
      </c>
      <c r="Z5213" s="290" t="s">
        <v>8</v>
      </c>
      <c r="AA5213" s="290" t="s">
        <v>9</v>
      </c>
      <c r="AB5213" s="317" t="s">
        <v>10</v>
      </c>
    </row>
    <row r="5214" spans="1:29" x14ac:dyDescent="0.35">
      <c r="A5214" s="299" t="s">
        <v>11</v>
      </c>
      <c r="B5214" s="293" t="s">
        <v>12</v>
      </c>
      <c r="C5214" s="293" t="s">
        <v>13</v>
      </c>
      <c r="D5214" s="311" t="s">
        <v>14</v>
      </c>
      <c r="E5214" s="311" t="s">
        <v>15</v>
      </c>
      <c r="F5214" s="312" t="s">
        <v>16</v>
      </c>
      <c r="G5214" s="302" t="s">
        <v>17</v>
      </c>
      <c r="H5214" s="303"/>
      <c r="I5214" s="304"/>
      <c r="J5214" s="290" t="s">
        <v>18</v>
      </c>
      <c r="K5214" s="290" t="s">
        <v>19</v>
      </c>
      <c r="L5214" s="308" t="s">
        <v>20</v>
      </c>
      <c r="M5214" s="299" t="s">
        <v>11</v>
      </c>
      <c r="N5214" s="293" t="s">
        <v>21</v>
      </c>
      <c r="O5214" s="293" t="s">
        <v>22</v>
      </c>
      <c r="P5214" s="293" t="s">
        <v>16</v>
      </c>
      <c r="Q5214" s="290" t="s">
        <v>23</v>
      </c>
      <c r="R5214" s="290" t="s">
        <v>24</v>
      </c>
      <c r="S5214" s="290" t="s">
        <v>25</v>
      </c>
      <c r="T5214" s="290" t="s">
        <v>26</v>
      </c>
      <c r="U5214" s="288" t="s">
        <v>27</v>
      </c>
      <c r="V5214" s="289"/>
      <c r="W5214" s="290" t="s">
        <v>28</v>
      </c>
      <c r="X5214" s="291"/>
      <c r="Y5214" s="291"/>
      <c r="Z5214" s="291"/>
      <c r="AA5214" s="291"/>
      <c r="AB5214" s="318"/>
    </row>
    <row r="5215" spans="1:29" x14ac:dyDescent="0.35">
      <c r="A5215" s="300"/>
      <c r="B5215" s="294"/>
      <c r="C5215" s="294"/>
      <c r="D5215" s="312"/>
      <c r="E5215" s="312"/>
      <c r="F5215" s="312"/>
      <c r="G5215" s="305"/>
      <c r="H5215" s="306"/>
      <c r="I5215" s="307"/>
      <c r="J5215" s="291"/>
      <c r="K5215" s="291"/>
      <c r="L5215" s="309"/>
      <c r="M5215" s="300"/>
      <c r="N5215" s="294"/>
      <c r="O5215" s="294"/>
      <c r="P5215" s="294"/>
      <c r="Q5215" s="291"/>
      <c r="R5215" s="291"/>
      <c r="S5215" s="291"/>
      <c r="T5215" s="291"/>
      <c r="U5215" s="293" t="s">
        <v>29</v>
      </c>
      <c r="V5215" s="296" t="s">
        <v>30</v>
      </c>
      <c r="W5215" s="291"/>
      <c r="X5215" s="291"/>
      <c r="Y5215" s="291"/>
      <c r="Z5215" s="291"/>
      <c r="AA5215" s="291"/>
      <c r="AB5215" s="318"/>
    </row>
    <row r="5216" spans="1:29" x14ac:dyDescent="0.35">
      <c r="A5216" s="300"/>
      <c r="B5216" s="294"/>
      <c r="C5216" s="294"/>
      <c r="D5216" s="312"/>
      <c r="E5216" s="312"/>
      <c r="F5216" s="312"/>
      <c r="G5216" s="299" t="s">
        <v>31</v>
      </c>
      <c r="H5216" s="299" t="s">
        <v>32</v>
      </c>
      <c r="I5216" s="299" t="s">
        <v>33</v>
      </c>
      <c r="J5216" s="291"/>
      <c r="K5216" s="291"/>
      <c r="L5216" s="309"/>
      <c r="M5216" s="300"/>
      <c r="N5216" s="294"/>
      <c r="O5216" s="294"/>
      <c r="P5216" s="294"/>
      <c r="Q5216" s="291"/>
      <c r="R5216" s="291"/>
      <c r="S5216" s="291"/>
      <c r="T5216" s="291"/>
      <c r="U5216" s="294"/>
      <c r="V5216" s="297"/>
      <c r="W5216" s="291"/>
      <c r="X5216" s="291"/>
      <c r="Y5216" s="291"/>
      <c r="Z5216" s="291"/>
      <c r="AA5216" s="291"/>
      <c r="AB5216" s="318"/>
    </row>
    <row r="5217" spans="1:29" x14ac:dyDescent="0.35">
      <c r="A5217" s="300"/>
      <c r="B5217" s="294"/>
      <c r="C5217" s="294"/>
      <c r="D5217" s="312"/>
      <c r="E5217" s="312"/>
      <c r="F5217" s="312"/>
      <c r="G5217" s="300"/>
      <c r="H5217" s="300"/>
      <c r="I5217" s="300"/>
      <c r="J5217" s="291"/>
      <c r="K5217" s="291"/>
      <c r="L5217" s="309"/>
      <c r="M5217" s="300"/>
      <c r="N5217" s="294"/>
      <c r="O5217" s="294"/>
      <c r="P5217" s="294"/>
      <c r="Q5217" s="291"/>
      <c r="R5217" s="291"/>
      <c r="S5217" s="291"/>
      <c r="T5217" s="291"/>
      <c r="U5217" s="294"/>
      <c r="V5217" s="297"/>
      <c r="W5217" s="291"/>
      <c r="X5217" s="291"/>
      <c r="Y5217" s="291"/>
      <c r="Z5217" s="291"/>
      <c r="AA5217" s="291"/>
      <c r="AB5217" s="318"/>
    </row>
    <row r="5218" spans="1:29" x14ac:dyDescent="0.35">
      <c r="A5218" s="301"/>
      <c r="B5218" s="295"/>
      <c r="C5218" s="295"/>
      <c r="D5218" s="313"/>
      <c r="E5218" s="313"/>
      <c r="F5218" s="313"/>
      <c r="G5218" s="301"/>
      <c r="H5218" s="301"/>
      <c r="I5218" s="301"/>
      <c r="J5218" s="292"/>
      <c r="K5218" s="292"/>
      <c r="L5218" s="310"/>
      <c r="M5218" s="301"/>
      <c r="N5218" s="295"/>
      <c r="O5218" s="295"/>
      <c r="P5218" s="295"/>
      <c r="Q5218" s="292"/>
      <c r="R5218" s="292"/>
      <c r="S5218" s="292"/>
      <c r="T5218" s="292"/>
      <c r="U5218" s="295"/>
      <c r="V5218" s="298"/>
      <c r="W5218" s="292"/>
      <c r="X5218" s="292"/>
      <c r="Y5218" s="292"/>
      <c r="Z5218" s="292"/>
      <c r="AA5218" s="292"/>
      <c r="AB5218" s="319"/>
    </row>
    <row r="5219" spans="1:29" x14ac:dyDescent="0.35">
      <c r="A5219" s="15">
        <v>1</v>
      </c>
      <c r="B5219" s="16" t="str">
        <f>[1]ภดส3!B12356</f>
        <v>โฉนด</v>
      </c>
      <c r="C5219" s="16">
        <f>[1]ภดส3!E12356</f>
        <v>4689</v>
      </c>
      <c r="D5219" s="17">
        <f>[1]ภดส3!C12356</f>
        <v>10234</v>
      </c>
      <c r="E5219" s="17" t="str">
        <f>[1]ภดส3!F12356</f>
        <v>ม.11 ต.นาบอน</v>
      </c>
      <c r="F5219" s="18" t="s">
        <v>61</v>
      </c>
      <c r="G5219" s="16">
        <f>[1]ภดส3!G12356</f>
        <v>2</v>
      </c>
      <c r="H5219" s="16">
        <f>[1]ภดส3!H12356</f>
        <v>3</v>
      </c>
      <c r="I5219" s="16">
        <f>[1]ภดส3!I12356</f>
        <v>10.1</v>
      </c>
      <c r="J5219" s="19">
        <f>[1]ภดส3!J12356</f>
        <v>1110.0999999999999</v>
      </c>
      <c r="K5219" s="20">
        <v>380</v>
      </c>
      <c r="L5219" s="19">
        <f>J5219*K5219</f>
        <v>421837.99999999994</v>
      </c>
      <c r="M5219" s="21"/>
      <c r="N5219" s="21"/>
      <c r="O5219" s="21"/>
      <c r="P5219" s="21"/>
      <c r="Q5219" s="22"/>
      <c r="R5219" s="23"/>
      <c r="S5219" s="22"/>
      <c r="T5219" s="22"/>
      <c r="U5219" s="21"/>
      <c r="V5219" s="21"/>
      <c r="W5219" s="23"/>
      <c r="X5219" s="22">
        <f>L5219</f>
        <v>421837.99999999994</v>
      </c>
      <c r="Y5219" s="23">
        <f>X5219*10/100</f>
        <v>42183.799999999988</v>
      </c>
      <c r="Z5219" s="22">
        <v>50000000</v>
      </c>
      <c r="AA5219" s="24">
        <v>0</v>
      </c>
      <c r="AB5219" s="25">
        <v>0.01</v>
      </c>
      <c r="AC5219" s="5">
        <f>AA5219*AB5219/100</f>
        <v>0</v>
      </c>
    </row>
    <row r="5220" spans="1:29" x14ac:dyDescent="0.35">
      <c r="A5220" s="15">
        <v>2</v>
      </c>
      <c r="B5220" s="16" t="str">
        <f>[1]ภดส3!B12357</f>
        <v>โฉนด</v>
      </c>
      <c r="C5220" s="16">
        <f>[1]ภดส3!E12357</f>
        <v>4703</v>
      </c>
      <c r="D5220" s="17">
        <f>[1]ภดส3!C12357</f>
        <v>10221</v>
      </c>
      <c r="E5220" s="17" t="str">
        <f>[1]ภดส3!F12357</f>
        <v>ม.11 ต.นาบอน</v>
      </c>
      <c r="F5220" s="18" t="s">
        <v>45</v>
      </c>
      <c r="G5220" s="16">
        <f>[1]ภดส3!G12357</f>
        <v>0</v>
      </c>
      <c r="H5220" s="16">
        <f>[1]ภดส3!H12357</f>
        <v>0</v>
      </c>
      <c r="I5220" s="16">
        <f>[1]ภดส3!I12357</f>
        <v>49.1</v>
      </c>
      <c r="J5220" s="19">
        <f>[1]ภดส3!J12357</f>
        <v>49.1</v>
      </c>
      <c r="K5220" s="20">
        <v>3050</v>
      </c>
      <c r="L5220" s="19">
        <f>J5220*K5220</f>
        <v>149755</v>
      </c>
      <c r="M5220" s="21"/>
      <c r="N5220" s="21"/>
      <c r="O5220" s="21"/>
      <c r="P5220" s="21"/>
      <c r="Q5220" s="22"/>
      <c r="R5220" s="23"/>
      <c r="S5220" s="22"/>
      <c r="T5220" s="22"/>
      <c r="U5220" s="21"/>
      <c r="V5220" s="21"/>
      <c r="W5220" s="23"/>
      <c r="X5220" s="22">
        <f>L5220</f>
        <v>149755</v>
      </c>
      <c r="Y5220" s="23">
        <f>X5220*100/100</f>
        <v>149755</v>
      </c>
      <c r="Z5220" s="22">
        <v>0</v>
      </c>
      <c r="AA5220" s="24">
        <f>Y5220-Z5220</f>
        <v>149755</v>
      </c>
      <c r="AB5220" s="25">
        <v>0.3</v>
      </c>
      <c r="AC5220" s="5">
        <f t="shared" ref="AC5220:AC5230" si="299">AA5220*AB5220/100</f>
        <v>449.26499999999999</v>
      </c>
    </row>
    <row r="5221" spans="1:29" x14ac:dyDescent="0.35">
      <c r="A5221" s="15">
        <v>3</v>
      </c>
      <c r="B5221" s="16" t="str">
        <f>[1]ภดส3!B12358</f>
        <v>โฉนด</v>
      </c>
      <c r="C5221" s="16">
        <f>[1]ภดส3!E12358</f>
        <v>4706</v>
      </c>
      <c r="D5221" s="17">
        <f>[1]ภดส3!C12358</f>
        <v>10224</v>
      </c>
      <c r="E5221" s="17" t="str">
        <f>[1]ภดส3!F12358</f>
        <v>ม.11 ต.นาบอน</v>
      </c>
      <c r="F5221" s="18" t="s">
        <v>45</v>
      </c>
      <c r="G5221" s="16">
        <f>[1]ภดส3!G12358</f>
        <v>0</v>
      </c>
      <c r="H5221" s="16">
        <f>[1]ภดส3!H12358</f>
        <v>1</v>
      </c>
      <c r="I5221" s="16">
        <f>[1]ภดส3!I12358</f>
        <v>9</v>
      </c>
      <c r="J5221" s="19">
        <f>[1]ภดส3!J12358</f>
        <v>109</v>
      </c>
      <c r="K5221" s="20">
        <v>3050</v>
      </c>
      <c r="L5221" s="19">
        <f t="shared" ref="L5221:L5230" si="300">J5221*K5221</f>
        <v>332450</v>
      </c>
      <c r="M5221" s="21"/>
      <c r="N5221" s="21"/>
      <c r="O5221" s="21"/>
      <c r="P5221" s="21"/>
      <c r="Q5221" s="22"/>
      <c r="R5221" s="23"/>
      <c r="S5221" s="22"/>
      <c r="T5221" s="22"/>
      <c r="U5221" s="21"/>
      <c r="V5221" s="21"/>
      <c r="W5221" s="23"/>
      <c r="X5221" s="22">
        <f t="shared" ref="X5221:X5230" si="301">L5221</f>
        <v>332450</v>
      </c>
      <c r="Y5221" s="23">
        <f t="shared" ref="Y5221:Y5230" si="302">X5221*100/100</f>
        <v>332450</v>
      </c>
      <c r="Z5221" s="22">
        <v>0</v>
      </c>
      <c r="AA5221" s="24">
        <f t="shared" ref="AA5221:AA5226" si="303">Y5221-Z5221</f>
        <v>332450</v>
      </c>
      <c r="AB5221" s="25">
        <v>0.3</v>
      </c>
      <c r="AC5221" s="5">
        <f t="shared" si="299"/>
        <v>997.35</v>
      </c>
    </row>
    <row r="5222" spans="1:29" x14ac:dyDescent="0.35">
      <c r="A5222" s="15">
        <v>4</v>
      </c>
      <c r="B5222" s="16" t="str">
        <f>[1]ภดส3!B12359</f>
        <v>โฉนด</v>
      </c>
      <c r="C5222" s="16">
        <f>[1]ภดส3!E12359</f>
        <v>4801</v>
      </c>
      <c r="D5222" s="17">
        <f>[1]ภดส3!C12359</f>
        <v>10471</v>
      </c>
      <c r="E5222" s="17" t="str">
        <f>[1]ภดส3!F12359</f>
        <v>ม.11 ต.นาบอน</v>
      </c>
      <c r="F5222" s="18" t="s">
        <v>45</v>
      </c>
      <c r="G5222" s="16">
        <f>[1]ภดส3!G12359</f>
        <v>0</v>
      </c>
      <c r="H5222" s="16">
        <f>[1]ภดส3!H12359</f>
        <v>0</v>
      </c>
      <c r="I5222" s="16">
        <f>[1]ภดส3!I12359</f>
        <v>37.1</v>
      </c>
      <c r="J5222" s="19">
        <f>[1]ภดส3!J12359</f>
        <v>37.1</v>
      </c>
      <c r="K5222" s="20">
        <v>3050</v>
      </c>
      <c r="L5222" s="19">
        <f t="shared" si="300"/>
        <v>113155</v>
      </c>
      <c r="M5222" s="21"/>
      <c r="N5222" s="21"/>
      <c r="O5222" s="21"/>
      <c r="P5222" s="21"/>
      <c r="Q5222" s="22"/>
      <c r="R5222" s="23"/>
      <c r="S5222" s="22"/>
      <c r="T5222" s="22"/>
      <c r="U5222" s="21"/>
      <c r="V5222" s="21"/>
      <c r="W5222" s="23"/>
      <c r="X5222" s="22">
        <f t="shared" si="301"/>
        <v>113155</v>
      </c>
      <c r="Y5222" s="23">
        <f t="shared" si="302"/>
        <v>113155</v>
      </c>
      <c r="Z5222" s="22">
        <v>0</v>
      </c>
      <c r="AA5222" s="24">
        <f t="shared" si="303"/>
        <v>113155</v>
      </c>
      <c r="AB5222" s="25">
        <v>0.3</v>
      </c>
      <c r="AC5222" s="5">
        <f t="shared" si="299"/>
        <v>339.46499999999997</v>
      </c>
    </row>
    <row r="5223" spans="1:29" x14ac:dyDescent="0.35">
      <c r="A5223" s="15">
        <v>5</v>
      </c>
      <c r="B5223" s="16" t="str">
        <f>[1]ภดส3!B12360</f>
        <v>โฉนด</v>
      </c>
      <c r="C5223" s="16">
        <f>[1]ภดส3!E12360</f>
        <v>4699</v>
      </c>
      <c r="D5223" s="17">
        <f>[1]ภดส3!C12360</f>
        <v>10217</v>
      </c>
      <c r="E5223" s="17" t="str">
        <f>[1]ภดส3!F12360</f>
        <v>ม.11 ต.นาบอน</v>
      </c>
      <c r="F5223" s="18" t="s">
        <v>45</v>
      </c>
      <c r="G5223" s="16">
        <f>[1]ภดส3!G12360</f>
        <v>0</v>
      </c>
      <c r="H5223" s="16">
        <f>[1]ภดส3!H12360</f>
        <v>0</v>
      </c>
      <c r="I5223" s="16">
        <f>[1]ภดส3!I12360</f>
        <v>14.1</v>
      </c>
      <c r="J5223" s="19">
        <f>[1]ภดส3!J12360</f>
        <v>14.1</v>
      </c>
      <c r="K5223" s="20">
        <v>3050</v>
      </c>
      <c r="L5223" s="19">
        <f t="shared" si="300"/>
        <v>43005</v>
      </c>
      <c r="M5223" s="21"/>
      <c r="N5223" s="21"/>
      <c r="O5223" s="21"/>
      <c r="P5223" s="21"/>
      <c r="Q5223" s="22"/>
      <c r="R5223" s="23"/>
      <c r="S5223" s="22"/>
      <c r="T5223" s="22"/>
      <c r="U5223" s="21"/>
      <c r="V5223" s="21"/>
      <c r="W5223" s="23"/>
      <c r="X5223" s="22">
        <f t="shared" si="301"/>
        <v>43005</v>
      </c>
      <c r="Y5223" s="23">
        <f t="shared" si="302"/>
        <v>43005</v>
      </c>
      <c r="Z5223" s="22">
        <v>0</v>
      </c>
      <c r="AA5223" s="24">
        <f t="shared" si="303"/>
        <v>43005</v>
      </c>
      <c r="AB5223" s="25">
        <v>0.3</v>
      </c>
      <c r="AC5223" s="5">
        <f t="shared" si="299"/>
        <v>129.01499999999999</v>
      </c>
    </row>
    <row r="5224" spans="1:29" x14ac:dyDescent="0.35">
      <c r="A5224" s="15">
        <v>6</v>
      </c>
      <c r="B5224" s="16" t="str">
        <f>[1]ภดส3!B12361</f>
        <v>โฉนด</v>
      </c>
      <c r="C5224" s="16">
        <f>[1]ภดส3!E12361</f>
        <v>2589</v>
      </c>
      <c r="D5224" s="17">
        <v>5708</v>
      </c>
      <c r="E5224" s="17" t="str">
        <f>[1]ภดส3!F12361</f>
        <v>ม.11 ต.นาบอน</v>
      </c>
      <c r="F5224" s="18" t="s">
        <v>45</v>
      </c>
      <c r="G5224" s="16">
        <f>[1]ภดส3!G12361</f>
        <v>0</v>
      </c>
      <c r="H5224" s="16">
        <f>[1]ภดส3!H12361</f>
        <v>0</v>
      </c>
      <c r="I5224" s="16">
        <f>[1]ภดส3!I12361</f>
        <v>20</v>
      </c>
      <c r="J5224" s="19">
        <f>[1]ภดส3!J12361</f>
        <v>20</v>
      </c>
      <c r="K5224" s="20">
        <v>3050</v>
      </c>
      <c r="L5224" s="19">
        <f t="shared" si="300"/>
        <v>61000</v>
      </c>
      <c r="M5224" s="21"/>
      <c r="N5224" s="21"/>
      <c r="O5224" s="21"/>
      <c r="P5224" s="21"/>
      <c r="Q5224" s="22"/>
      <c r="R5224" s="23"/>
      <c r="S5224" s="22"/>
      <c r="T5224" s="22"/>
      <c r="U5224" s="21"/>
      <c r="V5224" s="21"/>
      <c r="W5224" s="23"/>
      <c r="X5224" s="22">
        <f t="shared" si="301"/>
        <v>61000</v>
      </c>
      <c r="Y5224" s="23">
        <f t="shared" si="302"/>
        <v>61000</v>
      </c>
      <c r="Z5224" s="22">
        <v>0</v>
      </c>
      <c r="AA5224" s="24">
        <f t="shared" si="303"/>
        <v>61000</v>
      </c>
      <c r="AB5224" s="25">
        <v>0.3</v>
      </c>
      <c r="AC5224" s="5">
        <f t="shared" si="299"/>
        <v>183</v>
      </c>
    </row>
    <row r="5225" spans="1:29" x14ac:dyDescent="0.35">
      <c r="A5225" s="15">
        <v>7</v>
      </c>
      <c r="B5225" s="16" t="str">
        <f>[1]ภดส3!B12362</f>
        <v>โฉนด</v>
      </c>
      <c r="C5225" s="16">
        <f>[1]ภดส3!E12362</f>
        <v>4803</v>
      </c>
      <c r="D5225" s="17">
        <f>[1]ภดส3!C12362</f>
        <v>10486</v>
      </c>
      <c r="E5225" s="17" t="str">
        <f>[1]ภดส3!F12362</f>
        <v>ม.11 ต.นาบอน</v>
      </c>
      <c r="F5225" s="18" t="s">
        <v>45</v>
      </c>
      <c r="G5225" s="16">
        <f>[1]ภดส3!G12362</f>
        <v>0</v>
      </c>
      <c r="H5225" s="16">
        <f>[1]ภดส3!H12362</f>
        <v>1</v>
      </c>
      <c r="I5225" s="16">
        <f>[1]ภดส3!I12362</f>
        <v>63</v>
      </c>
      <c r="J5225" s="19">
        <f>[1]ภดส3!J12362</f>
        <v>163</v>
      </c>
      <c r="K5225" s="20">
        <v>2300</v>
      </c>
      <c r="L5225" s="19">
        <f t="shared" si="300"/>
        <v>374900</v>
      </c>
      <c r="M5225" s="21"/>
      <c r="N5225" s="21"/>
      <c r="O5225" s="21"/>
      <c r="P5225" s="21"/>
      <c r="Q5225" s="22"/>
      <c r="R5225" s="23"/>
      <c r="S5225" s="22"/>
      <c r="T5225" s="22"/>
      <c r="U5225" s="21"/>
      <c r="V5225" s="21"/>
      <c r="W5225" s="23"/>
      <c r="X5225" s="22">
        <f t="shared" si="301"/>
        <v>374900</v>
      </c>
      <c r="Y5225" s="23">
        <f t="shared" si="302"/>
        <v>374900</v>
      </c>
      <c r="Z5225" s="22">
        <v>0</v>
      </c>
      <c r="AA5225" s="24">
        <f t="shared" si="303"/>
        <v>374900</v>
      </c>
      <c r="AB5225" s="25">
        <v>0.3</v>
      </c>
      <c r="AC5225" s="5">
        <f t="shared" si="299"/>
        <v>1124.7</v>
      </c>
    </row>
    <row r="5226" spans="1:29" x14ac:dyDescent="0.35">
      <c r="A5226" s="15">
        <v>8</v>
      </c>
      <c r="B5226" s="16" t="str">
        <f>[1]ภดส3!B12383</f>
        <v>โฉนด</v>
      </c>
      <c r="C5226" s="16">
        <f>[1]ภดส3!E12383</f>
        <v>4794</v>
      </c>
      <c r="D5226" s="17">
        <f>[1]ภดส3!C12383</f>
        <v>10468</v>
      </c>
      <c r="E5226" s="17" t="str">
        <f>[1]ภดส3!F12383</f>
        <v>ม.11 ต.นาบอน</v>
      </c>
      <c r="F5226" s="18" t="s">
        <v>45</v>
      </c>
      <c r="G5226" s="16">
        <f>[1]ภดส3!G12383</f>
        <v>0</v>
      </c>
      <c r="H5226" s="16">
        <f>[1]ภดส3!H12383</f>
        <v>0</v>
      </c>
      <c r="I5226" s="16">
        <f>[1]ภดส3!I12383</f>
        <v>16</v>
      </c>
      <c r="J5226" s="19">
        <f>[1]ภดส3!J12383</f>
        <v>16</v>
      </c>
      <c r="K5226" s="20">
        <v>3050</v>
      </c>
      <c r="L5226" s="19">
        <f t="shared" si="300"/>
        <v>48800</v>
      </c>
      <c r="M5226" s="21"/>
      <c r="N5226" s="21"/>
      <c r="O5226" s="21"/>
      <c r="P5226" s="21"/>
      <c r="Q5226" s="22"/>
      <c r="R5226" s="23"/>
      <c r="S5226" s="22"/>
      <c r="T5226" s="22"/>
      <c r="U5226" s="21"/>
      <c r="V5226" s="21"/>
      <c r="W5226" s="23"/>
      <c r="X5226" s="22">
        <f t="shared" si="301"/>
        <v>48800</v>
      </c>
      <c r="Y5226" s="23">
        <f t="shared" si="302"/>
        <v>48800</v>
      </c>
      <c r="Z5226" s="22">
        <v>0</v>
      </c>
      <c r="AA5226" s="24">
        <f t="shared" si="303"/>
        <v>48800</v>
      </c>
      <c r="AB5226" s="25">
        <v>0.3</v>
      </c>
      <c r="AC5226" s="5">
        <f t="shared" si="299"/>
        <v>146.4</v>
      </c>
    </row>
    <row r="5227" spans="1:29" x14ac:dyDescent="0.35">
      <c r="A5227" s="15">
        <v>9</v>
      </c>
      <c r="B5227" s="16" t="str">
        <f>[1]ภดส3!B12384</f>
        <v>โฉนด</v>
      </c>
      <c r="C5227" s="16">
        <f>[1]ภดส3!E12384</f>
        <v>4793</v>
      </c>
      <c r="D5227" s="17">
        <f>[1]ภดส3!C12384</f>
        <v>10465</v>
      </c>
      <c r="E5227" s="17" t="str">
        <f>[1]ภดส3!F12384</f>
        <v>ม.11 ต.นาบอน</v>
      </c>
      <c r="F5227" s="18" t="s">
        <v>61</v>
      </c>
      <c r="G5227" s="16">
        <f>[1]ภดส3!G12384</f>
        <v>2</v>
      </c>
      <c r="H5227" s="16">
        <f>[1]ภดส3!H12384</f>
        <v>1</v>
      </c>
      <c r="I5227" s="16">
        <f>[1]ภดส3!I12384</f>
        <v>24</v>
      </c>
      <c r="J5227" s="19">
        <f>[1]ภดส3!J12384</f>
        <v>924</v>
      </c>
      <c r="K5227" s="20">
        <v>150</v>
      </c>
      <c r="L5227" s="19">
        <f t="shared" si="300"/>
        <v>138600</v>
      </c>
      <c r="M5227" s="21"/>
      <c r="N5227" s="21"/>
      <c r="O5227" s="21"/>
      <c r="P5227" s="21"/>
      <c r="Q5227" s="22"/>
      <c r="R5227" s="23"/>
      <c r="S5227" s="22"/>
      <c r="T5227" s="22"/>
      <c r="U5227" s="21"/>
      <c r="V5227" s="21"/>
      <c r="W5227" s="23"/>
      <c r="X5227" s="22">
        <f t="shared" si="301"/>
        <v>138600</v>
      </c>
      <c r="Y5227" s="23">
        <f t="shared" si="302"/>
        <v>138600</v>
      </c>
      <c r="Z5227" s="22">
        <v>0</v>
      </c>
      <c r="AA5227" s="24">
        <v>0</v>
      </c>
      <c r="AB5227" s="25">
        <v>0.01</v>
      </c>
      <c r="AC5227" s="5">
        <f t="shared" si="299"/>
        <v>0</v>
      </c>
    </row>
    <row r="5228" spans="1:29" x14ac:dyDescent="0.35">
      <c r="A5228" s="15">
        <v>10</v>
      </c>
      <c r="B5228" s="16" t="str">
        <f>[1]ภดส3!B12385</f>
        <v>โฉนด</v>
      </c>
      <c r="C5228" s="16">
        <f>[1]ภดส3!E12385</f>
        <v>4791</v>
      </c>
      <c r="D5228" s="17">
        <f>[1]ภดส3!C12385</f>
        <v>10489</v>
      </c>
      <c r="E5228" s="17" t="str">
        <f>[1]ภดส3!F12385</f>
        <v>ม.11 ต.นาบอน</v>
      </c>
      <c r="F5228" s="18" t="s">
        <v>61</v>
      </c>
      <c r="G5228" s="16">
        <f>[1]ภดส3!G12385</f>
        <v>0</v>
      </c>
      <c r="H5228" s="16">
        <f>[1]ภดส3!H12385</f>
        <v>3</v>
      </c>
      <c r="I5228" s="16">
        <f>[1]ภดส3!I12385</f>
        <v>80</v>
      </c>
      <c r="J5228" s="19">
        <f>[1]ภดส3!J12385</f>
        <v>380</v>
      </c>
      <c r="K5228" s="20">
        <v>150</v>
      </c>
      <c r="L5228" s="19">
        <f t="shared" si="300"/>
        <v>57000</v>
      </c>
      <c r="M5228" s="21"/>
      <c r="N5228" s="21"/>
      <c r="O5228" s="21"/>
      <c r="P5228" s="21"/>
      <c r="Q5228" s="22"/>
      <c r="R5228" s="23"/>
      <c r="S5228" s="22"/>
      <c r="T5228" s="22"/>
      <c r="U5228" s="21"/>
      <c r="V5228" s="21"/>
      <c r="W5228" s="23"/>
      <c r="X5228" s="22">
        <f t="shared" si="301"/>
        <v>57000</v>
      </c>
      <c r="Y5228" s="23">
        <f t="shared" si="302"/>
        <v>57000</v>
      </c>
      <c r="Z5228" s="22">
        <v>0</v>
      </c>
      <c r="AA5228" s="24">
        <v>0</v>
      </c>
      <c r="AB5228" s="25">
        <v>0.01</v>
      </c>
      <c r="AC5228" s="5">
        <f t="shared" si="299"/>
        <v>0</v>
      </c>
    </row>
    <row r="5229" spans="1:29" x14ac:dyDescent="0.35">
      <c r="A5229" s="15">
        <v>11</v>
      </c>
      <c r="B5229" s="16" t="str">
        <f>[1]ภดส3!B12387</f>
        <v>โฉนด</v>
      </c>
      <c r="C5229" s="16">
        <f>[1]ภดส3!E12387</f>
        <v>4707</v>
      </c>
      <c r="D5229" s="17">
        <f>[1]ภดส3!C12387</f>
        <v>10225</v>
      </c>
      <c r="E5229" s="17" t="str">
        <f>[1]ภดส3!F12387</f>
        <v>ม.11 ต.นาบอน</v>
      </c>
      <c r="F5229" s="18" t="s">
        <v>45</v>
      </c>
      <c r="G5229" s="16">
        <f>[1]ภดส3!G12387</f>
        <v>0</v>
      </c>
      <c r="H5229" s="16">
        <f>[1]ภดส3!H12387</f>
        <v>0</v>
      </c>
      <c r="I5229" s="16">
        <f>[1]ภดส3!I12387</f>
        <v>36</v>
      </c>
      <c r="J5229" s="19">
        <f>[1]ภดส3!J12387</f>
        <v>36</v>
      </c>
      <c r="K5229" s="20">
        <v>3050</v>
      </c>
      <c r="L5229" s="19">
        <f t="shared" si="300"/>
        <v>109800</v>
      </c>
      <c r="M5229" s="21"/>
      <c r="N5229" s="21"/>
      <c r="O5229" s="21"/>
      <c r="P5229" s="21"/>
      <c r="Q5229" s="22"/>
      <c r="R5229" s="23"/>
      <c r="S5229" s="22"/>
      <c r="T5229" s="22"/>
      <c r="U5229" s="21"/>
      <c r="V5229" s="21"/>
      <c r="W5229" s="23"/>
      <c r="X5229" s="22">
        <f t="shared" si="301"/>
        <v>109800</v>
      </c>
      <c r="Y5229" s="23">
        <f t="shared" si="302"/>
        <v>109800</v>
      </c>
      <c r="Z5229" s="22">
        <v>0</v>
      </c>
      <c r="AA5229" s="24">
        <f t="shared" ref="AA5229:AA5230" si="304">Y5229-Z5229</f>
        <v>109800</v>
      </c>
      <c r="AB5229" s="25">
        <v>0.3</v>
      </c>
      <c r="AC5229" s="5">
        <f t="shared" si="299"/>
        <v>329.4</v>
      </c>
    </row>
    <row r="5230" spans="1:29" x14ac:dyDescent="0.35">
      <c r="A5230" s="15">
        <v>12</v>
      </c>
      <c r="B5230" s="16" t="str">
        <f>[1]ภดส3!B12388</f>
        <v>โฉนด</v>
      </c>
      <c r="C5230" s="16">
        <f>[1]ภดส3!E12388</f>
        <v>4708</v>
      </c>
      <c r="D5230" s="17">
        <f>[1]ภดส3!C12388</f>
        <v>10226</v>
      </c>
      <c r="E5230" s="17" t="str">
        <f>[1]ภดส3!F12388</f>
        <v>ม.11 ต.นาบอน</v>
      </c>
      <c r="F5230" s="18" t="s">
        <v>45</v>
      </c>
      <c r="G5230" s="16">
        <f>[1]ภดส3!G12388</f>
        <v>0</v>
      </c>
      <c r="H5230" s="16">
        <f>[1]ภดส3!H12388</f>
        <v>1</v>
      </c>
      <c r="I5230" s="16">
        <f>[1]ภดส3!I12388</f>
        <v>30.1</v>
      </c>
      <c r="J5230" s="19">
        <f>[1]ภดส3!J12388</f>
        <v>130.1</v>
      </c>
      <c r="K5230" s="20">
        <v>3050</v>
      </c>
      <c r="L5230" s="19">
        <f t="shared" si="300"/>
        <v>396805</v>
      </c>
      <c r="M5230" s="21"/>
      <c r="N5230" s="21"/>
      <c r="O5230" s="21"/>
      <c r="P5230" s="21"/>
      <c r="Q5230" s="22"/>
      <c r="R5230" s="23"/>
      <c r="S5230" s="22"/>
      <c r="T5230" s="22"/>
      <c r="U5230" s="21"/>
      <c r="V5230" s="21"/>
      <c r="W5230" s="23"/>
      <c r="X5230" s="22">
        <f t="shared" si="301"/>
        <v>396805</v>
      </c>
      <c r="Y5230" s="23">
        <f t="shared" si="302"/>
        <v>396805</v>
      </c>
      <c r="Z5230" s="22">
        <v>0</v>
      </c>
      <c r="AA5230" s="24">
        <f t="shared" si="304"/>
        <v>396805</v>
      </c>
      <c r="AB5230" s="25">
        <v>0.3</v>
      </c>
      <c r="AC5230" s="254">
        <f t="shared" si="299"/>
        <v>1190.415</v>
      </c>
    </row>
    <row r="5231" spans="1:29" x14ac:dyDescent="0.35">
      <c r="A5231" s="201"/>
      <c r="B5231" s="202"/>
      <c r="C5231" s="202"/>
      <c r="D5231" s="77"/>
      <c r="E5231" s="77"/>
      <c r="F5231" s="222"/>
      <c r="G5231" s="202"/>
      <c r="H5231" s="202"/>
      <c r="I5231" s="202"/>
      <c r="J5231" s="203"/>
      <c r="K5231" s="223"/>
      <c r="L5231" s="203"/>
      <c r="M5231" s="224"/>
      <c r="N5231" s="224"/>
      <c r="O5231" s="224"/>
      <c r="P5231" s="224"/>
      <c r="Q5231" s="207"/>
      <c r="R5231" s="206"/>
      <c r="S5231" s="207"/>
      <c r="T5231" s="207"/>
      <c r="U5231" s="224"/>
      <c r="V5231" s="224"/>
      <c r="W5231" s="206"/>
      <c r="X5231" s="207"/>
      <c r="Y5231" s="206"/>
      <c r="Z5231" s="207"/>
      <c r="AA5231" s="208"/>
      <c r="AB5231" s="198"/>
      <c r="AC5231" s="188">
        <f>SUM(AC5219:AC5230)</f>
        <v>4889.01</v>
      </c>
    </row>
    <row r="5232" spans="1:29" x14ac:dyDescent="0.35">
      <c r="A5232" s="1"/>
      <c r="B5232" s="1"/>
      <c r="C5232" s="1"/>
      <c r="D5232" s="2"/>
      <c r="E5232" s="2"/>
      <c r="F5232" s="2"/>
      <c r="G5232" s="1"/>
      <c r="H5232" s="1"/>
      <c r="I5232" s="1"/>
      <c r="J5232" s="3"/>
      <c r="K5232" s="4"/>
      <c r="M5232" s="6"/>
      <c r="N5232" s="1"/>
      <c r="O5232" s="1"/>
      <c r="P5232" s="1"/>
      <c r="Q5232" s="3"/>
      <c r="R5232" s="4"/>
      <c r="S5232" s="3"/>
      <c r="T5232" s="3"/>
      <c r="U5232" s="1"/>
      <c r="V5232" s="1"/>
      <c r="W5232" s="4"/>
      <c r="X5232" s="3"/>
      <c r="Y5232" s="4"/>
      <c r="Z5232" s="3"/>
      <c r="AA5232" s="4"/>
      <c r="AB5232" s="55"/>
    </row>
    <row r="5233" spans="1:29" x14ac:dyDescent="0.35">
      <c r="A5233" s="8"/>
      <c r="B5233" s="8" t="s">
        <v>37</v>
      </c>
      <c r="C5233" s="8"/>
      <c r="D5233" s="9" t="s">
        <v>38</v>
      </c>
      <c r="E5233" s="9"/>
      <c r="F5233" s="9"/>
      <c r="G5233" s="56"/>
      <c r="H5233" s="8" t="s">
        <v>39</v>
      </c>
      <c r="I5233" s="8"/>
      <c r="J5233" s="57"/>
      <c r="K5233" s="10"/>
      <c r="L5233" s="8"/>
      <c r="M5233" s="13"/>
      <c r="N5233" s="1"/>
      <c r="O5233" s="1"/>
      <c r="P5233" s="1"/>
      <c r="Q5233" s="3"/>
      <c r="R5233" s="4"/>
      <c r="S5233" s="3"/>
      <c r="T5233" s="3"/>
      <c r="U5233" s="1"/>
      <c r="V5233" s="1"/>
      <c r="W5233" s="4"/>
      <c r="X5233" s="3"/>
      <c r="Y5233" s="4"/>
      <c r="Z5233" s="3"/>
      <c r="AA5233" s="4"/>
      <c r="AB5233" s="55"/>
    </row>
    <row r="5234" spans="1:29" x14ac:dyDescent="0.35">
      <c r="A5234" s="8"/>
      <c r="B5234" s="8"/>
      <c r="C5234" s="8"/>
      <c r="D5234" s="9"/>
      <c r="E5234" s="9"/>
      <c r="F5234" s="9"/>
      <c r="G5234" s="56"/>
      <c r="H5234" s="8" t="s">
        <v>40</v>
      </c>
      <c r="I5234" s="8"/>
      <c r="J5234" s="57"/>
      <c r="K5234" s="10"/>
      <c r="L5234" s="8"/>
      <c r="M5234" s="13"/>
      <c r="N5234" s="1"/>
      <c r="O5234" s="1"/>
      <c r="P5234" s="1"/>
      <c r="Q5234" s="3"/>
      <c r="R5234" s="4"/>
      <c r="S5234" s="3"/>
      <c r="T5234" s="3"/>
      <c r="U5234" s="1"/>
      <c r="V5234" s="1"/>
      <c r="W5234" s="4"/>
      <c r="X5234" s="3"/>
      <c r="Y5234" s="4"/>
      <c r="Z5234" s="3"/>
      <c r="AA5234" s="4"/>
      <c r="AB5234" s="55"/>
    </row>
    <row r="5235" spans="1:29" x14ac:dyDescent="0.35">
      <c r="A5235" s="8"/>
      <c r="B5235" s="8"/>
      <c r="C5235" s="8"/>
      <c r="D5235" s="9"/>
      <c r="E5235" s="9"/>
      <c r="F5235" s="9"/>
      <c r="G5235" s="56"/>
      <c r="H5235" s="8" t="s">
        <v>41</v>
      </c>
      <c r="I5235" s="8"/>
      <c r="J5235" s="57"/>
      <c r="K5235" s="10"/>
      <c r="L5235" s="8"/>
      <c r="M5235" s="13"/>
      <c r="N5235" s="1"/>
      <c r="O5235" s="1"/>
      <c r="P5235" s="8"/>
      <c r="Q5235" s="3"/>
      <c r="R5235" s="4"/>
      <c r="S5235" s="3"/>
      <c r="T5235" s="3"/>
      <c r="U5235" s="1"/>
      <c r="V5235" s="1"/>
      <c r="W5235" s="4"/>
      <c r="X5235" s="3"/>
      <c r="Y5235" s="11"/>
      <c r="Z5235" s="10"/>
      <c r="AA5235" s="11"/>
      <c r="AB5235" s="14"/>
    </row>
    <row r="5236" spans="1:29" x14ac:dyDescent="0.35">
      <c r="A5236" s="8"/>
      <c r="B5236" s="8"/>
      <c r="C5236" s="8"/>
      <c r="D5236" s="9"/>
      <c r="E5236" s="9"/>
      <c r="F5236" s="9"/>
      <c r="G5236" s="56"/>
      <c r="H5236" s="8" t="s">
        <v>42</v>
      </c>
      <c r="I5236" s="58"/>
      <c r="J5236" s="59"/>
      <c r="K5236" s="12"/>
      <c r="L5236" s="58"/>
      <c r="M5236" s="60"/>
      <c r="N5236" s="1"/>
      <c r="O5236" s="1"/>
      <c r="P5236" s="8"/>
      <c r="Q5236" s="3"/>
      <c r="R5236" s="4"/>
      <c r="S5236" s="3"/>
      <c r="T5236" s="3"/>
      <c r="U5236" s="1"/>
      <c r="V5236" s="1"/>
      <c r="W5236" s="4"/>
      <c r="X5236" s="3"/>
      <c r="Y5236" s="11"/>
      <c r="Z5236" s="10"/>
      <c r="AA5236" s="11"/>
      <c r="AB5236" s="14"/>
    </row>
    <row r="5237" spans="1:29" x14ac:dyDescent="0.35">
      <c r="A5237" s="58"/>
      <c r="B5237" s="58"/>
      <c r="C5237" s="58"/>
      <c r="D5237" s="61"/>
      <c r="E5237" s="61"/>
      <c r="F5237" s="61"/>
      <c r="G5237" s="58"/>
      <c r="H5237" s="58" t="s">
        <v>43</v>
      </c>
      <c r="I5237" s="58"/>
      <c r="J5237" s="59"/>
      <c r="K5237" s="12"/>
      <c r="L5237" s="58"/>
      <c r="M5237" s="60"/>
    </row>
    <row r="5238" spans="1:29" x14ac:dyDescent="0.35">
      <c r="A5238" s="1"/>
      <c r="B5238" s="1"/>
      <c r="C5238" s="1"/>
      <c r="D5238" s="2"/>
      <c r="E5238" s="2"/>
      <c r="F5238" s="2"/>
      <c r="G5238" s="1"/>
      <c r="H5238" s="1"/>
      <c r="I5238" s="1"/>
      <c r="J5238" s="3"/>
      <c r="K5238" s="4"/>
      <c r="M5238" s="6"/>
      <c r="N5238" s="1"/>
      <c r="O5238" s="1"/>
      <c r="P5238" s="1"/>
      <c r="Q5238" s="3"/>
      <c r="R5238" s="4"/>
      <c r="S5238" s="3"/>
      <c r="T5238" s="3"/>
      <c r="U5238" s="1"/>
      <c r="V5238" s="1"/>
      <c r="W5238" s="4"/>
      <c r="X5238" s="3"/>
      <c r="Y5238" s="4"/>
      <c r="Z5238" s="3"/>
      <c r="AA5238" s="314" t="s">
        <v>0</v>
      </c>
      <c r="AB5238" s="314"/>
    </row>
    <row r="5239" spans="1:29" x14ac:dyDescent="0.35">
      <c r="A5239" s="315" t="s">
        <v>1</v>
      </c>
      <c r="B5239" s="315"/>
      <c r="C5239" s="315"/>
      <c r="D5239" s="315"/>
      <c r="E5239" s="315"/>
      <c r="F5239" s="315"/>
      <c r="G5239" s="315"/>
      <c r="H5239" s="315"/>
      <c r="I5239" s="315"/>
      <c r="J5239" s="315"/>
      <c r="K5239" s="315"/>
      <c r="L5239" s="315"/>
      <c r="M5239" s="315"/>
      <c r="N5239" s="315"/>
      <c r="O5239" s="315"/>
      <c r="P5239" s="315"/>
      <c r="Q5239" s="315"/>
      <c r="R5239" s="315"/>
      <c r="S5239" s="315"/>
      <c r="T5239" s="315"/>
      <c r="U5239" s="315"/>
      <c r="V5239" s="315"/>
      <c r="W5239" s="315"/>
      <c r="X5239" s="315"/>
      <c r="Y5239" s="315"/>
      <c r="Z5239" s="315"/>
      <c r="AA5239" s="315"/>
      <c r="AB5239" s="315"/>
    </row>
    <row r="5240" spans="1:29" x14ac:dyDescent="0.35">
      <c r="A5240" s="315" t="str">
        <f>A5211</f>
        <v>เทศบาลตำบลนาบอน</v>
      </c>
      <c r="B5240" s="315"/>
      <c r="C5240" s="315"/>
      <c r="D5240" s="315"/>
      <c r="E5240" s="315"/>
      <c r="F5240" s="315"/>
      <c r="G5240" s="315"/>
      <c r="H5240" s="315"/>
      <c r="I5240" s="315"/>
      <c r="J5240" s="315"/>
      <c r="K5240" s="315"/>
      <c r="L5240" s="315"/>
      <c r="M5240" s="315"/>
      <c r="N5240" s="315"/>
      <c r="O5240" s="315"/>
      <c r="P5240" s="315"/>
      <c r="Q5240" s="315"/>
      <c r="R5240" s="315"/>
      <c r="S5240" s="315"/>
      <c r="T5240" s="315"/>
      <c r="U5240" s="315"/>
      <c r="V5240" s="315"/>
      <c r="W5240" s="315"/>
      <c r="X5240" s="315"/>
      <c r="Y5240" s="315"/>
      <c r="Z5240" s="315"/>
      <c r="AA5240" s="315"/>
      <c r="AB5240" s="315"/>
    </row>
    <row r="5241" spans="1:29" x14ac:dyDescent="0.35">
      <c r="A5241" s="8" t="s">
        <v>397</v>
      </c>
      <c r="B5241" s="8"/>
      <c r="C5241" s="8"/>
      <c r="D5241" s="9"/>
      <c r="E5241" s="9"/>
      <c r="F5241" s="9"/>
      <c r="G5241" s="8"/>
      <c r="H5241" s="8"/>
      <c r="I5241" s="8"/>
      <c r="J5241" s="10"/>
      <c r="K5241" s="11"/>
      <c r="L5241" s="12"/>
      <c r="M5241" s="13"/>
      <c r="N5241" s="8"/>
      <c r="O5241" s="8"/>
      <c r="P5241" s="8"/>
      <c r="Q5241" s="10"/>
      <c r="R5241" s="11"/>
      <c r="S5241" s="10"/>
      <c r="T5241" s="10"/>
      <c r="U5241" s="8"/>
      <c r="V5241" s="8"/>
      <c r="W5241" s="11"/>
      <c r="X5241" s="10"/>
      <c r="Y5241" s="11"/>
      <c r="Z5241" s="10"/>
      <c r="AA5241" s="11"/>
      <c r="AB5241" s="14"/>
    </row>
    <row r="5242" spans="1:29" x14ac:dyDescent="0.35">
      <c r="A5242" s="288" t="s">
        <v>4</v>
      </c>
      <c r="B5242" s="316"/>
      <c r="C5242" s="316"/>
      <c r="D5242" s="316"/>
      <c r="E5242" s="316"/>
      <c r="F5242" s="316"/>
      <c r="G5242" s="316"/>
      <c r="H5242" s="316"/>
      <c r="I5242" s="316"/>
      <c r="J5242" s="316"/>
      <c r="K5242" s="316"/>
      <c r="L5242" s="289"/>
      <c r="M5242" s="288" t="s">
        <v>5</v>
      </c>
      <c r="N5242" s="316"/>
      <c r="O5242" s="316"/>
      <c r="P5242" s="316"/>
      <c r="Q5242" s="316"/>
      <c r="R5242" s="316"/>
      <c r="S5242" s="316"/>
      <c r="T5242" s="316"/>
      <c r="U5242" s="316"/>
      <c r="V5242" s="316"/>
      <c r="W5242" s="289"/>
      <c r="X5242" s="290" t="s">
        <v>6</v>
      </c>
      <c r="Y5242" s="290" t="s">
        <v>7</v>
      </c>
      <c r="Z5242" s="290" t="s">
        <v>8</v>
      </c>
      <c r="AA5242" s="290" t="s">
        <v>9</v>
      </c>
      <c r="AB5242" s="317" t="s">
        <v>10</v>
      </c>
    </row>
    <row r="5243" spans="1:29" x14ac:dyDescent="0.35">
      <c r="A5243" s="299" t="s">
        <v>11</v>
      </c>
      <c r="B5243" s="293" t="s">
        <v>12</v>
      </c>
      <c r="C5243" s="293" t="s">
        <v>13</v>
      </c>
      <c r="D5243" s="311" t="s">
        <v>14</v>
      </c>
      <c r="E5243" s="311" t="s">
        <v>15</v>
      </c>
      <c r="F5243" s="312" t="s">
        <v>16</v>
      </c>
      <c r="G5243" s="302" t="s">
        <v>17</v>
      </c>
      <c r="H5243" s="303"/>
      <c r="I5243" s="304"/>
      <c r="J5243" s="290" t="s">
        <v>18</v>
      </c>
      <c r="K5243" s="290" t="s">
        <v>19</v>
      </c>
      <c r="L5243" s="308" t="s">
        <v>20</v>
      </c>
      <c r="M5243" s="299" t="s">
        <v>11</v>
      </c>
      <c r="N5243" s="293" t="s">
        <v>21</v>
      </c>
      <c r="O5243" s="293" t="s">
        <v>22</v>
      </c>
      <c r="P5243" s="293" t="s">
        <v>16</v>
      </c>
      <c r="Q5243" s="290" t="s">
        <v>23</v>
      </c>
      <c r="R5243" s="290" t="s">
        <v>24</v>
      </c>
      <c r="S5243" s="290" t="s">
        <v>25</v>
      </c>
      <c r="T5243" s="290" t="s">
        <v>26</v>
      </c>
      <c r="U5243" s="288" t="s">
        <v>27</v>
      </c>
      <c r="V5243" s="289"/>
      <c r="W5243" s="290" t="s">
        <v>28</v>
      </c>
      <c r="X5243" s="291"/>
      <c r="Y5243" s="291"/>
      <c r="Z5243" s="291"/>
      <c r="AA5243" s="291"/>
      <c r="AB5243" s="318"/>
    </row>
    <row r="5244" spans="1:29" x14ac:dyDescent="0.35">
      <c r="A5244" s="300"/>
      <c r="B5244" s="294"/>
      <c r="C5244" s="294"/>
      <c r="D5244" s="312"/>
      <c r="E5244" s="312"/>
      <c r="F5244" s="312"/>
      <c r="G5244" s="305"/>
      <c r="H5244" s="306"/>
      <c r="I5244" s="307"/>
      <c r="J5244" s="291"/>
      <c r="K5244" s="291"/>
      <c r="L5244" s="309"/>
      <c r="M5244" s="300"/>
      <c r="N5244" s="294"/>
      <c r="O5244" s="294"/>
      <c r="P5244" s="294"/>
      <c r="Q5244" s="291"/>
      <c r="R5244" s="291"/>
      <c r="S5244" s="291"/>
      <c r="T5244" s="291"/>
      <c r="U5244" s="293" t="s">
        <v>29</v>
      </c>
      <c r="V5244" s="296" t="s">
        <v>30</v>
      </c>
      <c r="W5244" s="291"/>
      <c r="X5244" s="291"/>
      <c r="Y5244" s="291"/>
      <c r="Z5244" s="291"/>
      <c r="AA5244" s="291"/>
      <c r="AB5244" s="318"/>
    </row>
    <row r="5245" spans="1:29" x14ac:dyDescent="0.35">
      <c r="A5245" s="300"/>
      <c r="B5245" s="294"/>
      <c r="C5245" s="294"/>
      <c r="D5245" s="312"/>
      <c r="E5245" s="312"/>
      <c r="F5245" s="312"/>
      <c r="G5245" s="299" t="s">
        <v>31</v>
      </c>
      <c r="H5245" s="299" t="s">
        <v>32</v>
      </c>
      <c r="I5245" s="299" t="s">
        <v>33</v>
      </c>
      <c r="J5245" s="291"/>
      <c r="K5245" s="291"/>
      <c r="L5245" s="309"/>
      <c r="M5245" s="300"/>
      <c r="N5245" s="294"/>
      <c r="O5245" s="294"/>
      <c r="P5245" s="294"/>
      <c r="Q5245" s="291"/>
      <c r="R5245" s="291"/>
      <c r="S5245" s="291"/>
      <c r="T5245" s="291"/>
      <c r="U5245" s="294"/>
      <c r="V5245" s="297"/>
      <c r="W5245" s="291"/>
      <c r="X5245" s="291"/>
      <c r="Y5245" s="291"/>
      <c r="Z5245" s="291"/>
      <c r="AA5245" s="291"/>
      <c r="AB5245" s="318"/>
    </row>
    <row r="5246" spans="1:29" x14ac:dyDescent="0.35">
      <c r="A5246" s="300"/>
      <c r="B5246" s="294"/>
      <c r="C5246" s="294"/>
      <c r="D5246" s="312"/>
      <c r="E5246" s="312"/>
      <c r="F5246" s="312"/>
      <c r="G5246" s="300"/>
      <c r="H5246" s="300"/>
      <c r="I5246" s="300"/>
      <c r="J5246" s="291"/>
      <c r="K5246" s="291"/>
      <c r="L5246" s="309"/>
      <c r="M5246" s="300"/>
      <c r="N5246" s="294"/>
      <c r="O5246" s="294"/>
      <c r="P5246" s="294"/>
      <c r="Q5246" s="291"/>
      <c r="R5246" s="291"/>
      <c r="S5246" s="291"/>
      <c r="T5246" s="291"/>
      <c r="U5246" s="294"/>
      <c r="V5246" s="297"/>
      <c r="W5246" s="291"/>
      <c r="X5246" s="291"/>
      <c r="Y5246" s="291"/>
      <c r="Z5246" s="291"/>
      <c r="AA5246" s="291"/>
      <c r="AB5246" s="318"/>
    </row>
    <row r="5247" spans="1:29" x14ac:dyDescent="0.35">
      <c r="A5247" s="301"/>
      <c r="B5247" s="295"/>
      <c r="C5247" s="295"/>
      <c r="D5247" s="313"/>
      <c r="E5247" s="313"/>
      <c r="F5247" s="313"/>
      <c r="G5247" s="301"/>
      <c r="H5247" s="301"/>
      <c r="I5247" s="301"/>
      <c r="J5247" s="292"/>
      <c r="K5247" s="292"/>
      <c r="L5247" s="310"/>
      <c r="M5247" s="301"/>
      <c r="N5247" s="295"/>
      <c r="O5247" s="295"/>
      <c r="P5247" s="295"/>
      <c r="Q5247" s="292"/>
      <c r="R5247" s="292"/>
      <c r="S5247" s="292"/>
      <c r="T5247" s="292"/>
      <c r="U5247" s="295"/>
      <c r="V5247" s="298"/>
      <c r="W5247" s="292"/>
      <c r="X5247" s="292"/>
      <c r="Y5247" s="292"/>
      <c r="Z5247" s="292"/>
      <c r="AA5247" s="292"/>
      <c r="AB5247" s="319"/>
    </row>
    <row r="5248" spans="1:29" x14ac:dyDescent="0.35">
      <c r="A5248" s="15">
        <v>1</v>
      </c>
      <c r="B5248" s="16" t="str">
        <f>[1]ภดส3!B8846</f>
        <v>โฉนด</v>
      </c>
      <c r="C5248" s="16">
        <f>[1]ภดส3!E8846</f>
        <v>2937</v>
      </c>
      <c r="D5248" s="17">
        <f>[1]ภดส3!C8846</f>
        <v>6281</v>
      </c>
      <c r="E5248" s="17" t="str">
        <f>[1]ภดส3!F8846</f>
        <v>ม.2 ต.นาบอน</v>
      </c>
      <c r="F5248" s="18" t="s">
        <v>34</v>
      </c>
      <c r="G5248" s="16">
        <f>[1]ภดส3!G8846</f>
        <v>0</v>
      </c>
      <c r="H5248" s="16">
        <f>[1]ภดส3!H8846</f>
        <v>0</v>
      </c>
      <c r="I5248" s="16">
        <f>[1]ภดส3!I8846</f>
        <v>49</v>
      </c>
      <c r="J5248" s="19">
        <f>[1]ภดส3!J8846</f>
        <v>49</v>
      </c>
      <c r="K5248" s="20">
        <v>3050</v>
      </c>
      <c r="L5248" s="19">
        <f>J5248*K5248</f>
        <v>149450</v>
      </c>
      <c r="M5248" s="21">
        <v>1</v>
      </c>
      <c r="N5248" s="21" t="s">
        <v>48</v>
      </c>
      <c r="O5248" s="21" t="s">
        <v>178</v>
      </c>
      <c r="P5248" s="21">
        <v>2</v>
      </c>
      <c r="Q5248" s="22">
        <v>392</v>
      </c>
      <c r="R5248" s="23">
        <v>100</v>
      </c>
      <c r="S5248" s="22">
        <v>7450</v>
      </c>
      <c r="T5248" s="22">
        <f>Q5248*S5248</f>
        <v>2920400</v>
      </c>
      <c r="U5248" s="21">
        <v>50</v>
      </c>
      <c r="V5248" s="21">
        <v>76</v>
      </c>
      <c r="W5248" s="23">
        <f>T5248-T5248*76/100</f>
        <v>700896</v>
      </c>
      <c r="X5248" s="22">
        <f>L5248+W5248</f>
        <v>850346</v>
      </c>
      <c r="Y5248" s="23">
        <f>X5248*R5248/100</f>
        <v>850346</v>
      </c>
      <c r="Z5248" s="22">
        <v>0</v>
      </c>
      <c r="AA5248" s="24">
        <f>Y5248-Z5248</f>
        <v>850346</v>
      </c>
      <c r="AB5248" s="25">
        <v>0.02</v>
      </c>
      <c r="AC5248" s="5">
        <f>AA5248*AB5248/100</f>
        <v>170.06920000000002</v>
      </c>
    </row>
    <row r="5249" spans="1:29" x14ac:dyDescent="0.35">
      <c r="A5249" s="15"/>
      <c r="B5249" s="16"/>
      <c r="C5249" s="16"/>
      <c r="D5249" s="17"/>
      <c r="E5249" s="17"/>
      <c r="F5249" s="28"/>
      <c r="G5249" s="16"/>
      <c r="H5249" s="16"/>
      <c r="I5249" s="16"/>
      <c r="J5249" s="45"/>
      <c r="K5249" s="29"/>
      <c r="L5249" s="19"/>
      <c r="M5249" s="30"/>
      <c r="N5249" s="30"/>
      <c r="O5249" s="31"/>
      <c r="P5249" s="30"/>
      <c r="Q5249" s="32"/>
      <c r="R5249" s="23"/>
      <c r="S5249" s="42"/>
      <c r="T5249" s="22"/>
      <c r="U5249" s="31"/>
      <c r="V5249" s="31"/>
      <c r="W5249" s="23"/>
      <c r="X5249" s="22"/>
      <c r="Y5249" s="23"/>
      <c r="Z5249" s="22"/>
      <c r="AA5249" s="24"/>
      <c r="AB5249" s="25"/>
      <c r="AC5249" s="5">
        <f>SUM(AC5248)</f>
        <v>170.06920000000002</v>
      </c>
    </row>
    <row r="5250" spans="1:29" x14ac:dyDescent="0.35">
      <c r="A5250" s="201"/>
      <c r="B5250" s="202"/>
      <c r="C5250" s="202"/>
      <c r="D5250" s="77"/>
      <c r="E5250" s="77"/>
      <c r="F5250" s="130"/>
      <c r="G5250" s="202"/>
      <c r="H5250" s="202"/>
      <c r="I5250" s="202"/>
      <c r="J5250" s="196"/>
      <c r="K5250" s="197"/>
      <c r="L5250" s="203"/>
      <c r="M5250" s="132"/>
      <c r="N5250" s="204"/>
      <c r="O5250" s="204"/>
      <c r="P5250" s="204"/>
      <c r="Q5250" s="183"/>
      <c r="R5250" s="206"/>
      <c r="S5250" s="183"/>
      <c r="T5250" s="207"/>
      <c r="U5250" s="204"/>
      <c r="V5250" s="204"/>
      <c r="W5250" s="206"/>
      <c r="X5250" s="207"/>
      <c r="Y5250" s="206"/>
      <c r="Z5250" s="207"/>
      <c r="AA5250" s="208"/>
      <c r="AB5250" s="198"/>
      <c r="AC5250" s="188"/>
    </row>
    <row r="5251" spans="1:29" x14ac:dyDescent="0.35">
      <c r="A5251" s="1"/>
      <c r="B5251" s="1"/>
      <c r="C5251" s="1"/>
      <c r="D5251" s="2"/>
      <c r="E5251" s="2"/>
      <c r="F5251" s="2"/>
      <c r="G5251" s="1"/>
      <c r="H5251" s="1"/>
      <c r="I5251" s="1"/>
      <c r="J5251" s="3"/>
      <c r="K5251" s="4"/>
      <c r="M5251" s="6"/>
      <c r="N5251" s="1"/>
      <c r="O5251" s="1"/>
      <c r="P5251" s="1"/>
      <c r="Q5251" s="3"/>
      <c r="R5251" s="4"/>
      <c r="S5251" s="3"/>
      <c r="T5251" s="3"/>
      <c r="U5251" s="1"/>
      <c r="V5251" s="1"/>
      <c r="W5251" s="4"/>
      <c r="X5251" s="3"/>
      <c r="Y5251" s="4"/>
      <c r="Z5251" s="3"/>
      <c r="AA5251" s="4"/>
      <c r="AB5251" s="55"/>
    </row>
    <row r="5252" spans="1:29" x14ac:dyDescent="0.35">
      <c r="A5252" s="8"/>
      <c r="B5252" s="8" t="s">
        <v>37</v>
      </c>
      <c r="C5252" s="8"/>
      <c r="D5252" s="9" t="s">
        <v>38</v>
      </c>
      <c r="E5252" s="9"/>
      <c r="F5252" s="9"/>
      <c r="G5252" s="56"/>
      <c r="H5252" s="8" t="s">
        <v>39</v>
      </c>
      <c r="I5252" s="8"/>
      <c r="J5252" s="57"/>
      <c r="K5252" s="10"/>
      <c r="L5252" s="8"/>
      <c r="M5252" s="13"/>
      <c r="N5252" s="1"/>
      <c r="O5252" s="1"/>
      <c r="P5252" s="1"/>
      <c r="Q5252" s="3"/>
      <c r="R5252" s="4"/>
      <c r="S5252" s="3"/>
      <c r="T5252" s="3"/>
      <c r="U5252" s="1"/>
      <c r="V5252" s="1"/>
      <c r="W5252" s="4"/>
      <c r="X5252" s="3"/>
      <c r="Y5252" s="4"/>
      <c r="Z5252" s="3"/>
      <c r="AA5252" s="4"/>
      <c r="AB5252" s="55"/>
    </row>
    <row r="5253" spans="1:29" x14ac:dyDescent="0.35">
      <c r="A5253" s="8"/>
      <c r="B5253" s="8"/>
      <c r="C5253" s="8"/>
      <c r="D5253" s="9"/>
      <c r="E5253" s="9"/>
      <c r="F5253" s="9"/>
      <c r="G5253" s="56"/>
      <c r="H5253" s="8" t="s">
        <v>40</v>
      </c>
      <c r="I5253" s="8"/>
      <c r="J5253" s="57"/>
      <c r="K5253" s="10"/>
      <c r="L5253" s="8"/>
      <c r="M5253" s="13"/>
      <c r="N5253" s="1"/>
      <c r="O5253" s="1"/>
      <c r="P5253" s="1"/>
      <c r="Q5253" s="3"/>
      <c r="R5253" s="4"/>
      <c r="S5253" s="3"/>
      <c r="T5253" s="3"/>
      <c r="U5253" s="1"/>
      <c r="V5253" s="1"/>
      <c r="W5253" s="4"/>
      <c r="X5253" s="3"/>
      <c r="Y5253" s="4"/>
      <c r="Z5253" s="3"/>
      <c r="AA5253" s="4"/>
      <c r="AB5253" s="55"/>
    </row>
    <row r="5254" spans="1:29" x14ac:dyDescent="0.35">
      <c r="A5254" s="8"/>
      <c r="B5254" s="8"/>
      <c r="C5254" s="8"/>
      <c r="D5254" s="9"/>
      <c r="E5254" s="9"/>
      <c r="F5254" s="9"/>
      <c r="G5254" s="56"/>
      <c r="H5254" s="8" t="s">
        <v>41</v>
      </c>
      <c r="I5254" s="8"/>
      <c r="J5254" s="57"/>
      <c r="K5254" s="10"/>
      <c r="L5254" s="8"/>
      <c r="M5254" s="13"/>
      <c r="N5254" s="1"/>
      <c r="O5254" s="1"/>
      <c r="P5254" s="8"/>
      <c r="Q5254" s="3"/>
      <c r="R5254" s="4"/>
      <c r="S5254" s="3"/>
      <c r="T5254" s="3"/>
      <c r="U5254" s="1"/>
      <c r="V5254" s="1"/>
      <c r="W5254" s="4"/>
      <c r="X5254" s="3"/>
      <c r="Y5254" s="11"/>
      <c r="Z5254" s="10"/>
      <c r="AA5254" s="11"/>
      <c r="AB5254" s="14"/>
    </row>
    <row r="5255" spans="1:29" x14ac:dyDescent="0.35">
      <c r="A5255" s="8"/>
      <c r="B5255" s="8"/>
      <c r="C5255" s="8"/>
      <c r="D5255" s="9"/>
      <c r="E5255" s="9"/>
      <c r="F5255" s="9"/>
      <c r="G5255" s="56"/>
      <c r="H5255" s="8" t="s">
        <v>42</v>
      </c>
      <c r="I5255" s="58"/>
      <c r="J5255" s="59"/>
      <c r="K5255" s="12"/>
      <c r="L5255" s="58"/>
      <c r="M5255" s="60"/>
      <c r="N5255" s="1"/>
      <c r="O5255" s="1"/>
      <c r="P5255" s="8"/>
      <c r="Q5255" s="3"/>
      <c r="R5255" s="4"/>
      <c r="S5255" s="3"/>
      <c r="T5255" s="3"/>
      <c r="U5255" s="1"/>
      <c r="V5255" s="1"/>
      <c r="W5255" s="4"/>
      <c r="X5255" s="3"/>
      <c r="Y5255" s="11"/>
      <c r="Z5255" s="10"/>
      <c r="AA5255" s="11"/>
      <c r="AB5255" s="14"/>
    </row>
    <row r="5256" spans="1:29" x14ac:dyDescent="0.35">
      <c r="A5256" s="58"/>
      <c r="B5256" s="58"/>
      <c r="C5256" s="58"/>
      <c r="D5256" s="61"/>
      <c r="E5256" s="61"/>
      <c r="F5256" s="61"/>
      <c r="G5256" s="58"/>
      <c r="H5256" s="58" t="s">
        <v>43</v>
      </c>
      <c r="I5256" s="58"/>
      <c r="J5256" s="59"/>
      <c r="K5256" s="12"/>
      <c r="L5256" s="58"/>
      <c r="M5256" s="60"/>
    </row>
    <row r="5257" spans="1:29" x14ac:dyDescent="0.35">
      <c r="A5257" s="1"/>
      <c r="B5257" s="1"/>
      <c r="C5257" s="1"/>
      <c r="D5257" s="2"/>
      <c r="E5257" s="2"/>
      <c r="F5257" s="2"/>
      <c r="G5257" s="1"/>
      <c r="H5257" s="1"/>
      <c r="I5257" s="1"/>
      <c r="J5257" s="3"/>
      <c r="K5257" s="4"/>
      <c r="M5257" s="6"/>
      <c r="N5257" s="1"/>
      <c r="O5257" s="1"/>
      <c r="P5257" s="1"/>
      <c r="Q5257" s="3"/>
      <c r="R5257" s="4"/>
      <c r="S5257" s="3"/>
      <c r="T5257" s="3"/>
      <c r="U5257" s="1"/>
      <c r="V5257" s="1"/>
      <c r="W5257" s="4"/>
      <c r="X5257" s="3"/>
      <c r="Y5257" s="4"/>
      <c r="Z5257" s="3"/>
      <c r="AA5257" s="314" t="s">
        <v>0</v>
      </c>
      <c r="AB5257" s="314"/>
    </row>
    <row r="5258" spans="1:29" x14ac:dyDescent="0.35">
      <c r="A5258" s="315" t="s">
        <v>1</v>
      </c>
      <c r="B5258" s="315"/>
      <c r="C5258" s="315"/>
      <c r="D5258" s="315"/>
      <c r="E5258" s="315"/>
      <c r="F5258" s="315"/>
      <c r="G5258" s="315"/>
      <c r="H5258" s="315"/>
      <c r="I5258" s="315"/>
      <c r="J5258" s="315"/>
      <c r="K5258" s="315"/>
      <c r="L5258" s="315"/>
      <c r="M5258" s="315"/>
      <c r="N5258" s="315"/>
      <c r="O5258" s="315"/>
      <c r="P5258" s="315"/>
      <c r="Q5258" s="315"/>
      <c r="R5258" s="315"/>
      <c r="S5258" s="315"/>
      <c r="T5258" s="315"/>
      <c r="U5258" s="315"/>
      <c r="V5258" s="315"/>
      <c r="W5258" s="315"/>
      <c r="X5258" s="315"/>
      <c r="Y5258" s="315"/>
      <c r="Z5258" s="315"/>
      <c r="AA5258" s="315"/>
      <c r="AB5258" s="315"/>
    </row>
    <row r="5259" spans="1:29" x14ac:dyDescent="0.35">
      <c r="A5259" s="315" t="str">
        <f>A5240</f>
        <v>เทศบาลตำบลนาบอน</v>
      </c>
      <c r="B5259" s="315"/>
      <c r="C5259" s="315"/>
      <c r="D5259" s="315"/>
      <c r="E5259" s="315"/>
      <c r="F5259" s="315"/>
      <c r="G5259" s="315"/>
      <c r="H5259" s="315"/>
      <c r="I5259" s="315"/>
      <c r="J5259" s="315"/>
      <c r="K5259" s="315"/>
      <c r="L5259" s="315"/>
      <c r="M5259" s="315"/>
      <c r="N5259" s="315"/>
      <c r="O5259" s="315"/>
      <c r="P5259" s="315"/>
      <c r="Q5259" s="315"/>
      <c r="R5259" s="315"/>
      <c r="S5259" s="315"/>
      <c r="T5259" s="315"/>
      <c r="U5259" s="315"/>
      <c r="V5259" s="315"/>
      <c r="W5259" s="315"/>
      <c r="X5259" s="315"/>
      <c r="Y5259" s="315"/>
      <c r="Z5259" s="315"/>
      <c r="AA5259" s="315"/>
      <c r="AB5259" s="315"/>
    </row>
    <row r="5260" spans="1:29" x14ac:dyDescent="0.35">
      <c r="A5260" s="8" t="s">
        <v>398</v>
      </c>
      <c r="B5260" s="8"/>
      <c r="C5260" s="8"/>
      <c r="D5260" s="9"/>
      <c r="E5260" s="9"/>
      <c r="F5260" s="9"/>
      <c r="G5260" s="8"/>
      <c r="H5260" s="8"/>
      <c r="I5260" s="8"/>
      <c r="J5260" s="10"/>
      <c r="K5260" s="11"/>
      <c r="L5260" s="12"/>
      <c r="M5260" s="13"/>
      <c r="N5260" s="8"/>
      <c r="O5260" s="8"/>
      <c r="P5260" s="8"/>
      <c r="Q5260" s="10"/>
      <c r="R5260" s="11"/>
      <c r="S5260" s="10"/>
      <c r="T5260" s="10"/>
      <c r="U5260" s="8"/>
      <c r="V5260" s="8"/>
      <c r="W5260" s="11"/>
      <c r="X5260" s="10"/>
      <c r="Y5260" s="11"/>
      <c r="Z5260" s="10"/>
      <c r="AA5260" s="11"/>
      <c r="AB5260" s="14"/>
    </row>
    <row r="5261" spans="1:29" x14ac:dyDescent="0.35">
      <c r="A5261" s="288" t="s">
        <v>4</v>
      </c>
      <c r="B5261" s="316"/>
      <c r="C5261" s="316"/>
      <c r="D5261" s="316"/>
      <c r="E5261" s="316"/>
      <c r="F5261" s="316"/>
      <c r="G5261" s="316"/>
      <c r="H5261" s="316"/>
      <c r="I5261" s="316"/>
      <c r="J5261" s="316"/>
      <c r="K5261" s="316"/>
      <c r="L5261" s="289"/>
      <c r="M5261" s="288" t="s">
        <v>5</v>
      </c>
      <c r="N5261" s="316"/>
      <c r="O5261" s="316"/>
      <c r="P5261" s="316"/>
      <c r="Q5261" s="316"/>
      <c r="R5261" s="316"/>
      <c r="S5261" s="316"/>
      <c r="T5261" s="316"/>
      <c r="U5261" s="316"/>
      <c r="V5261" s="316"/>
      <c r="W5261" s="289"/>
      <c r="X5261" s="290" t="s">
        <v>6</v>
      </c>
      <c r="Y5261" s="290" t="s">
        <v>7</v>
      </c>
      <c r="Z5261" s="290" t="s">
        <v>8</v>
      </c>
      <c r="AA5261" s="290" t="s">
        <v>9</v>
      </c>
      <c r="AB5261" s="317" t="s">
        <v>10</v>
      </c>
    </row>
    <row r="5262" spans="1:29" x14ac:dyDescent="0.35">
      <c r="A5262" s="299" t="s">
        <v>11</v>
      </c>
      <c r="B5262" s="293" t="s">
        <v>12</v>
      </c>
      <c r="C5262" s="293" t="s">
        <v>13</v>
      </c>
      <c r="D5262" s="311" t="s">
        <v>14</v>
      </c>
      <c r="E5262" s="311" t="s">
        <v>15</v>
      </c>
      <c r="F5262" s="312" t="s">
        <v>16</v>
      </c>
      <c r="G5262" s="302" t="s">
        <v>17</v>
      </c>
      <c r="H5262" s="303"/>
      <c r="I5262" s="304"/>
      <c r="J5262" s="290" t="s">
        <v>18</v>
      </c>
      <c r="K5262" s="290" t="s">
        <v>19</v>
      </c>
      <c r="L5262" s="308" t="s">
        <v>20</v>
      </c>
      <c r="M5262" s="299" t="s">
        <v>11</v>
      </c>
      <c r="N5262" s="293" t="s">
        <v>21</v>
      </c>
      <c r="O5262" s="293" t="s">
        <v>22</v>
      </c>
      <c r="P5262" s="293" t="s">
        <v>16</v>
      </c>
      <c r="Q5262" s="290" t="s">
        <v>23</v>
      </c>
      <c r="R5262" s="290" t="s">
        <v>24</v>
      </c>
      <c r="S5262" s="290" t="s">
        <v>25</v>
      </c>
      <c r="T5262" s="290" t="s">
        <v>26</v>
      </c>
      <c r="U5262" s="288" t="s">
        <v>27</v>
      </c>
      <c r="V5262" s="289"/>
      <c r="W5262" s="290" t="s">
        <v>28</v>
      </c>
      <c r="X5262" s="291"/>
      <c r="Y5262" s="291"/>
      <c r="Z5262" s="291"/>
      <c r="AA5262" s="291"/>
      <c r="AB5262" s="318"/>
    </row>
    <row r="5263" spans="1:29" x14ac:dyDescent="0.35">
      <c r="A5263" s="300"/>
      <c r="B5263" s="294"/>
      <c r="C5263" s="294"/>
      <c r="D5263" s="312"/>
      <c r="E5263" s="312"/>
      <c r="F5263" s="312"/>
      <c r="G5263" s="305"/>
      <c r="H5263" s="306"/>
      <c r="I5263" s="307"/>
      <c r="J5263" s="291"/>
      <c r="K5263" s="291"/>
      <c r="L5263" s="309"/>
      <c r="M5263" s="300"/>
      <c r="N5263" s="294"/>
      <c r="O5263" s="294"/>
      <c r="P5263" s="294"/>
      <c r="Q5263" s="291"/>
      <c r="R5263" s="291"/>
      <c r="S5263" s="291"/>
      <c r="T5263" s="291"/>
      <c r="U5263" s="293" t="s">
        <v>29</v>
      </c>
      <c r="V5263" s="296" t="s">
        <v>30</v>
      </c>
      <c r="W5263" s="291"/>
      <c r="X5263" s="291"/>
      <c r="Y5263" s="291"/>
      <c r="Z5263" s="291"/>
      <c r="AA5263" s="291"/>
      <c r="AB5263" s="318"/>
    </row>
    <row r="5264" spans="1:29" x14ac:dyDescent="0.35">
      <c r="A5264" s="300"/>
      <c r="B5264" s="294"/>
      <c r="C5264" s="294"/>
      <c r="D5264" s="312"/>
      <c r="E5264" s="312"/>
      <c r="F5264" s="312"/>
      <c r="G5264" s="299" t="s">
        <v>31</v>
      </c>
      <c r="H5264" s="299" t="s">
        <v>32</v>
      </c>
      <c r="I5264" s="299" t="s">
        <v>33</v>
      </c>
      <c r="J5264" s="291"/>
      <c r="K5264" s="291"/>
      <c r="L5264" s="309"/>
      <c r="M5264" s="300"/>
      <c r="N5264" s="294"/>
      <c r="O5264" s="294"/>
      <c r="P5264" s="294"/>
      <c r="Q5264" s="291"/>
      <c r="R5264" s="291"/>
      <c r="S5264" s="291"/>
      <c r="T5264" s="291"/>
      <c r="U5264" s="294"/>
      <c r="V5264" s="297"/>
      <c r="W5264" s="291"/>
      <c r="X5264" s="291"/>
      <c r="Y5264" s="291"/>
      <c r="Z5264" s="291"/>
      <c r="AA5264" s="291"/>
      <c r="AB5264" s="318"/>
    </row>
    <row r="5265" spans="1:29" x14ac:dyDescent="0.35">
      <c r="A5265" s="300"/>
      <c r="B5265" s="294"/>
      <c r="C5265" s="294"/>
      <c r="D5265" s="312"/>
      <c r="E5265" s="312"/>
      <c r="F5265" s="312"/>
      <c r="G5265" s="300"/>
      <c r="H5265" s="300"/>
      <c r="I5265" s="300"/>
      <c r="J5265" s="291"/>
      <c r="K5265" s="291"/>
      <c r="L5265" s="309"/>
      <c r="M5265" s="300"/>
      <c r="N5265" s="294"/>
      <c r="O5265" s="294"/>
      <c r="P5265" s="294"/>
      <c r="Q5265" s="291"/>
      <c r="R5265" s="291"/>
      <c r="S5265" s="291"/>
      <c r="T5265" s="291"/>
      <c r="U5265" s="294"/>
      <c r="V5265" s="297"/>
      <c r="W5265" s="291"/>
      <c r="X5265" s="291"/>
      <c r="Y5265" s="291"/>
      <c r="Z5265" s="291"/>
      <c r="AA5265" s="291"/>
      <c r="AB5265" s="318"/>
    </row>
    <row r="5266" spans="1:29" x14ac:dyDescent="0.35">
      <c r="A5266" s="301"/>
      <c r="B5266" s="295"/>
      <c r="C5266" s="295"/>
      <c r="D5266" s="313"/>
      <c r="E5266" s="313"/>
      <c r="F5266" s="313"/>
      <c r="G5266" s="301"/>
      <c r="H5266" s="301"/>
      <c r="I5266" s="301"/>
      <c r="J5266" s="292"/>
      <c r="K5266" s="292"/>
      <c r="L5266" s="310"/>
      <c r="M5266" s="301"/>
      <c r="N5266" s="295"/>
      <c r="O5266" s="295"/>
      <c r="P5266" s="295"/>
      <c r="Q5266" s="292"/>
      <c r="R5266" s="292"/>
      <c r="S5266" s="292"/>
      <c r="T5266" s="292"/>
      <c r="U5266" s="295"/>
      <c r="V5266" s="298"/>
      <c r="W5266" s="292"/>
      <c r="X5266" s="292"/>
      <c r="Y5266" s="292"/>
      <c r="Z5266" s="292"/>
      <c r="AA5266" s="292"/>
      <c r="AB5266" s="319"/>
    </row>
    <row r="5267" spans="1:29" x14ac:dyDescent="0.35">
      <c r="A5267" s="15">
        <v>1</v>
      </c>
      <c r="B5267" s="16" t="str">
        <f>[1]ภดส3!B9521</f>
        <v>โฉนด</v>
      </c>
      <c r="C5267" s="16">
        <f>[1]ภดส3!E9521</f>
        <v>4601</v>
      </c>
      <c r="D5267" s="17">
        <f>[1]ภดส3!C9521</f>
        <v>10026</v>
      </c>
      <c r="E5267" s="17" t="str">
        <f>[1]ภดส3!F9521</f>
        <v>ม.11 ต.นาบอน</v>
      </c>
      <c r="F5267" s="18" t="s">
        <v>61</v>
      </c>
      <c r="G5267" s="16">
        <f>[1]ภดส3!G9521</f>
        <v>0</v>
      </c>
      <c r="H5267" s="16">
        <f>[1]ภดส3!H9521</f>
        <v>0</v>
      </c>
      <c r="I5267" s="16">
        <f>[1]ภดส3!I9521</f>
        <v>26</v>
      </c>
      <c r="J5267" s="19">
        <f>[1]ภดส3!J9521</f>
        <v>26</v>
      </c>
      <c r="K5267" s="20">
        <v>3050</v>
      </c>
      <c r="L5267" s="19">
        <f>J5267*K5267</f>
        <v>79300</v>
      </c>
      <c r="M5267" s="21">
        <v>1</v>
      </c>
      <c r="N5267" s="21" t="s">
        <v>141</v>
      </c>
      <c r="O5267" s="21" t="s">
        <v>49</v>
      </c>
      <c r="P5267" s="21">
        <v>2</v>
      </c>
      <c r="Q5267" s="22">
        <v>200</v>
      </c>
      <c r="R5267" s="23">
        <v>100</v>
      </c>
      <c r="S5267" s="22">
        <v>6750</v>
      </c>
      <c r="T5267" s="22">
        <f>Q5267*S5267</f>
        <v>1350000</v>
      </c>
      <c r="U5267" s="21">
        <v>20</v>
      </c>
      <c r="V5267" s="21">
        <v>30</v>
      </c>
      <c r="W5267" s="23">
        <f>T5267-T5267*V5267/100</f>
        <v>945000</v>
      </c>
      <c r="X5267" s="22">
        <f>L5267</f>
        <v>79300</v>
      </c>
      <c r="Y5267" s="23">
        <f>X5267</f>
        <v>79300</v>
      </c>
      <c r="Z5267" s="22">
        <v>50000000</v>
      </c>
      <c r="AA5267" s="24">
        <v>0</v>
      </c>
      <c r="AB5267" s="25">
        <v>0.02</v>
      </c>
      <c r="AC5267" s="5">
        <f>AA5267*AB5267/100</f>
        <v>0</v>
      </c>
    </row>
    <row r="5268" spans="1:29" x14ac:dyDescent="0.35">
      <c r="A5268" s="15">
        <v>2</v>
      </c>
      <c r="B5268" s="16" t="str">
        <f>[1]ภดส3!B9522</f>
        <v>โฉนด</v>
      </c>
      <c r="C5268" s="16">
        <f>[1]ภดส3!E9522</f>
        <v>3740</v>
      </c>
      <c r="D5268" s="17">
        <f>[1]ภดส3!C9522</f>
        <v>7684</v>
      </c>
      <c r="E5268" s="17" t="str">
        <f>[1]ภดส3!F9522</f>
        <v>ม.11 ต.นาบอน</v>
      </c>
      <c r="F5268" s="18" t="s">
        <v>34</v>
      </c>
      <c r="G5268" s="16">
        <f>[1]ภดส3!G9522</f>
        <v>0</v>
      </c>
      <c r="H5268" s="16">
        <f>[1]ภดส3!H9522</f>
        <v>0</v>
      </c>
      <c r="I5268" s="16">
        <f>[1]ภดส3!I9522</f>
        <v>25</v>
      </c>
      <c r="J5268" s="19">
        <f>[1]ภดส3!J9522</f>
        <v>25</v>
      </c>
      <c r="K5268" s="20">
        <v>3050</v>
      </c>
      <c r="L5268" s="19">
        <f>J5268*K5268</f>
        <v>76250</v>
      </c>
      <c r="M5268" s="21"/>
      <c r="N5268" s="21"/>
      <c r="O5268" s="21" t="s">
        <v>90</v>
      </c>
      <c r="P5268" s="21">
        <v>2</v>
      </c>
      <c r="Q5268" s="22">
        <v>100</v>
      </c>
      <c r="R5268" s="23">
        <v>100</v>
      </c>
      <c r="S5268" s="22">
        <v>5700</v>
      </c>
      <c r="T5268" s="22">
        <f>Q5268*S5268</f>
        <v>570000</v>
      </c>
      <c r="U5268" s="21">
        <v>10</v>
      </c>
      <c r="V5268" s="21">
        <v>10</v>
      </c>
      <c r="W5268" s="23">
        <f>T5268-T5268*10/100</f>
        <v>513000</v>
      </c>
      <c r="X5268" s="22">
        <f>L5268+W5268</f>
        <v>589250</v>
      </c>
      <c r="Y5268" s="23">
        <f>L5268+X5268</f>
        <v>665500</v>
      </c>
      <c r="Z5268" s="22">
        <v>0</v>
      </c>
      <c r="AA5268" s="24">
        <v>0</v>
      </c>
      <c r="AB5268" s="25">
        <v>0.02</v>
      </c>
      <c r="AC5268" s="5">
        <f t="shared" ref="AC5268:AC5271" si="305">AA5268*AB5268/100</f>
        <v>0</v>
      </c>
    </row>
    <row r="5269" spans="1:29" x14ac:dyDescent="0.35">
      <c r="A5269" s="15">
        <v>3</v>
      </c>
      <c r="B5269" s="16" t="str">
        <f>[1]ภดส3!B9523</f>
        <v>โฉนด</v>
      </c>
      <c r="C5269" s="16">
        <f>[1]ภดส3!E9523</f>
        <v>3739</v>
      </c>
      <c r="D5269" s="17">
        <f>[1]ภดส3!C9523</f>
        <v>7683</v>
      </c>
      <c r="E5269" s="17" t="str">
        <f>[1]ภดส3!F9523</f>
        <v>ม.11 ต.นาบอน</v>
      </c>
      <c r="F5269" s="18" t="s">
        <v>34</v>
      </c>
      <c r="G5269" s="16">
        <f>[1]ภดส3!G9523</f>
        <v>0</v>
      </c>
      <c r="H5269" s="16">
        <f>[1]ภดส3!H9523</f>
        <v>0</v>
      </c>
      <c r="I5269" s="16">
        <f>[1]ภดส3!I9523</f>
        <v>25</v>
      </c>
      <c r="J5269" s="19">
        <f>[1]ภดส3!J9523</f>
        <v>25</v>
      </c>
      <c r="K5269" s="20">
        <v>3050</v>
      </c>
      <c r="L5269" s="19">
        <f t="shared" ref="L5269:L5271" si="306">J5269*K5269</f>
        <v>76250</v>
      </c>
      <c r="M5269" s="21"/>
      <c r="N5269" s="21" t="s">
        <v>141</v>
      </c>
      <c r="O5269" s="21" t="s">
        <v>49</v>
      </c>
      <c r="P5269" s="21">
        <v>2</v>
      </c>
      <c r="Q5269" s="22">
        <v>200</v>
      </c>
      <c r="R5269" s="23">
        <v>100</v>
      </c>
      <c r="S5269" s="22">
        <v>6750</v>
      </c>
      <c r="T5269" s="22">
        <f t="shared" ref="T5269:T5271" si="307">Q5269*S5269</f>
        <v>1350000</v>
      </c>
      <c r="U5269" s="21">
        <v>20</v>
      </c>
      <c r="V5269" s="21">
        <v>30</v>
      </c>
      <c r="W5269" s="23">
        <f>T5269-T5269*30/100</f>
        <v>945000</v>
      </c>
      <c r="X5269" s="22">
        <f t="shared" ref="X5269:X5271" si="308">L5269+W5269</f>
        <v>1021250</v>
      </c>
      <c r="Y5269" s="23">
        <f t="shared" ref="Y5269:Y5271" si="309">L5269+X5269</f>
        <v>1097500</v>
      </c>
      <c r="Z5269" s="22">
        <v>0</v>
      </c>
      <c r="AA5269" s="24">
        <v>0</v>
      </c>
      <c r="AB5269" s="25">
        <v>0.02</v>
      </c>
      <c r="AC5269" s="5">
        <f t="shared" si="305"/>
        <v>0</v>
      </c>
    </row>
    <row r="5270" spans="1:29" x14ac:dyDescent="0.35">
      <c r="A5270" s="15">
        <v>4</v>
      </c>
      <c r="B5270" s="16" t="str">
        <f>[1]ภดส3!B9524</f>
        <v>โฉนด</v>
      </c>
      <c r="C5270" s="16">
        <f>[1]ภดส3!E9524</f>
        <v>5105</v>
      </c>
      <c r="D5270" s="17">
        <f>[1]ภดส3!C9524</f>
        <v>13244</v>
      </c>
      <c r="E5270" s="17" t="str">
        <f>[1]ภดส3!F9524</f>
        <v>ม.2 ต.นาบอน</v>
      </c>
      <c r="F5270" s="18" t="s">
        <v>34</v>
      </c>
      <c r="G5270" s="16">
        <f>[1]ภดส3!G9524</f>
        <v>0</v>
      </c>
      <c r="H5270" s="16">
        <f>[1]ภดส3!H9524</f>
        <v>0</v>
      </c>
      <c r="I5270" s="16">
        <f>[1]ภดส3!I9524</f>
        <v>25</v>
      </c>
      <c r="J5270" s="19">
        <f>[1]ภดส3!J9524</f>
        <v>25</v>
      </c>
      <c r="K5270" s="20">
        <v>300</v>
      </c>
      <c r="L5270" s="19">
        <f t="shared" si="306"/>
        <v>7500</v>
      </c>
      <c r="M5270" s="21">
        <v>2</v>
      </c>
      <c r="N5270" s="21" t="s">
        <v>74</v>
      </c>
      <c r="O5270" s="21" t="s">
        <v>49</v>
      </c>
      <c r="P5270" s="21">
        <v>2</v>
      </c>
      <c r="Q5270" s="22">
        <v>100</v>
      </c>
      <c r="R5270" s="23">
        <v>100</v>
      </c>
      <c r="S5270" s="22">
        <v>7450</v>
      </c>
      <c r="T5270" s="22">
        <f t="shared" si="307"/>
        <v>745000</v>
      </c>
      <c r="U5270" s="21">
        <v>10</v>
      </c>
      <c r="V5270" s="21">
        <v>10</v>
      </c>
      <c r="W5270" s="23">
        <f>T5270-T5270*10/100</f>
        <v>670500</v>
      </c>
      <c r="X5270" s="22">
        <f t="shared" si="308"/>
        <v>678000</v>
      </c>
      <c r="Y5270" s="23">
        <f t="shared" si="309"/>
        <v>685500</v>
      </c>
      <c r="Z5270" s="22">
        <v>0</v>
      </c>
      <c r="AA5270" s="24">
        <f>Y5270-Z5270</f>
        <v>685500</v>
      </c>
      <c r="AB5270" s="25">
        <v>0.02</v>
      </c>
      <c r="AC5270" s="5">
        <f t="shared" si="305"/>
        <v>137.1</v>
      </c>
    </row>
    <row r="5271" spans="1:29" x14ac:dyDescent="0.35">
      <c r="A5271" s="15">
        <v>5</v>
      </c>
      <c r="B5271" s="16" t="str">
        <f>[1]ภดส3!B9525</f>
        <v>โฉนด</v>
      </c>
      <c r="C5271" s="16">
        <f>[1]ภดส3!E9525</f>
        <v>6467</v>
      </c>
      <c r="D5271" s="17">
        <f>[1]ภดส3!C9525</f>
        <v>13329</v>
      </c>
      <c r="E5271" s="17" t="str">
        <f>[1]ภดส3!F9525</f>
        <v>ม.2 ต.นาบอน</v>
      </c>
      <c r="F5271" s="18" t="s">
        <v>34</v>
      </c>
      <c r="G5271" s="16">
        <f>[1]ภดส3!G9525</f>
        <v>0</v>
      </c>
      <c r="H5271" s="16">
        <f>[1]ภดส3!H9525</f>
        <v>0</v>
      </c>
      <c r="I5271" s="16">
        <f>[1]ภดส3!I9525</f>
        <v>24</v>
      </c>
      <c r="J5271" s="19">
        <f>[1]ภดส3!J9525</f>
        <v>24</v>
      </c>
      <c r="K5271" s="20">
        <v>300</v>
      </c>
      <c r="L5271" s="19">
        <f t="shared" si="306"/>
        <v>7200</v>
      </c>
      <c r="M5271" s="21">
        <v>3</v>
      </c>
      <c r="N5271" s="21" t="s">
        <v>74</v>
      </c>
      <c r="O5271" s="21" t="s">
        <v>49</v>
      </c>
      <c r="P5271" s="21">
        <v>2</v>
      </c>
      <c r="Q5271" s="22">
        <v>96</v>
      </c>
      <c r="R5271" s="23">
        <v>100</v>
      </c>
      <c r="S5271" s="22">
        <v>7450</v>
      </c>
      <c r="T5271" s="22">
        <f t="shared" si="307"/>
        <v>715200</v>
      </c>
      <c r="U5271" s="21">
        <v>10</v>
      </c>
      <c r="V5271" s="21">
        <v>10</v>
      </c>
      <c r="W5271" s="23">
        <f>T5271-T5271*10/100</f>
        <v>643680</v>
      </c>
      <c r="X5271" s="22">
        <f t="shared" si="308"/>
        <v>650880</v>
      </c>
      <c r="Y5271" s="23">
        <f t="shared" si="309"/>
        <v>658080</v>
      </c>
      <c r="Z5271" s="22">
        <v>0</v>
      </c>
      <c r="AA5271" s="24">
        <f>Y5271-Z5271</f>
        <v>658080</v>
      </c>
      <c r="AB5271" s="25">
        <v>0.02</v>
      </c>
      <c r="AC5271" s="5">
        <f t="shared" si="305"/>
        <v>131.61600000000001</v>
      </c>
    </row>
    <row r="5272" spans="1:29" x14ac:dyDescent="0.35">
      <c r="A5272" s="201"/>
      <c r="B5272" s="202"/>
      <c r="C5272" s="202"/>
      <c r="D5272" s="77"/>
      <c r="E5272" s="77"/>
      <c r="F5272" s="222"/>
      <c r="G5272" s="202"/>
      <c r="H5272" s="202"/>
      <c r="I5272" s="202"/>
      <c r="J5272" s="203"/>
      <c r="K5272" s="223"/>
      <c r="L5272" s="203"/>
      <c r="M5272" s="224"/>
      <c r="N5272" s="224"/>
      <c r="O5272" s="224"/>
      <c r="P5272" s="224"/>
      <c r="Q5272" s="207"/>
      <c r="R5272" s="206"/>
      <c r="S5272" s="207"/>
      <c r="T5272" s="207"/>
      <c r="U5272" s="224"/>
      <c r="V5272" s="224"/>
      <c r="W5272" s="206"/>
      <c r="X5272" s="207"/>
      <c r="Y5272" s="206"/>
      <c r="Z5272" s="207"/>
      <c r="AA5272" s="208"/>
      <c r="AB5272" s="198"/>
      <c r="AC5272" s="188">
        <f>SUM(AC5267:AC5271)</f>
        <v>268.71600000000001</v>
      </c>
    </row>
    <row r="5273" spans="1:29" x14ac:dyDescent="0.35">
      <c r="A5273" s="1"/>
      <c r="B5273" s="1"/>
      <c r="C5273" s="1"/>
      <c r="D5273" s="2"/>
      <c r="E5273" s="2"/>
      <c r="F5273" s="2"/>
      <c r="G5273" s="1"/>
      <c r="H5273" s="1"/>
      <c r="I5273" s="1"/>
      <c r="J5273" s="3"/>
      <c r="K5273" s="4"/>
      <c r="M5273" s="6"/>
      <c r="N5273" s="1"/>
      <c r="O5273" s="1"/>
      <c r="P5273" s="1"/>
      <c r="Q5273" s="3"/>
      <c r="R5273" s="4"/>
      <c r="S5273" s="3"/>
      <c r="T5273" s="3"/>
      <c r="U5273" s="1"/>
      <c r="V5273" s="1"/>
      <c r="W5273" s="4"/>
      <c r="X5273" s="3"/>
      <c r="Y5273" s="4"/>
      <c r="Z5273" s="3"/>
      <c r="AA5273" s="4"/>
      <c r="AB5273" s="55"/>
    </row>
    <row r="5274" spans="1:29" x14ac:dyDescent="0.35">
      <c r="A5274" s="8"/>
      <c r="B5274" s="8" t="s">
        <v>37</v>
      </c>
      <c r="C5274" s="8"/>
      <c r="D5274" s="9" t="s">
        <v>38</v>
      </c>
      <c r="E5274" s="9"/>
      <c r="F5274" s="9"/>
      <c r="G5274" s="56"/>
      <c r="H5274" s="8" t="s">
        <v>39</v>
      </c>
      <c r="I5274" s="8"/>
      <c r="J5274" s="57"/>
      <c r="K5274" s="10"/>
      <c r="L5274" s="8"/>
      <c r="M5274" s="13"/>
      <c r="N5274" s="1"/>
      <c r="O5274" s="1"/>
      <c r="P5274" s="1"/>
      <c r="Q5274" s="3"/>
      <c r="R5274" s="4"/>
      <c r="S5274" s="3"/>
      <c r="T5274" s="3"/>
      <c r="U5274" s="1"/>
      <c r="V5274" s="1"/>
      <c r="W5274" s="4"/>
      <c r="X5274" s="3"/>
      <c r="Y5274" s="4"/>
      <c r="Z5274" s="3"/>
      <c r="AA5274" s="4"/>
      <c r="AB5274" s="55"/>
    </row>
    <row r="5275" spans="1:29" x14ac:dyDescent="0.35">
      <c r="A5275" s="8"/>
      <c r="B5275" s="8"/>
      <c r="C5275" s="8"/>
      <c r="D5275" s="9"/>
      <c r="E5275" s="9"/>
      <c r="F5275" s="9"/>
      <c r="G5275" s="56"/>
      <c r="H5275" s="8" t="s">
        <v>40</v>
      </c>
      <c r="I5275" s="8"/>
      <c r="J5275" s="57"/>
      <c r="K5275" s="10"/>
      <c r="L5275" s="8"/>
      <c r="M5275" s="13"/>
      <c r="N5275" s="1"/>
      <c r="O5275" s="1"/>
      <c r="P5275" s="1"/>
      <c r="Q5275" s="3"/>
      <c r="R5275" s="4"/>
      <c r="S5275" s="3"/>
      <c r="T5275" s="3"/>
      <c r="U5275" s="1"/>
      <c r="V5275" s="1"/>
      <c r="W5275" s="4"/>
      <c r="X5275" s="3"/>
      <c r="Y5275" s="4"/>
      <c r="Z5275" s="3"/>
      <c r="AA5275" s="4"/>
      <c r="AB5275" s="55"/>
    </row>
    <row r="5276" spans="1:29" x14ac:dyDescent="0.35">
      <c r="A5276" s="8"/>
      <c r="B5276" s="8"/>
      <c r="C5276" s="8"/>
      <c r="D5276" s="9"/>
      <c r="E5276" s="9"/>
      <c r="F5276" s="9"/>
      <c r="G5276" s="56"/>
      <c r="H5276" s="8" t="s">
        <v>41</v>
      </c>
      <c r="I5276" s="8"/>
      <c r="J5276" s="57"/>
      <c r="K5276" s="10"/>
      <c r="L5276" s="8"/>
      <c r="M5276" s="13"/>
      <c r="N5276" s="1"/>
      <c r="O5276" s="1"/>
      <c r="P5276" s="8"/>
      <c r="Q5276" s="3"/>
      <c r="R5276" s="4"/>
      <c r="S5276" s="3"/>
      <c r="T5276" s="3"/>
      <c r="U5276" s="1"/>
      <c r="V5276" s="1"/>
      <c r="W5276" s="4"/>
      <c r="X5276" s="3"/>
      <c r="Y5276" s="11"/>
      <c r="Z5276" s="10"/>
      <c r="AA5276" s="11"/>
      <c r="AB5276" s="14"/>
    </row>
    <row r="5277" spans="1:29" x14ac:dyDescent="0.35">
      <c r="A5277" s="8"/>
      <c r="B5277" s="8"/>
      <c r="C5277" s="8"/>
      <c r="D5277" s="9"/>
      <c r="E5277" s="9"/>
      <c r="F5277" s="9"/>
      <c r="G5277" s="56"/>
      <c r="H5277" s="8" t="s">
        <v>42</v>
      </c>
      <c r="I5277" s="58"/>
      <c r="J5277" s="59"/>
      <c r="K5277" s="12"/>
      <c r="L5277" s="58"/>
      <c r="M5277" s="60"/>
      <c r="N5277" s="1"/>
      <c r="O5277" s="1"/>
      <c r="P5277" s="8"/>
      <c r="Q5277" s="3"/>
      <c r="R5277" s="4"/>
      <c r="S5277" s="3"/>
      <c r="T5277" s="3"/>
      <c r="U5277" s="1"/>
      <c r="V5277" s="1"/>
      <c r="W5277" s="4"/>
      <c r="X5277" s="3"/>
      <c r="Y5277" s="11"/>
      <c r="Z5277" s="10"/>
      <c r="AA5277" s="11"/>
      <c r="AB5277" s="14"/>
    </row>
    <row r="5278" spans="1:29" x14ac:dyDescent="0.35">
      <c r="A5278" s="58"/>
      <c r="B5278" s="58"/>
      <c r="C5278" s="58"/>
      <c r="D5278" s="61"/>
      <c r="E5278" s="61"/>
      <c r="F5278" s="61"/>
      <c r="G5278" s="58"/>
      <c r="H5278" s="58" t="s">
        <v>43</v>
      </c>
      <c r="I5278" s="58"/>
      <c r="J5278" s="59"/>
      <c r="K5278" s="12"/>
      <c r="L5278" s="58"/>
      <c r="M5278" s="60"/>
    </row>
    <row r="5279" spans="1:29" x14ac:dyDescent="0.35">
      <c r="A5279" s="1"/>
      <c r="B5279" s="1"/>
      <c r="C5279" s="1"/>
      <c r="D5279" s="2"/>
      <c r="E5279" s="2"/>
      <c r="F5279" s="2"/>
      <c r="G5279" s="1"/>
      <c r="H5279" s="1"/>
      <c r="I5279" s="1"/>
      <c r="J5279" s="3"/>
      <c r="K5279" s="4"/>
      <c r="M5279" s="6"/>
      <c r="N5279" s="1"/>
      <c r="O5279" s="1"/>
      <c r="P5279" s="1"/>
      <c r="Q5279" s="3"/>
      <c r="R5279" s="4"/>
      <c r="S5279" s="3"/>
      <c r="T5279" s="3"/>
      <c r="U5279" s="1"/>
      <c r="V5279" s="1"/>
      <c r="W5279" s="4"/>
      <c r="X5279" s="3"/>
      <c r="Y5279" s="4"/>
      <c r="Z5279" s="3"/>
      <c r="AA5279" s="314" t="s">
        <v>0</v>
      </c>
      <c r="AB5279" s="314"/>
    </row>
    <row r="5280" spans="1:29" x14ac:dyDescent="0.35">
      <c r="A5280" s="315" t="s">
        <v>1</v>
      </c>
      <c r="B5280" s="315"/>
      <c r="C5280" s="315"/>
      <c r="D5280" s="315"/>
      <c r="E5280" s="315"/>
      <c r="F5280" s="315"/>
      <c r="G5280" s="315"/>
      <c r="H5280" s="315"/>
      <c r="I5280" s="315"/>
      <c r="J5280" s="315"/>
      <c r="K5280" s="315"/>
      <c r="L5280" s="315"/>
      <c r="M5280" s="315"/>
      <c r="N5280" s="315"/>
      <c r="O5280" s="315"/>
      <c r="P5280" s="315"/>
      <c r="Q5280" s="315"/>
      <c r="R5280" s="315"/>
      <c r="S5280" s="315"/>
      <c r="T5280" s="315"/>
      <c r="U5280" s="315"/>
      <c r="V5280" s="315"/>
      <c r="W5280" s="315"/>
      <c r="X5280" s="315"/>
      <c r="Y5280" s="315"/>
      <c r="Z5280" s="315"/>
      <c r="AA5280" s="315"/>
      <c r="AB5280" s="315"/>
    </row>
    <row r="5281" spans="1:29" x14ac:dyDescent="0.35">
      <c r="A5281" s="315" t="str">
        <f>A5259</f>
        <v>เทศบาลตำบลนาบอน</v>
      </c>
      <c r="B5281" s="315"/>
      <c r="C5281" s="315"/>
      <c r="D5281" s="315"/>
      <c r="E5281" s="315"/>
      <c r="F5281" s="315"/>
      <c r="G5281" s="315"/>
      <c r="H5281" s="315"/>
      <c r="I5281" s="315"/>
      <c r="J5281" s="315"/>
      <c r="K5281" s="315"/>
      <c r="L5281" s="315"/>
      <c r="M5281" s="315"/>
      <c r="N5281" s="315"/>
      <c r="O5281" s="315"/>
      <c r="P5281" s="315"/>
      <c r="Q5281" s="315"/>
      <c r="R5281" s="315"/>
      <c r="S5281" s="315"/>
      <c r="T5281" s="315"/>
      <c r="U5281" s="315"/>
      <c r="V5281" s="315"/>
      <c r="W5281" s="315"/>
      <c r="X5281" s="315"/>
      <c r="Y5281" s="315"/>
      <c r="Z5281" s="315"/>
      <c r="AA5281" s="315"/>
      <c r="AB5281" s="315"/>
    </row>
    <row r="5282" spans="1:29" x14ac:dyDescent="0.35">
      <c r="A5282" s="8" t="s">
        <v>399</v>
      </c>
      <c r="B5282" s="8"/>
      <c r="C5282" s="8"/>
      <c r="D5282" s="9"/>
      <c r="E5282" s="9"/>
      <c r="F5282" s="9"/>
      <c r="G5282" s="8"/>
      <c r="H5282" s="8"/>
      <c r="I5282" s="8"/>
      <c r="J5282" s="10"/>
      <c r="K5282" s="11"/>
      <c r="L5282" s="12"/>
      <c r="M5282" s="13"/>
      <c r="N5282" s="8"/>
      <c r="O5282" s="8"/>
      <c r="P5282" s="8"/>
      <c r="Q5282" s="10"/>
      <c r="R5282" s="11"/>
      <c r="S5282" s="10"/>
      <c r="T5282" s="10"/>
      <c r="U5282" s="8"/>
      <c r="V5282" s="8"/>
      <c r="W5282" s="11"/>
      <c r="X5282" s="10"/>
      <c r="Y5282" s="11"/>
      <c r="Z5282" s="10"/>
      <c r="AA5282" s="11"/>
      <c r="AB5282" s="14"/>
    </row>
    <row r="5283" spans="1:29" x14ac:dyDescent="0.35">
      <c r="A5283" s="288" t="s">
        <v>4</v>
      </c>
      <c r="B5283" s="316"/>
      <c r="C5283" s="316"/>
      <c r="D5283" s="316"/>
      <c r="E5283" s="316"/>
      <c r="F5283" s="316"/>
      <c r="G5283" s="316"/>
      <c r="H5283" s="316"/>
      <c r="I5283" s="316"/>
      <c r="J5283" s="316"/>
      <c r="K5283" s="316"/>
      <c r="L5283" s="289"/>
      <c r="M5283" s="288" t="s">
        <v>5</v>
      </c>
      <c r="N5283" s="316"/>
      <c r="O5283" s="316"/>
      <c r="P5283" s="316"/>
      <c r="Q5283" s="316"/>
      <c r="R5283" s="316"/>
      <c r="S5283" s="316"/>
      <c r="T5283" s="316"/>
      <c r="U5283" s="316"/>
      <c r="V5283" s="316"/>
      <c r="W5283" s="289"/>
      <c r="X5283" s="290" t="s">
        <v>6</v>
      </c>
      <c r="Y5283" s="290" t="s">
        <v>7</v>
      </c>
      <c r="Z5283" s="290" t="s">
        <v>8</v>
      </c>
      <c r="AA5283" s="290" t="s">
        <v>9</v>
      </c>
      <c r="AB5283" s="317" t="s">
        <v>10</v>
      </c>
    </row>
    <row r="5284" spans="1:29" x14ac:dyDescent="0.35">
      <c r="A5284" s="299" t="s">
        <v>11</v>
      </c>
      <c r="B5284" s="293" t="s">
        <v>12</v>
      </c>
      <c r="C5284" s="293" t="s">
        <v>13</v>
      </c>
      <c r="D5284" s="311" t="s">
        <v>14</v>
      </c>
      <c r="E5284" s="311" t="s">
        <v>15</v>
      </c>
      <c r="F5284" s="312" t="s">
        <v>16</v>
      </c>
      <c r="G5284" s="302" t="s">
        <v>17</v>
      </c>
      <c r="H5284" s="303"/>
      <c r="I5284" s="304"/>
      <c r="J5284" s="290" t="s">
        <v>18</v>
      </c>
      <c r="K5284" s="290" t="s">
        <v>19</v>
      </c>
      <c r="L5284" s="308" t="s">
        <v>20</v>
      </c>
      <c r="M5284" s="299" t="s">
        <v>11</v>
      </c>
      <c r="N5284" s="293" t="s">
        <v>21</v>
      </c>
      <c r="O5284" s="293" t="s">
        <v>22</v>
      </c>
      <c r="P5284" s="293" t="s">
        <v>16</v>
      </c>
      <c r="Q5284" s="290" t="s">
        <v>23</v>
      </c>
      <c r="R5284" s="290" t="s">
        <v>24</v>
      </c>
      <c r="S5284" s="290" t="s">
        <v>25</v>
      </c>
      <c r="T5284" s="290" t="s">
        <v>26</v>
      </c>
      <c r="U5284" s="288" t="s">
        <v>27</v>
      </c>
      <c r="V5284" s="289"/>
      <c r="W5284" s="290" t="s">
        <v>28</v>
      </c>
      <c r="X5284" s="291"/>
      <c r="Y5284" s="291"/>
      <c r="Z5284" s="291"/>
      <c r="AA5284" s="291"/>
      <c r="AB5284" s="318"/>
    </row>
    <row r="5285" spans="1:29" x14ac:dyDescent="0.35">
      <c r="A5285" s="300"/>
      <c r="B5285" s="294"/>
      <c r="C5285" s="294"/>
      <c r="D5285" s="312"/>
      <c r="E5285" s="312"/>
      <c r="F5285" s="312"/>
      <c r="G5285" s="305"/>
      <c r="H5285" s="306"/>
      <c r="I5285" s="307"/>
      <c r="J5285" s="291"/>
      <c r="K5285" s="291"/>
      <c r="L5285" s="309"/>
      <c r="M5285" s="300"/>
      <c r="N5285" s="294"/>
      <c r="O5285" s="294"/>
      <c r="P5285" s="294"/>
      <c r="Q5285" s="291"/>
      <c r="R5285" s="291"/>
      <c r="S5285" s="291"/>
      <c r="T5285" s="291"/>
      <c r="U5285" s="293" t="s">
        <v>29</v>
      </c>
      <c r="V5285" s="296" t="s">
        <v>30</v>
      </c>
      <c r="W5285" s="291"/>
      <c r="X5285" s="291"/>
      <c r="Y5285" s="291"/>
      <c r="Z5285" s="291"/>
      <c r="AA5285" s="291"/>
      <c r="AB5285" s="318"/>
    </row>
    <row r="5286" spans="1:29" x14ac:dyDescent="0.35">
      <c r="A5286" s="300"/>
      <c r="B5286" s="294"/>
      <c r="C5286" s="294"/>
      <c r="D5286" s="312"/>
      <c r="E5286" s="312"/>
      <c r="F5286" s="312"/>
      <c r="G5286" s="299" t="s">
        <v>31</v>
      </c>
      <c r="H5286" s="299" t="s">
        <v>32</v>
      </c>
      <c r="I5286" s="299" t="s">
        <v>33</v>
      </c>
      <c r="J5286" s="291"/>
      <c r="K5286" s="291"/>
      <c r="L5286" s="309"/>
      <c r="M5286" s="300"/>
      <c r="N5286" s="294"/>
      <c r="O5286" s="294"/>
      <c r="P5286" s="294"/>
      <c r="Q5286" s="291"/>
      <c r="R5286" s="291"/>
      <c r="S5286" s="291"/>
      <c r="T5286" s="291"/>
      <c r="U5286" s="294"/>
      <c r="V5286" s="297"/>
      <c r="W5286" s="291"/>
      <c r="X5286" s="291"/>
      <c r="Y5286" s="291"/>
      <c r="Z5286" s="291"/>
      <c r="AA5286" s="291"/>
      <c r="AB5286" s="318"/>
    </row>
    <row r="5287" spans="1:29" x14ac:dyDescent="0.35">
      <c r="A5287" s="300"/>
      <c r="B5287" s="294"/>
      <c r="C5287" s="294"/>
      <c r="D5287" s="312"/>
      <c r="E5287" s="312"/>
      <c r="F5287" s="312"/>
      <c r="G5287" s="300"/>
      <c r="H5287" s="300"/>
      <c r="I5287" s="300"/>
      <c r="J5287" s="291"/>
      <c r="K5287" s="291"/>
      <c r="L5287" s="309"/>
      <c r="M5287" s="300"/>
      <c r="N5287" s="294"/>
      <c r="O5287" s="294"/>
      <c r="P5287" s="294"/>
      <c r="Q5287" s="291"/>
      <c r="R5287" s="291"/>
      <c r="S5287" s="291"/>
      <c r="T5287" s="291"/>
      <c r="U5287" s="294"/>
      <c r="V5287" s="297"/>
      <c r="W5287" s="291"/>
      <c r="X5287" s="291"/>
      <c r="Y5287" s="291"/>
      <c r="Z5287" s="291"/>
      <c r="AA5287" s="291"/>
      <c r="AB5287" s="318"/>
    </row>
    <row r="5288" spans="1:29" x14ac:dyDescent="0.35">
      <c r="A5288" s="301"/>
      <c r="B5288" s="295"/>
      <c r="C5288" s="295"/>
      <c r="D5288" s="313"/>
      <c r="E5288" s="313"/>
      <c r="F5288" s="313"/>
      <c r="G5288" s="301"/>
      <c r="H5288" s="301"/>
      <c r="I5288" s="301"/>
      <c r="J5288" s="292"/>
      <c r="K5288" s="292"/>
      <c r="L5288" s="310"/>
      <c r="M5288" s="301"/>
      <c r="N5288" s="295"/>
      <c r="O5288" s="295"/>
      <c r="P5288" s="295"/>
      <c r="Q5288" s="292"/>
      <c r="R5288" s="292"/>
      <c r="S5288" s="292"/>
      <c r="T5288" s="292"/>
      <c r="U5288" s="295"/>
      <c r="V5288" s="298"/>
      <c r="W5288" s="292"/>
      <c r="X5288" s="292"/>
      <c r="Y5288" s="292"/>
      <c r="Z5288" s="292"/>
      <c r="AA5288" s="292"/>
      <c r="AB5288" s="319"/>
    </row>
    <row r="5289" spans="1:29" x14ac:dyDescent="0.35">
      <c r="A5289" s="15">
        <v>1</v>
      </c>
      <c r="B5289" s="16" t="s">
        <v>203</v>
      </c>
      <c r="C5289" s="16">
        <v>2858</v>
      </c>
      <c r="D5289" s="17">
        <v>132</v>
      </c>
      <c r="E5289" s="17" t="s">
        <v>59</v>
      </c>
      <c r="F5289" s="18" t="s">
        <v>80</v>
      </c>
      <c r="G5289" s="16">
        <v>11</v>
      </c>
      <c r="H5289" s="16">
        <v>0</v>
      </c>
      <c r="I5289" s="16">
        <v>75</v>
      </c>
      <c r="J5289" s="19">
        <f>G5289*400+H5289*100+I5289</f>
        <v>4475</v>
      </c>
      <c r="K5289" s="20">
        <v>1450</v>
      </c>
      <c r="L5289" s="19">
        <f>J5289*K5289</f>
        <v>6488750</v>
      </c>
      <c r="M5289" s="21"/>
      <c r="N5289" s="21"/>
      <c r="O5289" s="21"/>
      <c r="P5289" s="21"/>
      <c r="Q5289" s="22"/>
      <c r="R5289" s="23"/>
      <c r="S5289" s="22"/>
      <c r="T5289" s="22"/>
      <c r="U5289" s="21"/>
      <c r="V5289" s="21"/>
      <c r="W5289" s="23"/>
      <c r="X5289" s="22">
        <f>L5289</f>
        <v>6488750</v>
      </c>
      <c r="Y5289" s="23">
        <f>X5289*100/100</f>
        <v>6488750</v>
      </c>
      <c r="Z5289" s="22">
        <v>0</v>
      </c>
      <c r="AA5289" s="24">
        <f>Y5289-Z5289</f>
        <v>6488750</v>
      </c>
      <c r="AB5289" s="25">
        <v>0.01</v>
      </c>
      <c r="AC5289" s="5">
        <f>AA5289*AB5289/100</f>
        <v>648.875</v>
      </c>
    </row>
    <row r="5290" spans="1:29" x14ac:dyDescent="0.35">
      <c r="A5290" s="201"/>
      <c r="B5290" s="202"/>
      <c r="C5290" s="202"/>
      <c r="D5290" s="77"/>
      <c r="E5290" s="77"/>
      <c r="F5290" s="130"/>
      <c r="G5290" s="202"/>
      <c r="H5290" s="202"/>
      <c r="I5290" s="202"/>
      <c r="J5290" s="196"/>
      <c r="K5290" s="197"/>
      <c r="L5290" s="203"/>
      <c r="M5290" s="132"/>
      <c r="N5290" s="204"/>
      <c r="O5290" s="204"/>
      <c r="P5290" s="204"/>
      <c r="Q5290" s="183"/>
      <c r="R5290" s="206"/>
      <c r="S5290" s="183"/>
      <c r="T5290" s="207"/>
      <c r="U5290" s="204"/>
      <c r="V5290" s="204"/>
      <c r="W5290" s="206"/>
      <c r="X5290" s="207"/>
      <c r="Y5290" s="206"/>
      <c r="Z5290" s="207"/>
      <c r="AA5290" s="208"/>
      <c r="AB5290" s="198"/>
      <c r="AC5290" s="5">
        <f>SUM(AC5289)</f>
        <v>648.875</v>
      </c>
    </row>
    <row r="5291" spans="1:29" x14ac:dyDescent="0.35">
      <c r="A5291" s="1"/>
      <c r="B5291" s="1"/>
      <c r="C5291" s="1"/>
      <c r="D5291" s="2"/>
      <c r="E5291" s="2"/>
      <c r="F5291" s="2"/>
      <c r="G5291" s="1"/>
      <c r="H5291" s="1"/>
      <c r="I5291" s="1"/>
      <c r="J5291" s="3"/>
      <c r="K5291" s="4"/>
      <c r="M5291" s="6"/>
      <c r="N5291" s="1"/>
      <c r="O5291" s="1"/>
      <c r="P5291" s="1"/>
      <c r="Q5291" s="3"/>
      <c r="R5291" s="4"/>
      <c r="S5291" s="3"/>
      <c r="T5291" s="3"/>
      <c r="U5291" s="1"/>
      <c r="V5291" s="1"/>
      <c r="W5291" s="4"/>
      <c r="X5291" s="3"/>
      <c r="Y5291" s="4"/>
      <c r="Z5291" s="3"/>
      <c r="AA5291" s="4"/>
      <c r="AB5291" s="55"/>
    </row>
    <row r="5292" spans="1:29" x14ac:dyDescent="0.35">
      <c r="A5292" s="8"/>
      <c r="B5292" s="8" t="s">
        <v>37</v>
      </c>
      <c r="C5292" s="8"/>
      <c r="D5292" s="9" t="s">
        <v>38</v>
      </c>
      <c r="E5292" s="9"/>
      <c r="F5292" s="9"/>
      <c r="G5292" s="56"/>
      <c r="H5292" s="8" t="s">
        <v>39</v>
      </c>
      <c r="I5292" s="8"/>
      <c r="J5292" s="57"/>
      <c r="K5292" s="10"/>
      <c r="L5292" s="8"/>
      <c r="M5292" s="13"/>
      <c r="N5292" s="1"/>
      <c r="O5292" s="1"/>
      <c r="P5292" s="1"/>
      <c r="Q5292" s="3"/>
      <c r="R5292" s="4"/>
      <c r="S5292" s="3"/>
      <c r="T5292" s="3"/>
      <c r="U5292" s="1"/>
      <c r="V5292" s="1"/>
      <c r="W5292" s="4"/>
      <c r="X5292" s="3"/>
      <c r="Y5292" s="4"/>
      <c r="Z5292" s="3"/>
      <c r="AA5292" s="4"/>
      <c r="AB5292" s="55"/>
    </row>
    <row r="5293" spans="1:29" x14ac:dyDescent="0.35">
      <c r="A5293" s="8"/>
      <c r="B5293" s="8"/>
      <c r="C5293" s="8"/>
      <c r="D5293" s="9"/>
      <c r="E5293" s="9"/>
      <c r="F5293" s="9"/>
      <c r="G5293" s="56"/>
      <c r="H5293" s="8" t="s">
        <v>40</v>
      </c>
      <c r="I5293" s="8"/>
      <c r="J5293" s="57"/>
      <c r="K5293" s="10"/>
      <c r="L5293" s="8"/>
      <c r="M5293" s="13"/>
      <c r="N5293" s="1"/>
      <c r="O5293" s="1"/>
      <c r="P5293" s="1"/>
      <c r="Q5293" s="3"/>
      <c r="R5293" s="4"/>
      <c r="S5293" s="3"/>
      <c r="T5293" s="3"/>
      <c r="U5293" s="1"/>
      <c r="V5293" s="1"/>
      <c r="W5293" s="4"/>
      <c r="X5293" s="3"/>
      <c r="Y5293" s="4"/>
      <c r="Z5293" s="3"/>
      <c r="AA5293" s="4"/>
      <c r="AB5293" s="55"/>
    </row>
    <row r="5294" spans="1:29" x14ac:dyDescent="0.35">
      <c r="A5294" s="8"/>
      <c r="B5294" s="8"/>
      <c r="C5294" s="8"/>
      <c r="D5294" s="9"/>
      <c r="E5294" s="9"/>
      <c r="F5294" s="9"/>
      <c r="G5294" s="56"/>
      <c r="H5294" s="8" t="s">
        <v>41</v>
      </c>
      <c r="I5294" s="8"/>
      <c r="J5294" s="57"/>
      <c r="K5294" s="10"/>
      <c r="L5294" s="8"/>
      <c r="M5294" s="13"/>
      <c r="N5294" s="1"/>
      <c r="O5294" s="1"/>
      <c r="P5294" s="8"/>
      <c r="Q5294" s="3"/>
      <c r="R5294" s="4"/>
      <c r="S5294" s="3"/>
      <c r="T5294" s="3"/>
      <c r="U5294" s="1"/>
      <c r="V5294" s="1"/>
      <c r="W5294" s="4"/>
      <c r="X5294" s="3"/>
      <c r="Y5294" s="11"/>
      <c r="Z5294" s="10"/>
      <c r="AA5294" s="11"/>
      <c r="AB5294" s="14"/>
    </row>
    <row r="5295" spans="1:29" x14ac:dyDescent="0.35">
      <c r="A5295" s="8"/>
      <c r="B5295" s="8"/>
      <c r="C5295" s="8"/>
      <c r="D5295" s="9"/>
      <c r="E5295" s="9"/>
      <c r="F5295" s="9"/>
      <c r="G5295" s="56"/>
      <c r="H5295" s="8" t="s">
        <v>42</v>
      </c>
      <c r="I5295" s="58"/>
      <c r="J5295" s="59"/>
      <c r="K5295" s="12"/>
      <c r="L5295" s="58"/>
      <c r="M5295" s="60"/>
      <c r="N5295" s="1"/>
      <c r="O5295" s="1"/>
      <c r="P5295" s="8"/>
      <c r="Q5295" s="3"/>
      <c r="R5295" s="4"/>
      <c r="S5295" s="3"/>
      <c r="T5295" s="3"/>
      <c r="U5295" s="1"/>
      <c r="V5295" s="1"/>
      <c r="W5295" s="4"/>
      <c r="X5295" s="3"/>
      <c r="Y5295" s="11"/>
      <c r="Z5295" s="10"/>
      <c r="AA5295" s="11"/>
      <c r="AB5295" s="14"/>
    </row>
    <row r="5296" spans="1:29" x14ac:dyDescent="0.35">
      <c r="A5296" s="58"/>
      <c r="B5296" s="58"/>
      <c r="C5296" s="58"/>
      <c r="D5296" s="61"/>
      <c r="E5296" s="61"/>
      <c r="F5296" s="61"/>
      <c r="G5296" s="58"/>
      <c r="H5296" s="58" t="s">
        <v>43</v>
      </c>
      <c r="I5296" s="58"/>
      <c r="J5296" s="59"/>
      <c r="K5296" s="12"/>
      <c r="L5296" s="58"/>
      <c r="M5296" s="60"/>
    </row>
    <row r="5297" spans="1:29" x14ac:dyDescent="0.35">
      <c r="A5297" s="1"/>
      <c r="B5297" s="1"/>
      <c r="C5297" s="1"/>
      <c r="D5297" s="2"/>
      <c r="E5297" s="2"/>
      <c r="F5297" s="2"/>
      <c r="G5297" s="1"/>
      <c r="H5297" s="1"/>
      <c r="I5297" s="1"/>
      <c r="J5297" s="3"/>
      <c r="K5297" s="4"/>
      <c r="M5297" s="6"/>
      <c r="N5297" s="1"/>
      <c r="O5297" s="1"/>
      <c r="P5297" s="1"/>
      <c r="Q5297" s="3"/>
      <c r="R5297" s="4"/>
      <c r="S5297" s="3"/>
      <c r="T5297" s="3"/>
      <c r="U5297" s="1"/>
      <c r="V5297" s="1"/>
      <c r="W5297" s="4"/>
      <c r="X5297" s="3"/>
      <c r="Y5297" s="4"/>
      <c r="Z5297" s="3"/>
      <c r="AA5297" s="314" t="s">
        <v>0</v>
      </c>
      <c r="AB5297" s="314"/>
    </row>
    <row r="5298" spans="1:29" x14ac:dyDescent="0.35">
      <c r="A5298" s="315" t="s">
        <v>1</v>
      </c>
      <c r="B5298" s="315"/>
      <c r="C5298" s="315"/>
      <c r="D5298" s="315"/>
      <c r="E5298" s="315"/>
      <c r="F5298" s="315"/>
      <c r="G5298" s="315"/>
      <c r="H5298" s="315"/>
      <c r="I5298" s="315"/>
      <c r="J5298" s="315"/>
      <c r="K5298" s="315"/>
      <c r="L5298" s="315"/>
      <c r="M5298" s="315"/>
      <c r="N5298" s="315"/>
      <c r="O5298" s="315"/>
      <c r="P5298" s="315"/>
      <c r="Q5298" s="315"/>
      <c r="R5298" s="315"/>
      <c r="S5298" s="315"/>
      <c r="T5298" s="315"/>
      <c r="U5298" s="315"/>
      <c r="V5298" s="315"/>
      <c r="W5298" s="315"/>
      <c r="X5298" s="315"/>
      <c r="Y5298" s="315"/>
      <c r="Z5298" s="315"/>
      <c r="AA5298" s="315"/>
      <c r="AB5298" s="315"/>
    </row>
    <row r="5299" spans="1:29" x14ac:dyDescent="0.35">
      <c r="A5299" s="315" t="str">
        <f>A5281</f>
        <v>เทศบาลตำบลนาบอน</v>
      </c>
      <c r="B5299" s="315"/>
      <c r="C5299" s="315"/>
      <c r="D5299" s="315"/>
      <c r="E5299" s="315"/>
      <c r="F5299" s="315"/>
      <c r="G5299" s="315"/>
      <c r="H5299" s="315"/>
      <c r="I5299" s="315"/>
      <c r="J5299" s="315"/>
      <c r="K5299" s="315"/>
      <c r="L5299" s="315"/>
      <c r="M5299" s="315"/>
      <c r="N5299" s="315"/>
      <c r="O5299" s="315"/>
      <c r="P5299" s="315"/>
      <c r="Q5299" s="315"/>
      <c r="R5299" s="315"/>
      <c r="S5299" s="315"/>
      <c r="T5299" s="315"/>
      <c r="U5299" s="315"/>
      <c r="V5299" s="315"/>
      <c r="W5299" s="315"/>
      <c r="X5299" s="315"/>
      <c r="Y5299" s="315"/>
      <c r="Z5299" s="315"/>
      <c r="AA5299" s="315"/>
      <c r="AB5299" s="315"/>
    </row>
    <row r="5300" spans="1:29" x14ac:dyDescent="0.35">
      <c r="A5300" s="8" t="s">
        <v>127</v>
      </c>
      <c r="B5300" s="8"/>
      <c r="C5300" s="8"/>
      <c r="D5300" s="9"/>
      <c r="E5300" s="9"/>
      <c r="F5300" s="9"/>
      <c r="G5300" s="8"/>
      <c r="H5300" s="8"/>
      <c r="I5300" s="8"/>
      <c r="J5300" s="10"/>
      <c r="K5300" s="11"/>
      <c r="L5300" s="12"/>
      <c r="M5300" s="13"/>
      <c r="N5300" s="8"/>
      <c r="O5300" s="8"/>
      <c r="P5300" s="8"/>
      <c r="Q5300" s="10"/>
      <c r="R5300" s="11"/>
      <c r="S5300" s="10"/>
      <c r="T5300" s="10"/>
      <c r="U5300" s="8"/>
      <c r="V5300" s="8"/>
      <c r="W5300" s="11"/>
      <c r="X5300" s="10"/>
      <c r="Y5300" s="11"/>
      <c r="Z5300" s="10"/>
      <c r="AA5300" s="11"/>
      <c r="AB5300" s="14"/>
    </row>
    <row r="5301" spans="1:29" x14ac:dyDescent="0.35">
      <c r="A5301" s="288" t="s">
        <v>4</v>
      </c>
      <c r="B5301" s="316"/>
      <c r="C5301" s="316"/>
      <c r="D5301" s="316"/>
      <c r="E5301" s="316"/>
      <c r="F5301" s="316"/>
      <c r="G5301" s="316"/>
      <c r="H5301" s="316"/>
      <c r="I5301" s="316"/>
      <c r="J5301" s="316"/>
      <c r="K5301" s="316"/>
      <c r="L5301" s="289"/>
      <c r="M5301" s="288" t="s">
        <v>5</v>
      </c>
      <c r="N5301" s="316"/>
      <c r="O5301" s="316"/>
      <c r="P5301" s="316"/>
      <c r="Q5301" s="316"/>
      <c r="R5301" s="316"/>
      <c r="S5301" s="316"/>
      <c r="T5301" s="316"/>
      <c r="U5301" s="316"/>
      <c r="V5301" s="316"/>
      <c r="W5301" s="289"/>
      <c r="X5301" s="290" t="s">
        <v>6</v>
      </c>
      <c r="Y5301" s="290" t="s">
        <v>7</v>
      </c>
      <c r="Z5301" s="290" t="s">
        <v>8</v>
      </c>
      <c r="AA5301" s="290" t="s">
        <v>9</v>
      </c>
      <c r="AB5301" s="317" t="s">
        <v>10</v>
      </c>
    </row>
    <row r="5302" spans="1:29" x14ac:dyDescent="0.35">
      <c r="A5302" s="299" t="s">
        <v>11</v>
      </c>
      <c r="B5302" s="293" t="s">
        <v>12</v>
      </c>
      <c r="C5302" s="293" t="s">
        <v>13</v>
      </c>
      <c r="D5302" s="311" t="s">
        <v>14</v>
      </c>
      <c r="E5302" s="311" t="s">
        <v>15</v>
      </c>
      <c r="F5302" s="312" t="s">
        <v>16</v>
      </c>
      <c r="G5302" s="302" t="s">
        <v>17</v>
      </c>
      <c r="H5302" s="303"/>
      <c r="I5302" s="304"/>
      <c r="J5302" s="290" t="s">
        <v>18</v>
      </c>
      <c r="K5302" s="290" t="s">
        <v>19</v>
      </c>
      <c r="L5302" s="308" t="s">
        <v>20</v>
      </c>
      <c r="M5302" s="299" t="s">
        <v>11</v>
      </c>
      <c r="N5302" s="293" t="s">
        <v>21</v>
      </c>
      <c r="O5302" s="293" t="s">
        <v>22</v>
      </c>
      <c r="P5302" s="293" t="s">
        <v>16</v>
      </c>
      <c r="Q5302" s="290" t="s">
        <v>23</v>
      </c>
      <c r="R5302" s="290" t="s">
        <v>24</v>
      </c>
      <c r="S5302" s="290" t="s">
        <v>25</v>
      </c>
      <c r="T5302" s="290" t="s">
        <v>26</v>
      </c>
      <c r="U5302" s="288" t="s">
        <v>27</v>
      </c>
      <c r="V5302" s="289"/>
      <c r="W5302" s="290" t="s">
        <v>28</v>
      </c>
      <c r="X5302" s="291"/>
      <c r="Y5302" s="291"/>
      <c r="Z5302" s="291"/>
      <c r="AA5302" s="291"/>
      <c r="AB5302" s="318"/>
    </row>
    <row r="5303" spans="1:29" x14ac:dyDescent="0.35">
      <c r="A5303" s="300"/>
      <c r="B5303" s="294"/>
      <c r="C5303" s="294"/>
      <c r="D5303" s="312"/>
      <c r="E5303" s="312"/>
      <c r="F5303" s="312"/>
      <c r="G5303" s="305"/>
      <c r="H5303" s="306"/>
      <c r="I5303" s="307"/>
      <c r="J5303" s="291"/>
      <c r="K5303" s="291"/>
      <c r="L5303" s="309"/>
      <c r="M5303" s="300"/>
      <c r="N5303" s="294"/>
      <c r="O5303" s="294"/>
      <c r="P5303" s="294"/>
      <c r="Q5303" s="291"/>
      <c r="R5303" s="291"/>
      <c r="S5303" s="291"/>
      <c r="T5303" s="291"/>
      <c r="U5303" s="293" t="s">
        <v>29</v>
      </c>
      <c r="V5303" s="296" t="s">
        <v>30</v>
      </c>
      <c r="W5303" s="291"/>
      <c r="X5303" s="291"/>
      <c r="Y5303" s="291"/>
      <c r="Z5303" s="291"/>
      <c r="AA5303" s="291"/>
      <c r="AB5303" s="318"/>
    </row>
    <row r="5304" spans="1:29" x14ac:dyDescent="0.35">
      <c r="A5304" s="300"/>
      <c r="B5304" s="294"/>
      <c r="C5304" s="294"/>
      <c r="D5304" s="312"/>
      <c r="E5304" s="312"/>
      <c r="F5304" s="312"/>
      <c r="G5304" s="299" t="s">
        <v>31</v>
      </c>
      <c r="H5304" s="299" t="s">
        <v>32</v>
      </c>
      <c r="I5304" s="299" t="s">
        <v>33</v>
      </c>
      <c r="J5304" s="291"/>
      <c r="K5304" s="291"/>
      <c r="L5304" s="309"/>
      <c r="M5304" s="300"/>
      <c r="N5304" s="294"/>
      <c r="O5304" s="294"/>
      <c r="P5304" s="294"/>
      <c r="Q5304" s="291"/>
      <c r="R5304" s="291"/>
      <c r="S5304" s="291"/>
      <c r="T5304" s="291"/>
      <c r="U5304" s="294"/>
      <c r="V5304" s="297"/>
      <c r="W5304" s="291"/>
      <c r="X5304" s="291"/>
      <c r="Y5304" s="291"/>
      <c r="Z5304" s="291"/>
      <c r="AA5304" s="291"/>
      <c r="AB5304" s="318"/>
    </row>
    <row r="5305" spans="1:29" x14ac:dyDescent="0.35">
      <c r="A5305" s="300"/>
      <c r="B5305" s="294"/>
      <c r="C5305" s="294"/>
      <c r="D5305" s="312"/>
      <c r="E5305" s="312"/>
      <c r="F5305" s="312"/>
      <c r="G5305" s="300"/>
      <c r="H5305" s="300"/>
      <c r="I5305" s="300"/>
      <c r="J5305" s="291"/>
      <c r="K5305" s="291"/>
      <c r="L5305" s="309"/>
      <c r="M5305" s="300"/>
      <c r="N5305" s="294"/>
      <c r="O5305" s="294"/>
      <c r="P5305" s="294"/>
      <c r="Q5305" s="291"/>
      <c r="R5305" s="291"/>
      <c r="S5305" s="291"/>
      <c r="T5305" s="291"/>
      <c r="U5305" s="294"/>
      <c r="V5305" s="297"/>
      <c r="W5305" s="291"/>
      <c r="X5305" s="291"/>
      <c r="Y5305" s="291"/>
      <c r="Z5305" s="291"/>
      <c r="AA5305" s="291"/>
      <c r="AB5305" s="318"/>
    </row>
    <row r="5306" spans="1:29" x14ac:dyDescent="0.35">
      <c r="A5306" s="301"/>
      <c r="B5306" s="295"/>
      <c r="C5306" s="295"/>
      <c r="D5306" s="313"/>
      <c r="E5306" s="313"/>
      <c r="F5306" s="313"/>
      <c r="G5306" s="301"/>
      <c r="H5306" s="301"/>
      <c r="I5306" s="301"/>
      <c r="J5306" s="292"/>
      <c r="K5306" s="292"/>
      <c r="L5306" s="310"/>
      <c r="M5306" s="301"/>
      <c r="N5306" s="295"/>
      <c r="O5306" s="295"/>
      <c r="P5306" s="295"/>
      <c r="Q5306" s="292"/>
      <c r="R5306" s="292"/>
      <c r="S5306" s="292"/>
      <c r="T5306" s="292"/>
      <c r="U5306" s="295"/>
      <c r="V5306" s="298"/>
      <c r="W5306" s="292"/>
      <c r="X5306" s="292"/>
      <c r="Y5306" s="292"/>
      <c r="Z5306" s="292"/>
      <c r="AA5306" s="292"/>
      <c r="AB5306" s="319"/>
    </row>
    <row r="5307" spans="1:29" x14ac:dyDescent="0.35">
      <c r="A5307" s="15">
        <v>1</v>
      </c>
      <c r="B5307" s="16" t="str">
        <f>[1]ภดส3!B1721</f>
        <v>โฉนด</v>
      </c>
      <c r="C5307" s="16">
        <f>[1]ภดส3!E1721</f>
        <v>4660</v>
      </c>
      <c r="D5307" s="17">
        <f>[1]ภดส3!C1721</f>
        <v>10153</v>
      </c>
      <c r="E5307" s="17" t="str">
        <f>[1]ภดส3!F1721</f>
        <v xml:space="preserve"> ม.2/ ธกส.</v>
      </c>
      <c r="F5307" s="18" t="s">
        <v>47</v>
      </c>
      <c r="G5307" s="16">
        <f>[1]ภดส3!G1721</f>
        <v>0</v>
      </c>
      <c r="H5307" s="16">
        <f>[1]ภดส3!H1721</f>
        <v>1</v>
      </c>
      <c r="I5307" s="16">
        <f>[1]ภดส3!I1721</f>
        <v>25.8</v>
      </c>
      <c r="J5307" s="19">
        <f>G5307*400+H5307*100+I5307</f>
        <v>125.8</v>
      </c>
      <c r="K5307" s="20">
        <v>1200</v>
      </c>
      <c r="L5307" s="19">
        <f>J5307*K5307</f>
        <v>150960</v>
      </c>
      <c r="M5307" s="21"/>
      <c r="N5307" s="21"/>
      <c r="O5307" s="21"/>
      <c r="P5307" s="21"/>
      <c r="Q5307" s="22"/>
      <c r="R5307" s="23"/>
      <c r="S5307" s="22"/>
      <c r="T5307" s="22"/>
      <c r="U5307" s="21"/>
      <c r="V5307" s="21"/>
      <c r="W5307" s="23"/>
      <c r="X5307" s="22">
        <f>L5307</f>
        <v>150960</v>
      </c>
      <c r="Y5307" s="23">
        <f>X5307*100/100</f>
        <v>150960</v>
      </c>
      <c r="Z5307" s="22">
        <v>0</v>
      </c>
      <c r="AA5307" s="24">
        <f>Y5307-Z5307</f>
        <v>150960</v>
      </c>
      <c r="AB5307" s="25">
        <v>0.3</v>
      </c>
      <c r="AC5307" s="5">
        <f>AA5307*AB5307/100</f>
        <v>452.88</v>
      </c>
    </row>
    <row r="5308" spans="1:29" s="271" customFormat="1" x14ac:dyDescent="0.35">
      <c r="A5308" s="255">
        <v>2</v>
      </c>
      <c r="B5308" s="256" t="str">
        <f>[1]ภดส3!B1722</f>
        <v>โฉนด</v>
      </c>
      <c r="C5308" s="256">
        <f>[1]ภดส3!E1722</f>
        <v>2953</v>
      </c>
      <c r="D5308" s="257">
        <f>[1]ภดส3!C1722</f>
        <v>6297</v>
      </c>
      <c r="E5308" s="257" t="str">
        <f>[1]ภดส3!F1722</f>
        <v>ม.2 ต.นาบอน</v>
      </c>
      <c r="F5308" s="258" t="s">
        <v>45</v>
      </c>
      <c r="G5308" s="256">
        <f>[1]ภดส3!G1722</f>
        <v>0</v>
      </c>
      <c r="H5308" s="256">
        <f>[1]ภดส3!H1722</f>
        <v>0</v>
      </c>
      <c r="I5308" s="256">
        <f>[1]ภดส3!I1722</f>
        <v>31</v>
      </c>
      <c r="J5308" s="259">
        <f>G5308*400+H5308*100+I5308</f>
        <v>31</v>
      </c>
      <c r="K5308" s="260">
        <v>1300</v>
      </c>
      <c r="L5308" s="261">
        <f>J5308*K5308</f>
        <v>40300</v>
      </c>
      <c r="M5308" s="262"/>
      <c r="N5308" s="262"/>
      <c r="O5308" s="263"/>
      <c r="P5308" s="262"/>
      <c r="Q5308" s="264"/>
      <c r="R5308" s="265"/>
      <c r="S5308" s="266"/>
      <c r="T5308" s="267"/>
      <c r="U5308" s="263"/>
      <c r="V5308" s="263"/>
      <c r="W5308" s="265"/>
      <c r="X5308" s="267">
        <f>L5308</f>
        <v>40300</v>
      </c>
      <c r="Y5308" s="265">
        <f>X5308*100/100</f>
        <v>40300</v>
      </c>
      <c r="Z5308" s="267">
        <v>0</v>
      </c>
      <c r="AA5308" s="268">
        <f>Y5308-Z5308</f>
        <v>40300</v>
      </c>
      <c r="AB5308" s="269">
        <v>0.3</v>
      </c>
      <c r="AC5308" s="270">
        <f>AA5308*AB5308/100</f>
        <v>120.9</v>
      </c>
    </row>
    <row r="5309" spans="1:29" s="271" customFormat="1" x14ac:dyDescent="0.35">
      <c r="A5309" s="272">
        <v>3</v>
      </c>
      <c r="B5309" s="273" t="str">
        <f>[1]ภดส3!B1723</f>
        <v>โฉนด</v>
      </c>
      <c r="C5309" s="273">
        <f>[1]ภดส3!E1723</f>
        <v>3588</v>
      </c>
      <c r="D5309" s="257">
        <f>[1]ภดส3!C1723</f>
        <v>7532</v>
      </c>
      <c r="E5309" s="257" t="str">
        <f>[1]ภดส3!F1723</f>
        <v>ม.2 ต.นาบอน</v>
      </c>
      <c r="F5309" s="274" t="s">
        <v>45</v>
      </c>
      <c r="G5309" s="273">
        <f>[1]ภดส3!G1723</f>
        <v>0</v>
      </c>
      <c r="H5309" s="273">
        <f>[1]ภดส3!H1723</f>
        <v>0</v>
      </c>
      <c r="I5309" s="273">
        <f>[1]ภดส3!I1723</f>
        <v>25</v>
      </c>
      <c r="J5309" s="259">
        <f>G5309*400+H5309*100+I5309</f>
        <v>25</v>
      </c>
      <c r="K5309" s="275">
        <v>150</v>
      </c>
      <c r="L5309" s="276">
        <f>J5309*K5309</f>
        <v>3750</v>
      </c>
      <c r="M5309" s="277"/>
      <c r="N5309" s="278"/>
      <c r="O5309" s="279"/>
      <c r="P5309" s="278"/>
      <c r="Q5309" s="280"/>
      <c r="R5309" s="281"/>
      <c r="S5309" s="282"/>
      <c r="T5309" s="283"/>
      <c r="U5309" s="279"/>
      <c r="V5309" s="279"/>
      <c r="W5309" s="281"/>
      <c r="X5309" s="283">
        <f>L5309</f>
        <v>3750</v>
      </c>
      <c r="Y5309" s="265">
        <f>X5309*100/100</f>
        <v>3750</v>
      </c>
      <c r="Z5309" s="283">
        <v>0</v>
      </c>
      <c r="AA5309" s="268">
        <f>Y5309-Z5309</f>
        <v>3750</v>
      </c>
      <c r="AB5309" s="284">
        <v>0.3</v>
      </c>
      <c r="AC5309" s="270">
        <f>AA5309*AB5309/100</f>
        <v>11.25</v>
      </c>
    </row>
    <row r="5310" spans="1:29" x14ac:dyDescent="0.35">
      <c r="A5310" s="201"/>
      <c r="B5310" s="202"/>
      <c r="C5310" s="202"/>
      <c r="D5310" s="77"/>
      <c r="E5310" s="77"/>
      <c r="F5310" s="130"/>
      <c r="G5310" s="202"/>
      <c r="H5310" s="202"/>
      <c r="I5310" s="202"/>
      <c r="J5310" s="196"/>
      <c r="K5310" s="197"/>
      <c r="L5310" s="203"/>
      <c r="M5310" s="132"/>
      <c r="N5310" s="204"/>
      <c r="O5310" s="204"/>
      <c r="P5310" s="204"/>
      <c r="Q5310" s="183"/>
      <c r="R5310" s="206"/>
      <c r="S5310" s="183"/>
      <c r="T5310" s="207"/>
      <c r="U5310" s="204"/>
      <c r="V5310" s="204"/>
      <c r="W5310" s="206"/>
      <c r="X5310" s="207"/>
      <c r="Y5310" s="206"/>
      <c r="Z5310" s="207"/>
      <c r="AA5310" s="208"/>
      <c r="AB5310" s="198"/>
      <c r="AC5310" s="188">
        <f>SUM(AC5307:AC5309)</f>
        <v>585.03</v>
      </c>
    </row>
    <row r="5311" spans="1:29" x14ac:dyDescent="0.35">
      <c r="A5311" s="1"/>
      <c r="B5311" s="1"/>
      <c r="C5311" s="1"/>
      <c r="D5311" s="2"/>
      <c r="E5311" s="2"/>
      <c r="F5311" s="2"/>
      <c r="G5311" s="1"/>
      <c r="H5311" s="1"/>
      <c r="I5311" s="1"/>
      <c r="J5311" s="3"/>
      <c r="K5311" s="4"/>
      <c r="M5311" s="6"/>
      <c r="N5311" s="1"/>
      <c r="O5311" s="1"/>
      <c r="P5311" s="1"/>
      <c r="Q5311" s="3"/>
      <c r="R5311" s="4"/>
      <c r="S5311" s="3"/>
      <c r="T5311" s="3"/>
      <c r="U5311" s="1"/>
      <c r="V5311" s="1"/>
      <c r="W5311" s="4"/>
      <c r="X5311" s="3"/>
      <c r="Y5311" s="4"/>
      <c r="Z5311" s="3"/>
      <c r="AA5311" s="4"/>
      <c r="AB5311" s="55"/>
    </row>
    <row r="5312" spans="1:29" x14ac:dyDescent="0.35">
      <c r="A5312" s="8"/>
      <c r="B5312" s="8" t="s">
        <v>37</v>
      </c>
      <c r="C5312" s="8"/>
      <c r="D5312" s="9" t="s">
        <v>38</v>
      </c>
      <c r="E5312" s="9"/>
      <c r="F5312" s="9"/>
      <c r="G5312" s="56"/>
      <c r="H5312" s="8" t="s">
        <v>39</v>
      </c>
      <c r="I5312" s="8"/>
      <c r="J5312" s="57"/>
      <c r="K5312" s="10"/>
      <c r="L5312" s="8"/>
      <c r="M5312" s="13"/>
      <c r="N5312" s="1"/>
      <c r="O5312" s="1"/>
      <c r="P5312" s="1"/>
      <c r="Q5312" s="3"/>
      <c r="R5312" s="4"/>
      <c r="S5312" s="3"/>
      <c r="T5312" s="3"/>
      <c r="U5312" s="1"/>
      <c r="V5312" s="1"/>
      <c r="W5312" s="4"/>
      <c r="X5312" s="3"/>
      <c r="Y5312" s="4"/>
      <c r="Z5312" s="3"/>
      <c r="AA5312" s="4"/>
      <c r="AB5312" s="55"/>
    </row>
    <row r="5313" spans="1:29" x14ac:dyDescent="0.35">
      <c r="A5313" s="8"/>
      <c r="B5313" s="8"/>
      <c r="C5313" s="8"/>
      <c r="D5313" s="9"/>
      <c r="E5313" s="9"/>
      <c r="F5313" s="9"/>
      <c r="G5313" s="56"/>
      <c r="H5313" s="8" t="s">
        <v>40</v>
      </c>
      <c r="I5313" s="8"/>
      <c r="J5313" s="57"/>
      <c r="K5313" s="10"/>
      <c r="L5313" s="8"/>
      <c r="M5313" s="13"/>
      <c r="N5313" s="1"/>
      <c r="O5313" s="1"/>
      <c r="P5313" s="1"/>
      <c r="Q5313" s="3"/>
      <c r="R5313" s="4"/>
      <c r="S5313" s="3"/>
      <c r="T5313" s="3"/>
      <c r="U5313" s="1"/>
      <c r="V5313" s="1"/>
      <c r="W5313" s="4"/>
      <c r="X5313" s="3"/>
      <c r="Y5313" s="4"/>
      <c r="Z5313" s="3"/>
      <c r="AA5313" s="4"/>
      <c r="AB5313" s="55"/>
    </row>
    <row r="5314" spans="1:29" x14ac:dyDescent="0.35">
      <c r="A5314" s="8"/>
      <c r="B5314" s="8"/>
      <c r="C5314" s="8"/>
      <c r="D5314" s="9"/>
      <c r="E5314" s="9"/>
      <c r="F5314" s="9"/>
      <c r="G5314" s="56"/>
      <c r="H5314" s="8" t="s">
        <v>41</v>
      </c>
      <c r="I5314" s="8"/>
      <c r="J5314" s="57"/>
      <c r="K5314" s="10"/>
      <c r="L5314" s="8"/>
      <c r="M5314" s="13"/>
      <c r="N5314" s="1"/>
      <c r="O5314" s="1"/>
      <c r="P5314" s="8"/>
      <c r="Q5314" s="3"/>
      <c r="R5314" s="4"/>
      <c r="S5314" s="3"/>
      <c r="T5314" s="3"/>
      <c r="U5314" s="1"/>
      <c r="V5314" s="1"/>
      <c r="W5314" s="4"/>
      <c r="X5314" s="3"/>
      <c r="Y5314" s="11"/>
      <c r="Z5314" s="10"/>
      <c r="AA5314" s="11"/>
      <c r="AB5314" s="14"/>
    </row>
    <row r="5315" spans="1:29" x14ac:dyDescent="0.35">
      <c r="A5315" s="8"/>
      <c r="B5315" s="8"/>
      <c r="C5315" s="8"/>
      <c r="D5315" s="9"/>
      <c r="E5315" s="9"/>
      <c r="F5315" s="9"/>
      <c r="G5315" s="56"/>
      <c r="H5315" s="8" t="s">
        <v>42</v>
      </c>
      <c r="I5315" s="58"/>
      <c r="J5315" s="59"/>
      <c r="K5315" s="12"/>
      <c r="L5315" s="58"/>
      <c r="M5315" s="60"/>
      <c r="N5315" s="1"/>
      <c r="O5315" s="1"/>
      <c r="P5315" s="8"/>
      <c r="Q5315" s="3"/>
      <c r="R5315" s="4"/>
      <c r="S5315" s="3"/>
      <c r="T5315" s="3"/>
      <c r="U5315" s="1"/>
      <c r="V5315" s="1"/>
      <c r="W5315" s="4"/>
      <c r="X5315" s="3"/>
      <c r="Y5315" s="11"/>
      <c r="Z5315" s="10"/>
      <c r="AA5315" s="11"/>
      <c r="AB5315" s="14"/>
    </row>
    <row r="5316" spans="1:29" x14ac:dyDescent="0.35">
      <c r="A5316" s="58"/>
      <c r="B5316" s="58"/>
      <c r="C5316" s="58"/>
      <c r="D5316" s="61"/>
      <c r="E5316" s="61"/>
      <c r="F5316" s="61"/>
      <c r="G5316" s="58"/>
      <c r="H5316" s="58" t="s">
        <v>43</v>
      </c>
      <c r="I5316" s="58"/>
      <c r="J5316" s="59"/>
      <c r="K5316" s="12"/>
      <c r="L5316" s="58"/>
      <c r="M5316" s="60"/>
    </row>
    <row r="5317" spans="1:29" x14ac:dyDescent="0.35">
      <c r="A5317" s="1"/>
      <c r="B5317" s="1"/>
      <c r="C5317" s="1"/>
      <c r="D5317" s="2"/>
      <c r="E5317" s="2"/>
      <c r="F5317" s="2"/>
      <c r="G5317" s="1"/>
      <c r="H5317" s="1"/>
      <c r="I5317" s="1"/>
      <c r="J5317" s="3"/>
      <c r="K5317" s="4"/>
      <c r="M5317" s="6"/>
      <c r="N5317" s="1"/>
      <c r="O5317" s="1"/>
      <c r="P5317" s="1"/>
      <c r="Q5317" s="3"/>
      <c r="R5317" s="4"/>
      <c r="S5317" s="3"/>
      <c r="T5317" s="3"/>
      <c r="U5317" s="1"/>
      <c r="V5317" s="1"/>
      <c r="W5317" s="4"/>
      <c r="X5317" s="3"/>
      <c r="Y5317" s="4"/>
      <c r="Z5317" s="3"/>
      <c r="AA5317" s="314" t="s">
        <v>0</v>
      </c>
      <c r="AB5317" s="314"/>
    </row>
    <row r="5318" spans="1:29" x14ac:dyDescent="0.35">
      <c r="A5318" s="315" t="s">
        <v>1</v>
      </c>
      <c r="B5318" s="315"/>
      <c r="C5318" s="315"/>
      <c r="D5318" s="315"/>
      <c r="E5318" s="315"/>
      <c r="F5318" s="315"/>
      <c r="G5318" s="315"/>
      <c r="H5318" s="315"/>
      <c r="I5318" s="315"/>
      <c r="J5318" s="315"/>
      <c r="K5318" s="315"/>
      <c r="L5318" s="315"/>
      <c r="M5318" s="315"/>
      <c r="N5318" s="315"/>
      <c r="O5318" s="315"/>
      <c r="P5318" s="315"/>
      <c r="Q5318" s="315"/>
      <c r="R5318" s="315"/>
      <c r="S5318" s="315"/>
      <c r="T5318" s="315"/>
      <c r="U5318" s="315"/>
      <c r="V5318" s="315"/>
      <c r="W5318" s="315"/>
      <c r="X5318" s="315"/>
      <c r="Y5318" s="315"/>
      <c r="Z5318" s="315"/>
      <c r="AA5318" s="315"/>
      <c r="AB5318" s="315"/>
    </row>
    <row r="5319" spans="1:29" x14ac:dyDescent="0.35">
      <c r="A5319" s="315" t="str">
        <f>A5299</f>
        <v>เทศบาลตำบลนาบอน</v>
      </c>
      <c r="B5319" s="315"/>
      <c r="C5319" s="315"/>
      <c r="D5319" s="315"/>
      <c r="E5319" s="315"/>
      <c r="F5319" s="315"/>
      <c r="G5319" s="315"/>
      <c r="H5319" s="315"/>
      <c r="I5319" s="315"/>
      <c r="J5319" s="315"/>
      <c r="K5319" s="315"/>
      <c r="L5319" s="315"/>
      <c r="M5319" s="315"/>
      <c r="N5319" s="315"/>
      <c r="O5319" s="315"/>
      <c r="P5319" s="315"/>
      <c r="Q5319" s="315"/>
      <c r="R5319" s="315"/>
      <c r="S5319" s="315"/>
      <c r="T5319" s="315"/>
      <c r="U5319" s="315"/>
      <c r="V5319" s="315"/>
      <c r="W5319" s="315"/>
      <c r="X5319" s="315"/>
      <c r="Y5319" s="315"/>
      <c r="Z5319" s="315"/>
      <c r="AA5319" s="315"/>
      <c r="AB5319" s="315"/>
    </row>
    <row r="5320" spans="1:29" x14ac:dyDescent="0.35">
      <c r="A5320" s="8" t="s">
        <v>400</v>
      </c>
      <c r="B5320" s="8"/>
      <c r="C5320" s="8"/>
      <c r="D5320" s="9"/>
      <c r="E5320" s="9"/>
      <c r="F5320" s="9"/>
      <c r="G5320" s="8"/>
      <c r="H5320" s="8"/>
      <c r="I5320" s="8"/>
      <c r="J5320" s="10"/>
      <c r="K5320" s="11"/>
      <c r="L5320" s="12"/>
      <c r="M5320" s="13"/>
      <c r="N5320" s="8"/>
      <c r="O5320" s="8"/>
      <c r="P5320" s="8"/>
      <c r="Q5320" s="10"/>
      <c r="R5320" s="11"/>
      <c r="S5320" s="10"/>
      <c r="T5320" s="10"/>
      <c r="U5320" s="8"/>
      <c r="V5320" s="8"/>
      <c r="W5320" s="11"/>
      <c r="X5320" s="10"/>
      <c r="Y5320" s="11"/>
      <c r="Z5320" s="10"/>
      <c r="AA5320" s="11"/>
      <c r="AB5320" s="14"/>
    </row>
    <row r="5321" spans="1:29" x14ac:dyDescent="0.35">
      <c r="A5321" s="288" t="s">
        <v>4</v>
      </c>
      <c r="B5321" s="316"/>
      <c r="C5321" s="316"/>
      <c r="D5321" s="316"/>
      <c r="E5321" s="316"/>
      <c r="F5321" s="316"/>
      <c r="G5321" s="316"/>
      <c r="H5321" s="316"/>
      <c r="I5321" s="316"/>
      <c r="J5321" s="316"/>
      <c r="K5321" s="316"/>
      <c r="L5321" s="289"/>
      <c r="M5321" s="288" t="s">
        <v>5</v>
      </c>
      <c r="N5321" s="316"/>
      <c r="O5321" s="316"/>
      <c r="P5321" s="316"/>
      <c r="Q5321" s="316"/>
      <c r="R5321" s="316"/>
      <c r="S5321" s="316"/>
      <c r="T5321" s="316"/>
      <c r="U5321" s="316"/>
      <c r="V5321" s="316"/>
      <c r="W5321" s="289"/>
      <c r="X5321" s="290" t="s">
        <v>6</v>
      </c>
      <c r="Y5321" s="290" t="s">
        <v>7</v>
      </c>
      <c r="Z5321" s="290" t="s">
        <v>8</v>
      </c>
      <c r="AA5321" s="290" t="s">
        <v>9</v>
      </c>
      <c r="AB5321" s="317" t="s">
        <v>10</v>
      </c>
    </row>
    <row r="5322" spans="1:29" x14ac:dyDescent="0.35">
      <c r="A5322" s="299" t="s">
        <v>11</v>
      </c>
      <c r="B5322" s="293" t="s">
        <v>12</v>
      </c>
      <c r="C5322" s="293" t="s">
        <v>13</v>
      </c>
      <c r="D5322" s="311" t="s">
        <v>14</v>
      </c>
      <c r="E5322" s="311" t="s">
        <v>15</v>
      </c>
      <c r="F5322" s="312" t="s">
        <v>16</v>
      </c>
      <c r="G5322" s="302" t="s">
        <v>17</v>
      </c>
      <c r="H5322" s="303"/>
      <c r="I5322" s="304"/>
      <c r="J5322" s="290" t="s">
        <v>18</v>
      </c>
      <c r="K5322" s="290" t="s">
        <v>19</v>
      </c>
      <c r="L5322" s="308" t="s">
        <v>20</v>
      </c>
      <c r="M5322" s="299" t="s">
        <v>11</v>
      </c>
      <c r="N5322" s="293" t="s">
        <v>21</v>
      </c>
      <c r="O5322" s="293" t="s">
        <v>22</v>
      </c>
      <c r="P5322" s="293" t="s">
        <v>16</v>
      </c>
      <c r="Q5322" s="290" t="s">
        <v>23</v>
      </c>
      <c r="R5322" s="290" t="s">
        <v>24</v>
      </c>
      <c r="S5322" s="290" t="s">
        <v>25</v>
      </c>
      <c r="T5322" s="290" t="s">
        <v>26</v>
      </c>
      <c r="U5322" s="288" t="s">
        <v>27</v>
      </c>
      <c r="V5322" s="289"/>
      <c r="W5322" s="290" t="s">
        <v>28</v>
      </c>
      <c r="X5322" s="291"/>
      <c r="Y5322" s="291"/>
      <c r="Z5322" s="291"/>
      <c r="AA5322" s="291"/>
      <c r="AB5322" s="318"/>
    </row>
    <row r="5323" spans="1:29" x14ac:dyDescent="0.35">
      <c r="A5323" s="300"/>
      <c r="B5323" s="294"/>
      <c r="C5323" s="294"/>
      <c r="D5323" s="312"/>
      <c r="E5323" s="312"/>
      <c r="F5323" s="312"/>
      <c r="G5323" s="305"/>
      <c r="H5323" s="306"/>
      <c r="I5323" s="307"/>
      <c r="J5323" s="291"/>
      <c r="K5323" s="291"/>
      <c r="L5323" s="309"/>
      <c r="M5323" s="300"/>
      <c r="N5323" s="294"/>
      <c r="O5323" s="294"/>
      <c r="P5323" s="294"/>
      <c r="Q5323" s="291"/>
      <c r="R5323" s="291"/>
      <c r="S5323" s="291"/>
      <c r="T5323" s="291"/>
      <c r="U5323" s="293" t="s">
        <v>29</v>
      </c>
      <c r="V5323" s="296" t="s">
        <v>30</v>
      </c>
      <c r="W5323" s="291"/>
      <c r="X5323" s="291"/>
      <c r="Y5323" s="291"/>
      <c r="Z5323" s="291"/>
      <c r="AA5323" s="291"/>
      <c r="AB5323" s="318"/>
    </row>
    <row r="5324" spans="1:29" x14ac:dyDescent="0.35">
      <c r="A5324" s="300"/>
      <c r="B5324" s="294"/>
      <c r="C5324" s="294"/>
      <c r="D5324" s="312"/>
      <c r="E5324" s="312"/>
      <c r="F5324" s="312"/>
      <c r="G5324" s="299" t="s">
        <v>31</v>
      </c>
      <c r="H5324" s="299" t="s">
        <v>32</v>
      </c>
      <c r="I5324" s="299" t="s">
        <v>33</v>
      </c>
      <c r="J5324" s="291"/>
      <c r="K5324" s="291"/>
      <c r="L5324" s="309"/>
      <c r="M5324" s="300"/>
      <c r="N5324" s="294"/>
      <c r="O5324" s="294"/>
      <c r="P5324" s="294"/>
      <c r="Q5324" s="291"/>
      <c r="R5324" s="291"/>
      <c r="S5324" s="291"/>
      <c r="T5324" s="291"/>
      <c r="U5324" s="294"/>
      <c r="V5324" s="297"/>
      <c r="W5324" s="291"/>
      <c r="X5324" s="291"/>
      <c r="Y5324" s="291"/>
      <c r="Z5324" s="291"/>
      <c r="AA5324" s="291"/>
      <c r="AB5324" s="318"/>
    </row>
    <row r="5325" spans="1:29" x14ac:dyDescent="0.35">
      <c r="A5325" s="300"/>
      <c r="B5325" s="294"/>
      <c r="C5325" s="294"/>
      <c r="D5325" s="312"/>
      <c r="E5325" s="312"/>
      <c r="F5325" s="312"/>
      <c r="G5325" s="300"/>
      <c r="H5325" s="300"/>
      <c r="I5325" s="300"/>
      <c r="J5325" s="291"/>
      <c r="K5325" s="291"/>
      <c r="L5325" s="309"/>
      <c r="M5325" s="300"/>
      <c r="N5325" s="294"/>
      <c r="O5325" s="294"/>
      <c r="P5325" s="294"/>
      <c r="Q5325" s="291"/>
      <c r="R5325" s="291"/>
      <c r="S5325" s="291"/>
      <c r="T5325" s="291"/>
      <c r="U5325" s="294"/>
      <c r="V5325" s="297"/>
      <c r="W5325" s="291"/>
      <c r="X5325" s="291"/>
      <c r="Y5325" s="291"/>
      <c r="Z5325" s="291"/>
      <c r="AA5325" s="291"/>
      <c r="AB5325" s="318"/>
    </row>
    <row r="5326" spans="1:29" x14ac:dyDescent="0.35">
      <c r="A5326" s="301"/>
      <c r="B5326" s="295"/>
      <c r="C5326" s="295"/>
      <c r="D5326" s="313"/>
      <c r="E5326" s="313"/>
      <c r="F5326" s="313"/>
      <c r="G5326" s="301"/>
      <c r="H5326" s="301"/>
      <c r="I5326" s="301"/>
      <c r="J5326" s="292"/>
      <c r="K5326" s="292"/>
      <c r="L5326" s="310"/>
      <c r="M5326" s="301"/>
      <c r="N5326" s="295"/>
      <c r="O5326" s="295"/>
      <c r="P5326" s="295"/>
      <c r="Q5326" s="292"/>
      <c r="R5326" s="292"/>
      <c r="S5326" s="292"/>
      <c r="T5326" s="292"/>
      <c r="U5326" s="295"/>
      <c r="V5326" s="298"/>
      <c r="W5326" s="292"/>
      <c r="X5326" s="292"/>
      <c r="Y5326" s="292"/>
      <c r="Z5326" s="292"/>
      <c r="AA5326" s="292"/>
      <c r="AB5326" s="319"/>
    </row>
    <row r="5327" spans="1:29" x14ac:dyDescent="0.35">
      <c r="A5327" s="15">
        <v>1</v>
      </c>
      <c r="B5327" s="16" t="str">
        <f>[1]ภดส3!B12491</f>
        <v>โฉนด</v>
      </c>
      <c r="C5327" s="16">
        <f>[1]ภดส3!E12491</f>
        <v>3120</v>
      </c>
      <c r="D5327" s="17">
        <f>[1]ภดส3!C12491</f>
        <v>6564</v>
      </c>
      <c r="E5327" s="17" t="str">
        <f>[1]ภดส3!F12491</f>
        <v>ม.11 ต.นาบอน</v>
      </c>
      <c r="F5327" s="18" t="s">
        <v>34</v>
      </c>
      <c r="G5327" s="16">
        <f>[1]ภดส3!G12491</f>
        <v>0</v>
      </c>
      <c r="H5327" s="16">
        <f>[1]ภดส3!H12491</f>
        <v>0</v>
      </c>
      <c r="I5327" s="16">
        <f>[1]ภดส3!I12491</f>
        <v>56</v>
      </c>
      <c r="J5327" s="19">
        <f>G5327*400+H5327*100+I5327</f>
        <v>56</v>
      </c>
      <c r="K5327" s="20">
        <v>3050</v>
      </c>
      <c r="L5327" s="19">
        <f>J5327*K5327</f>
        <v>170800</v>
      </c>
      <c r="M5327" s="21">
        <v>1</v>
      </c>
      <c r="N5327" s="21" t="s">
        <v>48</v>
      </c>
      <c r="O5327" s="21" t="s">
        <v>49</v>
      </c>
      <c r="P5327" s="21">
        <v>2</v>
      </c>
      <c r="Q5327" s="22">
        <v>448</v>
      </c>
      <c r="R5327" s="23">
        <v>100</v>
      </c>
      <c r="S5327" s="22">
        <v>7450</v>
      </c>
      <c r="T5327" s="22">
        <f>Q5327*S5327</f>
        <v>3337600</v>
      </c>
      <c r="U5327" s="21">
        <v>25</v>
      </c>
      <c r="V5327" s="21">
        <v>40</v>
      </c>
      <c r="W5327" s="23">
        <f>T5327-T5327*40/100</f>
        <v>2002560</v>
      </c>
      <c r="X5327" s="22">
        <f>L5327+W5327</f>
        <v>2173360</v>
      </c>
      <c r="Y5327" s="23">
        <f>X5327*R5327/100</f>
        <v>2173360</v>
      </c>
      <c r="Z5327" s="22">
        <v>0</v>
      </c>
      <c r="AA5327" s="24">
        <f>Y5327-Z5327</f>
        <v>2173360</v>
      </c>
      <c r="AB5327" s="25">
        <v>0.02</v>
      </c>
      <c r="AC5327" s="5">
        <f>AA5327*AB5327/100</f>
        <v>434.67200000000003</v>
      </c>
    </row>
    <row r="5328" spans="1:29" x14ac:dyDescent="0.35">
      <c r="A5328" s="15">
        <v>2</v>
      </c>
      <c r="B5328" s="16" t="str">
        <f>[1]ภดส3!B12492</f>
        <v>โฉนด</v>
      </c>
      <c r="C5328" s="16">
        <f>[1]ภดส3!E12492</f>
        <v>3062</v>
      </c>
      <c r="D5328" s="17">
        <f>[1]ภดส3!C12492</f>
        <v>6506</v>
      </c>
      <c r="E5328" s="17" t="str">
        <f>[1]ภดส3!F12492</f>
        <v>ม.11 ต.นาบอน</v>
      </c>
      <c r="F5328" s="28" t="s">
        <v>47</v>
      </c>
      <c r="G5328" s="16">
        <f>[1]ภดส3!G12492</f>
        <v>0</v>
      </c>
      <c r="H5328" s="16">
        <f>[1]ภดส3!H12492</f>
        <v>0</v>
      </c>
      <c r="I5328" s="16">
        <f>[1]ภดส3!I12492</f>
        <v>19</v>
      </c>
      <c r="J5328" s="45">
        <f>G5328*400+H5328*100+I5328</f>
        <v>19</v>
      </c>
      <c r="K5328" s="29">
        <v>3050</v>
      </c>
      <c r="L5328" s="19">
        <f>J5328*K5328</f>
        <v>57950</v>
      </c>
      <c r="M5328" s="31">
        <v>2</v>
      </c>
      <c r="N5328" s="31" t="s">
        <v>90</v>
      </c>
      <c r="O5328" s="31"/>
      <c r="P5328" s="31">
        <v>3</v>
      </c>
      <c r="Q5328" s="32">
        <v>76</v>
      </c>
      <c r="R5328" s="23">
        <v>100</v>
      </c>
      <c r="S5328" s="32">
        <v>5700</v>
      </c>
      <c r="T5328" s="22">
        <f>Q5328*S5328</f>
        <v>433200</v>
      </c>
      <c r="U5328" s="31">
        <v>3</v>
      </c>
      <c r="V5328" s="31">
        <v>3</v>
      </c>
      <c r="W5328" s="23">
        <f>T5328-T5328*3/100</f>
        <v>420204</v>
      </c>
      <c r="X5328" s="22">
        <f>L5328+W5328</f>
        <v>478154</v>
      </c>
      <c r="Y5328" s="23">
        <f>X5328*R5328/100</f>
        <v>478154</v>
      </c>
      <c r="Z5328" s="22">
        <v>0</v>
      </c>
      <c r="AA5328" s="24">
        <f>Y5328-Z5328</f>
        <v>478154</v>
      </c>
      <c r="AB5328" s="25">
        <v>0.3</v>
      </c>
      <c r="AC5328" s="5">
        <f>AA5328*AB5328/100</f>
        <v>1434.4619999999998</v>
      </c>
    </row>
    <row r="5329" spans="1:29" x14ac:dyDescent="0.35">
      <c r="A5329" s="201"/>
      <c r="B5329" s="202"/>
      <c r="C5329" s="202"/>
      <c r="D5329" s="77"/>
      <c r="E5329" s="77"/>
      <c r="F5329" s="130"/>
      <c r="G5329" s="202"/>
      <c r="H5329" s="202"/>
      <c r="I5329" s="202"/>
      <c r="J5329" s="196"/>
      <c r="K5329" s="197"/>
      <c r="L5329" s="203"/>
      <c r="M5329" s="132"/>
      <c r="N5329" s="204"/>
      <c r="O5329" s="204"/>
      <c r="P5329" s="204"/>
      <c r="Q5329" s="183"/>
      <c r="R5329" s="206"/>
      <c r="S5329" s="183"/>
      <c r="T5329" s="207"/>
      <c r="U5329" s="204"/>
      <c r="V5329" s="204"/>
      <c r="W5329" s="206"/>
      <c r="X5329" s="207"/>
      <c r="Y5329" s="206"/>
      <c r="Z5329" s="207"/>
      <c r="AA5329" s="208"/>
      <c r="AB5329" s="198"/>
      <c r="AC5329" s="188">
        <f>SUM(AC5327:AC5328)</f>
        <v>1869.1339999999998</v>
      </c>
    </row>
    <row r="5330" spans="1:29" x14ac:dyDescent="0.35">
      <c r="A5330" s="1"/>
      <c r="B5330" s="1"/>
      <c r="C5330" s="1"/>
      <c r="D5330" s="2"/>
      <c r="E5330" s="2"/>
      <c r="F5330" s="2"/>
      <c r="G5330" s="1"/>
      <c r="H5330" s="1"/>
      <c r="I5330" s="1"/>
      <c r="J5330" s="3"/>
      <c r="K5330" s="4"/>
      <c r="M5330" s="6"/>
      <c r="N5330" s="1"/>
      <c r="O5330" s="1"/>
      <c r="P5330" s="1"/>
      <c r="Q5330" s="3"/>
      <c r="R5330" s="4"/>
      <c r="S5330" s="3"/>
      <c r="T5330" s="3"/>
      <c r="U5330" s="1"/>
      <c r="V5330" s="1"/>
      <c r="W5330" s="4"/>
      <c r="X5330" s="3"/>
      <c r="Y5330" s="4"/>
      <c r="Z5330" s="3"/>
      <c r="AA5330" s="4"/>
      <c r="AB5330" s="55"/>
    </row>
    <row r="5331" spans="1:29" x14ac:dyDescent="0.35">
      <c r="A5331" s="8"/>
      <c r="B5331" s="8" t="s">
        <v>37</v>
      </c>
      <c r="C5331" s="8"/>
      <c r="D5331" s="9" t="s">
        <v>38</v>
      </c>
      <c r="E5331" s="9"/>
      <c r="F5331" s="9"/>
      <c r="G5331" s="56"/>
      <c r="H5331" s="8" t="s">
        <v>39</v>
      </c>
      <c r="I5331" s="8"/>
      <c r="J5331" s="57"/>
      <c r="K5331" s="10"/>
      <c r="L5331" s="8"/>
      <c r="M5331" s="13"/>
      <c r="N5331" s="1"/>
      <c r="O5331" s="1"/>
      <c r="P5331" s="1"/>
      <c r="Q5331" s="3"/>
      <c r="R5331" s="4"/>
      <c r="S5331" s="3"/>
      <c r="T5331" s="3"/>
      <c r="U5331" s="1"/>
      <c r="V5331" s="1"/>
      <c r="W5331" s="4"/>
      <c r="X5331" s="3"/>
      <c r="Y5331" s="4"/>
      <c r="Z5331" s="3"/>
      <c r="AA5331" s="4"/>
      <c r="AB5331" s="55"/>
    </row>
    <row r="5332" spans="1:29" x14ac:dyDescent="0.35">
      <c r="A5332" s="8"/>
      <c r="B5332" s="8"/>
      <c r="C5332" s="8"/>
      <c r="D5332" s="9"/>
      <c r="E5332" s="9"/>
      <c r="F5332" s="9"/>
      <c r="G5332" s="56"/>
      <c r="H5332" s="8" t="s">
        <v>40</v>
      </c>
      <c r="I5332" s="8"/>
      <c r="J5332" s="57"/>
      <c r="K5332" s="10"/>
      <c r="L5332" s="8"/>
      <c r="M5332" s="13"/>
      <c r="N5332" s="1"/>
      <c r="O5332" s="1"/>
      <c r="P5332" s="1"/>
      <c r="Q5332" s="3"/>
      <c r="R5332" s="4"/>
      <c r="S5332" s="3"/>
      <c r="T5332" s="3"/>
      <c r="U5332" s="1"/>
      <c r="V5332" s="1"/>
      <c r="W5332" s="4"/>
      <c r="X5332" s="3"/>
      <c r="Y5332" s="4"/>
      <c r="Z5332" s="3"/>
      <c r="AA5332" s="4"/>
      <c r="AB5332" s="55"/>
    </row>
    <row r="5333" spans="1:29" x14ac:dyDescent="0.35">
      <c r="A5333" s="8"/>
      <c r="B5333" s="8"/>
      <c r="C5333" s="8"/>
      <c r="D5333" s="9"/>
      <c r="E5333" s="9"/>
      <c r="F5333" s="9"/>
      <c r="G5333" s="56"/>
      <c r="H5333" s="8" t="s">
        <v>41</v>
      </c>
      <c r="I5333" s="8"/>
      <c r="J5333" s="57"/>
      <c r="K5333" s="10"/>
      <c r="L5333" s="8"/>
      <c r="M5333" s="13"/>
      <c r="N5333" s="1"/>
      <c r="O5333" s="1"/>
      <c r="P5333" s="8"/>
      <c r="Q5333" s="3"/>
      <c r="R5333" s="4"/>
      <c r="S5333" s="3"/>
      <c r="T5333" s="3"/>
      <c r="U5333" s="1"/>
      <c r="V5333" s="1"/>
      <c r="W5333" s="4"/>
      <c r="X5333" s="3"/>
      <c r="Y5333" s="11"/>
      <c r="Z5333" s="10"/>
      <c r="AA5333" s="11"/>
      <c r="AB5333" s="14"/>
    </row>
    <row r="5334" spans="1:29" x14ac:dyDescent="0.35">
      <c r="A5334" s="8"/>
      <c r="B5334" s="8"/>
      <c r="C5334" s="8"/>
      <c r="D5334" s="9"/>
      <c r="E5334" s="9"/>
      <c r="F5334" s="9"/>
      <c r="G5334" s="56"/>
      <c r="H5334" s="8" t="s">
        <v>42</v>
      </c>
      <c r="I5334" s="58"/>
      <c r="J5334" s="59"/>
      <c r="K5334" s="12"/>
      <c r="L5334" s="58"/>
      <c r="M5334" s="60"/>
      <c r="N5334" s="1"/>
      <c r="O5334" s="1"/>
      <c r="P5334" s="8"/>
      <c r="Q5334" s="3"/>
      <c r="R5334" s="4"/>
      <c r="S5334" s="3"/>
      <c r="T5334" s="3"/>
      <c r="U5334" s="1"/>
      <c r="V5334" s="1"/>
      <c r="W5334" s="4"/>
      <c r="X5334" s="3"/>
      <c r="Y5334" s="11"/>
      <c r="Z5334" s="10"/>
      <c r="AA5334" s="11"/>
      <c r="AB5334" s="14"/>
    </row>
    <row r="5335" spans="1:29" x14ac:dyDescent="0.35">
      <c r="A5335" s="58"/>
      <c r="B5335" s="58"/>
      <c r="C5335" s="58"/>
      <c r="D5335" s="61"/>
      <c r="E5335" s="61"/>
      <c r="F5335" s="61"/>
      <c r="G5335" s="58"/>
      <c r="H5335" s="58" t="s">
        <v>43</v>
      </c>
      <c r="I5335" s="58"/>
      <c r="J5335" s="59"/>
      <c r="K5335" s="12"/>
      <c r="L5335" s="58"/>
      <c r="M5335" s="60"/>
    </row>
    <row r="5336" spans="1:29" x14ac:dyDescent="0.35">
      <c r="A5336" s="1"/>
      <c r="B5336" s="1"/>
      <c r="C5336" s="1"/>
      <c r="D5336" s="2"/>
      <c r="E5336" s="2"/>
      <c r="F5336" s="2"/>
      <c r="G5336" s="1"/>
      <c r="H5336" s="1"/>
      <c r="I5336" s="1"/>
      <c r="J5336" s="3"/>
      <c r="K5336" s="4"/>
      <c r="M5336" s="6"/>
      <c r="N5336" s="1"/>
      <c r="O5336" s="1"/>
      <c r="P5336" s="1"/>
      <c r="Q5336" s="3"/>
      <c r="R5336" s="4"/>
      <c r="S5336" s="3"/>
      <c r="T5336" s="3"/>
      <c r="U5336" s="1"/>
      <c r="V5336" s="1"/>
      <c r="W5336" s="4"/>
      <c r="X5336" s="3"/>
      <c r="Y5336" s="4"/>
      <c r="Z5336" s="3"/>
      <c r="AA5336" s="314" t="s">
        <v>0</v>
      </c>
      <c r="AB5336" s="314"/>
    </row>
    <row r="5337" spans="1:29" x14ac:dyDescent="0.35">
      <c r="A5337" s="315" t="s">
        <v>1</v>
      </c>
      <c r="B5337" s="315"/>
      <c r="C5337" s="315"/>
      <c r="D5337" s="315"/>
      <c r="E5337" s="315"/>
      <c r="F5337" s="315"/>
      <c r="G5337" s="315"/>
      <c r="H5337" s="315"/>
      <c r="I5337" s="315"/>
      <c r="J5337" s="315"/>
      <c r="K5337" s="315"/>
      <c r="L5337" s="315"/>
      <c r="M5337" s="315"/>
      <c r="N5337" s="315"/>
      <c r="O5337" s="315"/>
      <c r="P5337" s="315"/>
      <c r="Q5337" s="315"/>
      <c r="R5337" s="315"/>
      <c r="S5337" s="315"/>
      <c r="T5337" s="315"/>
      <c r="U5337" s="315"/>
      <c r="V5337" s="315"/>
      <c r="W5337" s="315"/>
      <c r="X5337" s="315"/>
      <c r="Y5337" s="315"/>
      <c r="Z5337" s="315"/>
      <c r="AA5337" s="315"/>
      <c r="AB5337" s="315"/>
    </row>
    <row r="5338" spans="1:29" x14ac:dyDescent="0.35">
      <c r="A5338" s="315" t="str">
        <f>A5319</f>
        <v>เทศบาลตำบลนาบอน</v>
      </c>
      <c r="B5338" s="315"/>
      <c r="C5338" s="315"/>
      <c r="D5338" s="315"/>
      <c r="E5338" s="315"/>
      <c r="F5338" s="315"/>
      <c r="G5338" s="315"/>
      <c r="H5338" s="315"/>
      <c r="I5338" s="315"/>
      <c r="J5338" s="315"/>
      <c r="K5338" s="315"/>
      <c r="L5338" s="315"/>
      <c r="M5338" s="315"/>
      <c r="N5338" s="315"/>
      <c r="O5338" s="315"/>
      <c r="P5338" s="315"/>
      <c r="Q5338" s="315"/>
      <c r="R5338" s="315"/>
      <c r="S5338" s="315"/>
      <c r="T5338" s="315"/>
      <c r="U5338" s="315"/>
      <c r="V5338" s="315"/>
      <c r="W5338" s="315"/>
      <c r="X5338" s="315"/>
      <c r="Y5338" s="315"/>
      <c r="Z5338" s="315"/>
      <c r="AA5338" s="315"/>
      <c r="AB5338" s="315"/>
    </row>
    <row r="5339" spans="1:29" x14ac:dyDescent="0.35">
      <c r="A5339" s="8" t="s">
        <v>401</v>
      </c>
      <c r="B5339" s="8"/>
      <c r="C5339" s="8"/>
      <c r="D5339" s="9"/>
      <c r="E5339" s="9"/>
      <c r="F5339" s="9"/>
      <c r="G5339" s="8"/>
      <c r="H5339" s="8"/>
      <c r="I5339" s="8"/>
      <c r="J5339" s="10"/>
      <c r="K5339" s="11"/>
      <c r="L5339" s="12"/>
      <c r="M5339" s="13"/>
      <c r="N5339" s="8"/>
      <c r="O5339" s="8"/>
      <c r="P5339" s="8"/>
      <c r="Q5339" s="10"/>
      <c r="R5339" s="11"/>
      <c r="S5339" s="10"/>
      <c r="T5339" s="10"/>
      <c r="U5339" s="8"/>
      <c r="V5339" s="8"/>
      <c r="W5339" s="11"/>
      <c r="X5339" s="10"/>
      <c r="Y5339" s="11"/>
      <c r="Z5339" s="10"/>
      <c r="AA5339" s="11"/>
      <c r="AB5339" s="14"/>
    </row>
    <row r="5340" spans="1:29" x14ac:dyDescent="0.35">
      <c r="A5340" s="288" t="s">
        <v>4</v>
      </c>
      <c r="B5340" s="316"/>
      <c r="C5340" s="316"/>
      <c r="D5340" s="316"/>
      <c r="E5340" s="316"/>
      <c r="F5340" s="316"/>
      <c r="G5340" s="316"/>
      <c r="H5340" s="316"/>
      <c r="I5340" s="316"/>
      <c r="J5340" s="316"/>
      <c r="K5340" s="316"/>
      <c r="L5340" s="289"/>
      <c r="M5340" s="288" t="s">
        <v>5</v>
      </c>
      <c r="N5340" s="316"/>
      <c r="O5340" s="316"/>
      <c r="P5340" s="316"/>
      <c r="Q5340" s="316"/>
      <c r="R5340" s="316"/>
      <c r="S5340" s="316"/>
      <c r="T5340" s="316"/>
      <c r="U5340" s="316"/>
      <c r="V5340" s="316"/>
      <c r="W5340" s="289"/>
      <c r="X5340" s="290" t="s">
        <v>6</v>
      </c>
      <c r="Y5340" s="290" t="s">
        <v>7</v>
      </c>
      <c r="Z5340" s="290" t="s">
        <v>8</v>
      </c>
      <c r="AA5340" s="290" t="s">
        <v>9</v>
      </c>
      <c r="AB5340" s="317" t="s">
        <v>10</v>
      </c>
    </row>
    <row r="5341" spans="1:29" x14ac:dyDescent="0.35">
      <c r="A5341" s="299" t="s">
        <v>11</v>
      </c>
      <c r="B5341" s="293" t="s">
        <v>12</v>
      </c>
      <c r="C5341" s="293" t="s">
        <v>13</v>
      </c>
      <c r="D5341" s="311" t="s">
        <v>14</v>
      </c>
      <c r="E5341" s="311" t="s">
        <v>15</v>
      </c>
      <c r="F5341" s="312" t="s">
        <v>16</v>
      </c>
      <c r="G5341" s="302" t="s">
        <v>17</v>
      </c>
      <c r="H5341" s="303"/>
      <c r="I5341" s="304"/>
      <c r="J5341" s="290" t="s">
        <v>18</v>
      </c>
      <c r="K5341" s="290" t="s">
        <v>19</v>
      </c>
      <c r="L5341" s="308" t="s">
        <v>20</v>
      </c>
      <c r="M5341" s="299" t="s">
        <v>11</v>
      </c>
      <c r="N5341" s="293" t="s">
        <v>21</v>
      </c>
      <c r="O5341" s="293" t="s">
        <v>22</v>
      </c>
      <c r="P5341" s="293" t="s">
        <v>16</v>
      </c>
      <c r="Q5341" s="290" t="s">
        <v>23</v>
      </c>
      <c r="R5341" s="290" t="s">
        <v>24</v>
      </c>
      <c r="S5341" s="290" t="s">
        <v>25</v>
      </c>
      <c r="T5341" s="290" t="s">
        <v>26</v>
      </c>
      <c r="U5341" s="288" t="s">
        <v>27</v>
      </c>
      <c r="V5341" s="289"/>
      <c r="W5341" s="290" t="s">
        <v>28</v>
      </c>
      <c r="X5341" s="291"/>
      <c r="Y5341" s="291"/>
      <c r="Z5341" s="291"/>
      <c r="AA5341" s="291"/>
      <c r="AB5341" s="318"/>
    </row>
    <row r="5342" spans="1:29" x14ac:dyDescent="0.35">
      <c r="A5342" s="300"/>
      <c r="B5342" s="294"/>
      <c r="C5342" s="294"/>
      <c r="D5342" s="312"/>
      <c r="E5342" s="312"/>
      <c r="F5342" s="312"/>
      <c r="G5342" s="305"/>
      <c r="H5342" s="306"/>
      <c r="I5342" s="307"/>
      <c r="J5342" s="291"/>
      <c r="K5342" s="291"/>
      <c r="L5342" s="309"/>
      <c r="M5342" s="300"/>
      <c r="N5342" s="294"/>
      <c r="O5342" s="294"/>
      <c r="P5342" s="294"/>
      <c r="Q5342" s="291"/>
      <c r="R5342" s="291"/>
      <c r="S5342" s="291"/>
      <c r="T5342" s="291"/>
      <c r="U5342" s="293" t="s">
        <v>29</v>
      </c>
      <c r="V5342" s="296" t="s">
        <v>30</v>
      </c>
      <c r="W5342" s="291"/>
      <c r="X5342" s="291"/>
      <c r="Y5342" s="291"/>
      <c r="Z5342" s="291"/>
      <c r="AA5342" s="291"/>
      <c r="AB5342" s="318"/>
    </row>
    <row r="5343" spans="1:29" x14ac:dyDescent="0.35">
      <c r="A5343" s="300"/>
      <c r="B5343" s="294"/>
      <c r="C5343" s="294"/>
      <c r="D5343" s="312"/>
      <c r="E5343" s="312"/>
      <c r="F5343" s="312"/>
      <c r="G5343" s="299" t="s">
        <v>31</v>
      </c>
      <c r="H5343" s="299" t="s">
        <v>32</v>
      </c>
      <c r="I5343" s="299" t="s">
        <v>33</v>
      </c>
      <c r="J5343" s="291"/>
      <c r="K5343" s="291"/>
      <c r="L5343" s="309"/>
      <c r="M5343" s="300"/>
      <c r="N5343" s="294"/>
      <c r="O5343" s="294"/>
      <c r="P5343" s="294"/>
      <c r="Q5343" s="291"/>
      <c r="R5343" s="291"/>
      <c r="S5343" s="291"/>
      <c r="T5343" s="291"/>
      <c r="U5343" s="294"/>
      <c r="V5343" s="297"/>
      <c r="W5343" s="291"/>
      <c r="X5343" s="291"/>
      <c r="Y5343" s="291"/>
      <c r="Z5343" s="291"/>
      <c r="AA5343" s="291"/>
      <c r="AB5343" s="318"/>
    </row>
    <row r="5344" spans="1:29" x14ac:dyDescent="0.35">
      <c r="A5344" s="300"/>
      <c r="B5344" s="294"/>
      <c r="C5344" s="294"/>
      <c r="D5344" s="312"/>
      <c r="E5344" s="312"/>
      <c r="F5344" s="312"/>
      <c r="G5344" s="300"/>
      <c r="H5344" s="300"/>
      <c r="I5344" s="300"/>
      <c r="J5344" s="291"/>
      <c r="K5344" s="291"/>
      <c r="L5344" s="309"/>
      <c r="M5344" s="300"/>
      <c r="N5344" s="294"/>
      <c r="O5344" s="294"/>
      <c r="P5344" s="294"/>
      <c r="Q5344" s="291"/>
      <c r="R5344" s="291"/>
      <c r="S5344" s="291"/>
      <c r="T5344" s="291"/>
      <c r="U5344" s="294"/>
      <c r="V5344" s="297"/>
      <c r="W5344" s="291"/>
      <c r="X5344" s="291"/>
      <c r="Y5344" s="291"/>
      <c r="Z5344" s="291"/>
      <c r="AA5344" s="291"/>
      <c r="AB5344" s="318"/>
    </row>
    <row r="5345" spans="1:29" x14ac:dyDescent="0.35">
      <c r="A5345" s="301"/>
      <c r="B5345" s="295"/>
      <c r="C5345" s="295"/>
      <c r="D5345" s="313"/>
      <c r="E5345" s="313"/>
      <c r="F5345" s="313"/>
      <c r="G5345" s="301"/>
      <c r="H5345" s="301"/>
      <c r="I5345" s="301"/>
      <c r="J5345" s="292"/>
      <c r="K5345" s="292"/>
      <c r="L5345" s="310"/>
      <c r="M5345" s="301"/>
      <c r="N5345" s="295"/>
      <c r="O5345" s="295"/>
      <c r="P5345" s="295"/>
      <c r="Q5345" s="292"/>
      <c r="R5345" s="292"/>
      <c r="S5345" s="292"/>
      <c r="T5345" s="292"/>
      <c r="U5345" s="295"/>
      <c r="V5345" s="298"/>
      <c r="W5345" s="292"/>
      <c r="X5345" s="292"/>
      <c r="Y5345" s="292"/>
      <c r="Z5345" s="292"/>
      <c r="AA5345" s="292"/>
      <c r="AB5345" s="319"/>
    </row>
    <row r="5346" spans="1:29" x14ac:dyDescent="0.35">
      <c r="A5346" s="15">
        <v>1</v>
      </c>
      <c r="B5346" s="16" t="str">
        <f>[1]ภดส3!B12545</f>
        <v>โฉนด</v>
      </c>
      <c r="C5346" s="16">
        <f>[1]ภดส3!E12545</f>
        <v>3423</v>
      </c>
      <c r="D5346" s="17">
        <f>[1]ภดส3!C12545</f>
        <v>7367</v>
      </c>
      <c r="E5346" s="17" t="str">
        <f>[1]ภดส3!F12545</f>
        <v>ม.2 ต.นาบอน</v>
      </c>
      <c r="F5346" s="18" t="s">
        <v>34</v>
      </c>
      <c r="G5346" s="16">
        <f>[1]ภดส3!G12545</f>
        <v>0</v>
      </c>
      <c r="H5346" s="16">
        <f>[1]ภดส3!H12545</f>
        <v>0</v>
      </c>
      <c r="I5346" s="16">
        <f>[1]ภดส3!I12545</f>
        <v>25</v>
      </c>
      <c r="J5346" s="19">
        <f>[1]ภดส3!J12545</f>
        <v>25</v>
      </c>
      <c r="K5346" s="20">
        <v>3050</v>
      </c>
      <c r="L5346" s="19">
        <f>J5346*K5346</f>
        <v>76250</v>
      </c>
      <c r="M5346" s="21">
        <v>1</v>
      </c>
      <c r="N5346" s="21" t="s">
        <v>210</v>
      </c>
      <c r="O5346" s="21" t="s">
        <v>49</v>
      </c>
      <c r="P5346" s="21">
        <v>2</v>
      </c>
      <c r="Q5346" s="22">
        <v>200</v>
      </c>
      <c r="R5346" s="23">
        <v>100</v>
      </c>
      <c r="S5346" s="22">
        <v>6750</v>
      </c>
      <c r="T5346" s="22">
        <f>Q5346*S5346</f>
        <v>1350000</v>
      </c>
      <c r="U5346" s="21">
        <v>20</v>
      </c>
      <c r="V5346" s="21">
        <v>30</v>
      </c>
      <c r="W5346" s="23">
        <f>T5346-T5346*30/100</f>
        <v>945000</v>
      </c>
      <c r="X5346" s="22">
        <f>L5346+W5346</f>
        <v>1021250</v>
      </c>
      <c r="Y5346" s="23">
        <f>X5346*R5346/100</f>
        <v>1021250</v>
      </c>
      <c r="Z5346" s="22">
        <v>0</v>
      </c>
      <c r="AA5346" s="24">
        <f>Y5346-Z5346</f>
        <v>1021250</v>
      </c>
      <c r="AB5346" s="25">
        <v>0.02</v>
      </c>
      <c r="AC5346" s="5">
        <f>AA5346*AB5346/100</f>
        <v>204.25</v>
      </c>
    </row>
    <row r="5347" spans="1:29" x14ac:dyDescent="0.35">
      <c r="A5347" s="15">
        <v>2</v>
      </c>
      <c r="B5347" s="16" t="str">
        <f>[1]ภดส3!B12546</f>
        <v>โฉนด</v>
      </c>
      <c r="C5347" s="16">
        <f>[1]ภดส3!E12546</f>
        <v>3424</v>
      </c>
      <c r="D5347" s="17">
        <f>[1]ภดส3!C12546</f>
        <v>7368</v>
      </c>
      <c r="E5347" s="17" t="str">
        <f>[1]ภดส3!F12546</f>
        <v>ม.2 ต.นาบอน</v>
      </c>
      <c r="F5347" s="28" t="s">
        <v>34</v>
      </c>
      <c r="G5347" s="16">
        <f>[1]ภดส3!G12546</f>
        <v>0</v>
      </c>
      <c r="H5347" s="16">
        <f>[1]ภดส3!H12546</f>
        <v>0</v>
      </c>
      <c r="I5347" s="16">
        <f>[1]ภดส3!I12546</f>
        <v>25</v>
      </c>
      <c r="J5347" s="45">
        <f>[1]ภดส3!J12546</f>
        <v>25</v>
      </c>
      <c r="K5347" s="29">
        <v>3050</v>
      </c>
      <c r="L5347" s="19">
        <f>J5347*K5347</f>
        <v>76250</v>
      </c>
      <c r="M5347" s="30"/>
      <c r="N5347" s="31" t="s">
        <v>210</v>
      </c>
      <c r="O5347" s="31" t="s">
        <v>49</v>
      </c>
      <c r="P5347" s="31">
        <v>2</v>
      </c>
      <c r="Q5347" s="32">
        <v>200</v>
      </c>
      <c r="R5347" s="23">
        <v>100</v>
      </c>
      <c r="S5347" s="32">
        <v>6750</v>
      </c>
      <c r="T5347" s="22">
        <f>Q5347*S5347</f>
        <v>1350000</v>
      </c>
      <c r="U5347" s="31">
        <v>20</v>
      </c>
      <c r="V5347" s="31">
        <v>30</v>
      </c>
      <c r="W5347" s="23">
        <f>T5347-T5347*30/100</f>
        <v>945000</v>
      </c>
      <c r="X5347" s="22">
        <f>L5347+W5347</f>
        <v>1021250</v>
      </c>
      <c r="Y5347" s="23">
        <f>X5347*R5347/100</f>
        <v>1021250</v>
      </c>
      <c r="Z5347" s="22">
        <v>0</v>
      </c>
      <c r="AA5347" s="24">
        <f>Y5347-Z5347</f>
        <v>1021250</v>
      </c>
      <c r="AB5347" s="25">
        <v>0.02</v>
      </c>
      <c r="AC5347" s="5">
        <f>AA5347*AB5347/100</f>
        <v>204.25</v>
      </c>
    </row>
    <row r="5348" spans="1:29" x14ac:dyDescent="0.35">
      <c r="A5348" s="201"/>
      <c r="B5348" s="202"/>
      <c r="C5348" s="202"/>
      <c r="D5348" s="77"/>
      <c r="E5348" s="77"/>
      <c r="F5348" s="130"/>
      <c r="G5348" s="202"/>
      <c r="H5348" s="202"/>
      <c r="I5348" s="202"/>
      <c r="J5348" s="196"/>
      <c r="K5348" s="197"/>
      <c r="L5348" s="203"/>
      <c r="M5348" s="132"/>
      <c r="N5348" s="204"/>
      <c r="O5348" s="204"/>
      <c r="P5348" s="204"/>
      <c r="Q5348" s="183"/>
      <c r="R5348" s="206"/>
      <c r="S5348" s="183"/>
      <c r="T5348" s="207"/>
      <c r="U5348" s="204"/>
      <c r="V5348" s="204"/>
      <c r="W5348" s="206"/>
      <c r="X5348" s="207"/>
      <c r="Y5348" s="206"/>
      <c r="Z5348" s="207"/>
      <c r="AA5348" s="208"/>
      <c r="AB5348" s="198"/>
      <c r="AC5348" s="188">
        <f>SUM(AC5346:AC5347)</f>
        <v>408.5</v>
      </c>
    </row>
    <row r="5349" spans="1:29" x14ac:dyDescent="0.35">
      <c r="A5349" s="1"/>
      <c r="B5349" s="1"/>
      <c r="C5349" s="1"/>
      <c r="D5349" s="2"/>
      <c r="E5349" s="2"/>
      <c r="F5349" s="2"/>
      <c r="G5349" s="1"/>
      <c r="H5349" s="1"/>
      <c r="I5349" s="1"/>
      <c r="J5349" s="3"/>
      <c r="K5349" s="4"/>
      <c r="M5349" s="6"/>
      <c r="N5349" s="1"/>
      <c r="O5349" s="1"/>
      <c r="P5349" s="1"/>
      <c r="Q5349" s="3"/>
      <c r="R5349" s="4"/>
      <c r="S5349" s="3"/>
      <c r="T5349" s="3"/>
      <c r="U5349" s="1"/>
      <c r="V5349" s="1"/>
      <c r="W5349" s="4"/>
      <c r="X5349" s="3"/>
      <c r="Y5349" s="4"/>
      <c r="Z5349" s="3"/>
      <c r="AA5349" s="4"/>
      <c r="AB5349" s="55"/>
    </row>
    <row r="5350" spans="1:29" x14ac:dyDescent="0.35">
      <c r="A5350" s="8"/>
      <c r="B5350" s="8" t="s">
        <v>37</v>
      </c>
      <c r="C5350" s="8"/>
      <c r="D5350" s="9" t="s">
        <v>38</v>
      </c>
      <c r="E5350" s="9"/>
      <c r="F5350" s="9"/>
      <c r="G5350" s="56"/>
      <c r="H5350" s="8" t="s">
        <v>39</v>
      </c>
      <c r="I5350" s="8"/>
      <c r="J5350" s="57"/>
      <c r="K5350" s="10"/>
      <c r="L5350" s="8"/>
      <c r="M5350" s="13"/>
      <c r="N5350" s="1"/>
      <c r="O5350" s="1"/>
      <c r="P5350" s="1"/>
      <c r="Q5350" s="3"/>
      <c r="R5350" s="4"/>
      <c r="S5350" s="3"/>
      <c r="T5350" s="3"/>
      <c r="U5350" s="1"/>
      <c r="V5350" s="1"/>
      <c r="W5350" s="4"/>
      <c r="X5350" s="3"/>
      <c r="Y5350" s="4"/>
      <c r="Z5350" s="3"/>
      <c r="AA5350" s="4"/>
      <c r="AB5350" s="55"/>
    </row>
    <row r="5351" spans="1:29" x14ac:dyDescent="0.35">
      <c r="A5351" s="8"/>
      <c r="B5351" s="8"/>
      <c r="C5351" s="8"/>
      <c r="D5351" s="9"/>
      <c r="E5351" s="9"/>
      <c r="F5351" s="9"/>
      <c r="G5351" s="56"/>
      <c r="H5351" s="8" t="s">
        <v>40</v>
      </c>
      <c r="I5351" s="8"/>
      <c r="J5351" s="57"/>
      <c r="K5351" s="10"/>
      <c r="L5351" s="8"/>
      <c r="M5351" s="13"/>
      <c r="N5351" s="1"/>
      <c r="O5351" s="1"/>
      <c r="P5351" s="1"/>
      <c r="Q5351" s="3"/>
      <c r="R5351" s="4"/>
      <c r="S5351" s="3"/>
      <c r="T5351" s="3"/>
      <c r="U5351" s="1"/>
      <c r="V5351" s="1"/>
      <c r="W5351" s="4"/>
      <c r="X5351" s="3"/>
      <c r="Y5351" s="4"/>
      <c r="Z5351" s="3"/>
      <c r="AA5351" s="4"/>
      <c r="AB5351" s="55"/>
    </row>
    <row r="5352" spans="1:29" x14ac:dyDescent="0.35">
      <c r="A5352" s="8"/>
      <c r="B5352" s="8"/>
      <c r="C5352" s="8"/>
      <c r="D5352" s="9"/>
      <c r="E5352" s="9"/>
      <c r="F5352" s="9"/>
      <c r="G5352" s="56"/>
      <c r="H5352" s="8" t="s">
        <v>41</v>
      </c>
      <c r="I5352" s="8"/>
      <c r="J5352" s="57"/>
      <c r="K5352" s="10"/>
      <c r="L5352" s="8"/>
      <c r="M5352" s="13"/>
      <c r="N5352" s="1"/>
      <c r="O5352" s="1"/>
      <c r="P5352" s="8"/>
      <c r="Q5352" s="3"/>
      <c r="R5352" s="4"/>
      <c r="S5352" s="3"/>
      <c r="T5352" s="3"/>
      <c r="U5352" s="1"/>
      <c r="V5352" s="1"/>
      <c r="W5352" s="4"/>
      <c r="X5352" s="3"/>
      <c r="Y5352" s="11"/>
      <c r="Z5352" s="10"/>
      <c r="AA5352" s="11"/>
      <c r="AB5352" s="14"/>
    </row>
    <row r="5353" spans="1:29" x14ac:dyDescent="0.35">
      <c r="A5353" s="8"/>
      <c r="B5353" s="8"/>
      <c r="C5353" s="8"/>
      <c r="D5353" s="9"/>
      <c r="E5353" s="9"/>
      <c r="F5353" s="9"/>
      <c r="G5353" s="56"/>
      <c r="H5353" s="8" t="s">
        <v>42</v>
      </c>
      <c r="I5353" s="58"/>
      <c r="J5353" s="59"/>
      <c r="K5353" s="12"/>
      <c r="L5353" s="58"/>
      <c r="M5353" s="60"/>
      <c r="N5353" s="1"/>
      <c r="O5353" s="1"/>
      <c r="P5353" s="8"/>
      <c r="Q5353" s="3"/>
      <c r="R5353" s="4"/>
      <c r="S5353" s="3"/>
      <c r="T5353" s="3"/>
      <c r="U5353" s="1"/>
      <c r="V5353" s="1"/>
      <c r="W5353" s="4"/>
      <c r="X5353" s="3"/>
      <c r="Y5353" s="11"/>
      <c r="Z5353" s="10"/>
      <c r="AA5353" s="11"/>
      <c r="AB5353" s="14"/>
    </row>
    <row r="5354" spans="1:29" x14ac:dyDescent="0.35">
      <c r="A5354" s="58"/>
      <c r="B5354" s="58"/>
      <c r="C5354" s="58"/>
      <c r="D5354" s="61"/>
      <c r="E5354" s="61"/>
      <c r="F5354" s="61"/>
      <c r="G5354" s="58"/>
      <c r="H5354" s="58" t="s">
        <v>43</v>
      </c>
      <c r="I5354" s="58"/>
      <c r="J5354" s="59"/>
      <c r="K5354" s="12"/>
      <c r="L5354" s="58"/>
      <c r="M5354" s="60"/>
    </row>
    <row r="5355" spans="1:29" x14ac:dyDescent="0.35">
      <c r="A5355" s="1"/>
      <c r="B5355" s="1"/>
      <c r="C5355" s="1"/>
      <c r="D5355" s="2"/>
      <c r="E5355" s="2"/>
      <c r="F5355" s="2"/>
      <c r="G5355" s="1"/>
      <c r="H5355" s="1"/>
      <c r="I5355" s="1"/>
      <c r="J5355" s="3"/>
      <c r="K5355" s="4"/>
      <c r="M5355" s="6"/>
      <c r="N5355" s="1"/>
      <c r="O5355" s="1"/>
      <c r="P5355" s="1"/>
      <c r="Q5355" s="3"/>
      <c r="R5355" s="4"/>
      <c r="S5355" s="3"/>
      <c r="T5355" s="3"/>
      <c r="U5355" s="1"/>
      <c r="V5355" s="1"/>
      <c r="W5355" s="4"/>
      <c r="X5355" s="3"/>
      <c r="Y5355" s="4"/>
      <c r="Z5355" s="3"/>
      <c r="AA5355" s="314" t="s">
        <v>0</v>
      </c>
      <c r="AB5355" s="314"/>
    </row>
    <row r="5356" spans="1:29" x14ac:dyDescent="0.35">
      <c r="A5356" s="315" t="s">
        <v>1</v>
      </c>
      <c r="B5356" s="315"/>
      <c r="C5356" s="315"/>
      <c r="D5356" s="315"/>
      <c r="E5356" s="315"/>
      <c r="F5356" s="315"/>
      <c r="G5356" s="315"/>
      <c r="H5356" s="315"/>
      <c r="I5356" s="315"/>
      <c r="J5356" s="315"/>
      <c r="K5356" s="315"/>
      <c r="L5356" s="315"/>
      <c r="M5356" s="315"/>
      <c r="N5356" s="315"/>
      <c r="O5356" s="315"/>
      <c r="P5356" s="315"/>
      <c r="Q5356" s="315"/>
      <c r="R5356" s="315"/>
      <c r="S5356" s="315"/>
      <c r="T5356" s="315"/>
      <c r="U5356" s="315"/>
      <c r="V5356" s="315"/>
      <c r="W5356" s="315"/>
      <c r="X5356" s="315"/>
      <c r="Y5356" s="315"/>
      <c r="Z5356" s="315"/>
      <c r="AA5356" s="315"/>
      <c r="AB5356" s="315"/>
    </row>
    <row r="5357" spans="1:29" x14ac:dyDescent="0.35">
      <c r="A5357" s="315" t="str">
        <f>A5338</f>
        <v>เทศบาลตำบลนาบอน</v>
      </c>
      <c r="B5357" s="315"/>
      <c r="C5357" s="315"/>
      <c r="D5357" s="315"/>
      <c r="E5357" s="315"/>
      <c r="F5357" s="315"/>
      <c r="G5357" s="315"/>
      <c r="H5357" s="315"/>
      <c r="I5357" s="315"/>
      <c r="J5357" s="315"/>
      <c r="K5357" s="315"/>
      <c r="L5357" s="315"/>
      <c r="M5357" s="315"/>
      <c r="N5357" s="315"/>
      <c r="O5357" s="315"/>
      <c r="P5357" s="315"/>
      <c r="Q5357" s="315"/>
      <c r="R5357" s="315"/>
      <c r="S5357" s="315"/>
      <c r="T5357" s="315"/>
      <c r="U5357" s="315"/>
      <c r="V5357" s="315"/>
      <c r="W5357" s="315"/>
      <c r="X5357" s="315"/>
      <c r="Y5357" s="315"/>
      <c r="Z5357" s="315"/>
      <c r="AA5357" s="315"/>
      <c r="AB5357" s="315"/>
    </row>
    <row r="5358" spans="1:29" x14ac:dyDescent="0.35">
      <c r="A5358" s="8" t="s">
        <v>402</v>
      </c>
      <c r="B5358" s="8"/>
      <c r="C5358" s="8"/>
      <c r="D5358" s="9"/>
      <c r="E5358" s="9"/>
      <c r="F5358" s="9"/>
      <c r="G5358" s="8"/>
      <c r="H5358" s="8"/>
      <c r="I5358" s="8"/>
      <c r="J5358" s="10"/>
      <c r="K5358" s="11"/>
      <c r="L5358" s="12"/>
      <c r="M5358" s="13"/>
      <c r="N5358" s="8"/>
      <c r="O5358" s="8"/>
      <c r="P5358" s="8"/>
      <c r="Q5358" s="10"/>
      <c r="R5358" s="11"/>
      <c r="S5358" s="10"/>
      <c r="T5358" s="10"/>
      <c r="U5358" s="8"/>
      <c r="V5358" s="8"/>
      <c r="W5358" s="11"/>
      <c r="X5358" s="10"/>
      <c r="Y5358" s="11"/>
      <c r="Z5358" s="10"/>
      <c r="AA5358" s="11"/>
      <c r="AB5358" s="14"/>
    </row>
    <row r="5359" spans="1:29" x14ac:dyDescent="0.35">
      <c r="A5359" s="288" t="s">
        <v>4</v>
      </c>
      <c r="B5359" s="316"/>
      <c r="C5359" s="316"/>
      <c r="D5359" s="316"/>
      <c r="E5359" s="316"/>
      <c r="F5359" s="316"/>
      <c r="G5359" s="316"/>
      <c r="H5359" s="316"/>
      <c r="I5359" s="316"/>
      <c r="J5359" s="316"/>
      <c r="K5359" s="316"/>
      <c r="L5359" s="289"/>
      <c r="M5359" s="288" t="s">
        <v>5</v>
      </c>
      <c r="N5359" s="316"/>
      <c r="O5359" s="316"/>
      <c r="P5359" s="316"/>
      <c r="Q5359" s="316"/>
      <c r="R5359" s="316"/>
      <c r="S5359" s="316"/>
      <c r="T5359" s="316"/>
      <c r="U5359" s="316"/>
      <c r="V5359" s="316"/>
      <c r="W5359" s="289"/>
      <c r="X5359" s="290" t="s">
        <v>6</v>
      </c>
      <c r="Y5359" s="290" t="s">
        <v>7</v>
      </c>
      <c r="Z5359" s="290" t="s">
        <v>8</v>
      </c>
      <c r="AA5359" s="290" t="s">
        <v>9</v>
      </c>
      <c r="AB5359" s="317" t="s">
        <v>10</v>
      </c>
    </row>
    <row r="5360" spans="1:29" x14ac:dyDescent="0.35">
      <c r="A5360" s="299" t="s">
        <v>11</v>
      </c>
      <c r="B5360" s="293" t="s">
        <v>12</v>
      </c>
      <c r="C5360" s="293" t="s">
        <v>13</v>
      </c>
      <c r="D5360" s="311" t="s">
        <v>14</v>
      </c>
      <c r="E5360" s="311" t="s">
        <v>15</v>
      </c>
      <c r="F5360" s="312" t="s">
        <v>16</v>
      </c>
      <c r="G5360" s="302" t="s">
        <v>17</v>
      </c>
      <c r="H5360" s="303"/>
      <c r="I5360" s="304"/>
      <c r="J5360" s="290" t="s">
        <v>18</v>
      </c>
      <c r="K5360" s="290" t="s">
        <v>19</v>
      </c>
      <c r="L5360" s="308" t="s">
        <v>20</v>
      </c>
      <c r="M5360" s="299" t="s">
        <v>11</v>
      </c>
      <c r="N5360" s="293" t="s">
        <v>21</v>
      </c>
      <c r="O5360" s="293" t="s">
        <v>22</v>
      </c>
      <c r="P5360" s="293" t="s">
        <v>16</v>
      </c>
      <c r="Q5360" s="290" t="s">
        <v>23</v>
      </c>
      <c r="R5360" s="290" t="s">
        <v>24</v>
      </c>
      <c r="S5360" s="290" t="s">
        <v>25</v>
      </c>
      <c r="T5360" s="290" t="s">
        <v>26</v>
      </c>
      <c r="U5360" s="288" t="s">
        <v>27</v>
      </c>
      <c r="V5360" s="289"/>
      <c r="W5360" s="290" t="s">
        <v>28</v>
      </c>
      <c r="X5360" s="291"/>
      <c r="Y5360" s="291"/>
      <c r="Z5360" s="291"/>
      <c r="AA5360" s="291"/>
      <c r="AB5360" s="318"/>
    </row>
    <row r="5361" spans="1:29" x14ac:dyDescent="0.35">
      <c r="A5361" s="300"/>
      <c r="B5361" s="294"/>
      <c r="C5361" s="294"/>
      <c r="D5361" s="312"/>
      <c r="E5361" s="312"/>
      <c r="F5361" s="312"/>
      <c r="G5361" s="305"/>
      <c r="H5361" s="306"/>
      <c r="I5361" s="307"/>
      <c r="J5361" s="291"/>
      <c r="K5361" s="291"/>
      <c r="L5361" s="309"/>
      <c r="M5361" s="300"/>
      <c r="N5361" s="294"/>
      <c r="O5361" s="294"/>
      <c r="P5361" s="294"/>
      <c r="Q5361" s="291"/>
      <c r="R5361" s="291"/>
      <c r="S5361" s="291"/>
      <c r="T5361" s="291"/>
      <c r="U5361" s="293" t="s">
        <v>29</v>
      </c>
      <c r="V5361" s="296" t="s">
        <v>30</v>
      </c>
      <c r="W5361" s="291"/>
      <c r="X5361" s="291"/>
      <c r="Y5361" s="291"/>
      <c r="Z5361" s="291"/>
      <c r="AA5361" s="291"/>
      <c r="AB5361" s="318"/>
    </row>
    <row r="5362" spans="1:29" x14ac:dyDescent="0.35">
      <c r="A5362" s="300"/>
      <c r="B5362" s="294"/>
      <c r="C5362" s="294"/>
      <c r="D5362" s="312"/>
      <c r="E5362" s="312"/>
      <c r="F5362" s="312"/>
      <c r="G5362" s="299" t="s">
        <v>31</v>
      </c>
      <c r="H5362" s="299" t="s">
        <v>32</v>
      </c>
      <c r="I5362" s="299" t="s">
        <v>33</v>
      </c>
      <c r="J5362" s="291"/>
      <c r="K5362" s="291"/>
      <c r="L5362" s="309"/>
      <c r="M5362" s="300"/>
      <c r="N5362" s="294"/>
      <c r="O5362" s="294"/>
      <c r="P5362" s="294"/>
      <c r="Q5362" s="291"/>
      <c r="R5362" s="291"/>
      <c r="S5362" s="291"/>
      <c r="T5362" s="291"/>
      <c r="U5362" s="294"/>
      <c r="V5362" s="297"/>
      <c r="W5362" s="291"/>
      <c r="X5362" s="291"/>
      <c r="Y5362" s="291"/>
      <c r="Z5362" s="291"/>
      <c r="AA5362" s="291"/>
      <c r="AB5362" s="318"/>
    </row>
    <row r="5363" spans="1:29" x14ac:dyDescent="0.35">
      <c r="A5363" s="300"/>
      <c r="B5363" s="294"/>
      <c r="C5363" s="294"/>
      <c r="D5363" s="312"/>
      <c r="E5363" s="312"/>
      <c r="F5363" s="312"/>
      <c r="G5363" s="300"/>
      <c r="H5363" s="300"/>
      <c r="I5363" s="300"/>
      <c r="J5363" s="291"/>
      <c r="K5363" s="291"/>
      <c r="L5363" s="309"/>
      <c r="M5363" s="300"/>
      <c r="N5363" s="294"/>
      <c r="O5363" s="294"/>
      <c r="P5363" s="294"/>
      <c r="Q5363" s="291"/>
      <c r="R5363" s="291"/>
      <c r="S5363" s="291"/>
      <c r="T5363" s="291"/>
      <c r="U5363" s="294"/>
      <c r="V5363" s="297"/>
      <c r="W5363" s="291"/>
      <c r="X5363" s="291"/>
      <c r="Y5363" s="291"/>
      <c r="Z5363" s="291"/>
      <c r="AA5363" s="291"/>
      <c r="AB5363" s="318"/>
    </row>
    <row r="5364" spans="1:29" x14ac:dyDescent="0.35">
      <c r="A5364" s="301"/>
      <c r="B5364" s="295"/>
      <c r="C5364" s="295"/>
      <c r="D5364" s="313"/>
      <c r="E5364" s="313"/>
      <c r="F5364" s="313"/>
      <c r="G5364" s="301"/>
      <c r="H5364" s="301"/>
      <c r="I5364" s="301"/>
      <c r="J5364" s="292"/>
      <c r="K5364" s="292"/>
      <c r="L5364" s="310"/>
      <c r="M5364" s="301"/>
      <c r="N5364" s="295"/>
      <c r="O5364" s="295"/>
      <c r="P5364" s="295"/>
      <c r="Q5364" s="292"/>
      <c r="R5364" s="292"/>
      <c r="S5364" s="292"/>
      <c r="T5364" s="292"/>
      <c r="U5364" s="295"/>
      <c r="V5364" s="298"/>
      <c r="W5364" s="292"/>
      <c r="X5364" s="292"/>
      <c r="Y5364" s="292"/>
      <c r="Z5364" s="292"/>
      <c r="AA5364" s="292"/>
      <c r="AB5364" s="319"/>
    </row>
    <row r="5365" spans="1:29" x14ac:dyDescent="0.35">
      <c r="A5365" s="15">
        <v>1</v>
      </c>
      <c r="B5365" s="16" t="str">
        <f>[1]ภดส3!B12653</f>
        <v>โฉนด</v>
      </c>
      <c r="C5365" s="16">
        <f>[1]ภดส3!E12653</f>
        <v>3512</v>
      </c>
      <c r="D5365" s="17">
        <f>[1]ภดส3!C12653</f>
        <v>7456</v>
      </c>
      <c r="E5365" s="17" t="str">
        <f>[1]ภดส3!F12653</f>
        <v>ม.2 ต.นาบอน</v>
      </c>
      <c r="F5365" s="18" t="s">
        <v>34</v>
      </c>
      <c r="G5365" s="16">
        <f>[1]ภดส3!G12653</f>
        <v>0</v>
      </c>
      <c r="H5365" s="16">
        <f>[1]ภดส3!H12653</f>
        <v>0</v>
      </c>
      <c r="I5365" s="16">
        <f>[1]ภดส3!I12653</f>
        <v>24</v>
      </c>
      <c r="J5365" s="19">
        <f>[1]ภดส3!J12653</f>
        <v>24</v>
      </c>
      <c r="K5365" s="20">
        <v>3050</v>
      </c>
      <c r="L5365" s="19">
        <f>J5365*K5365</f>
        <v>73200</v>
      </c>
      <c r="M5365" s="21">
        <v>1</v>
      </c>
      <c r="N5365" s="21" t="s">
        <v>48</v>
      </c>
      <c r="O5365" s="21" t="s">
        <v>49</v>
      </c>
      <c r="P5365" s="21">
        <v>2</v>
      </c>
      <c r="Q5365" s="22">
        <v>192</v>
      </c>
      <c r="R5365" s="23">
        <v>100</v>
      </c>
      <c r="S5365" s="22">
        <v>7450</v>
      </c>
      <c r="T5365" s="22">
        <f>Q5365*S5365</f>
        <v>1430400</v>
      </c>
      <c r="U5365" s="21">
        <v>30</v>
      </c>
      <c r="V5365" s="21">
        <v>50</v>
      </c>
      <c r="W5365" s="23">
        <f>T5365-T5365*50/100</f>
        <v>715200</v>
      </c>
      <c r="X5365" s="22">
        <f>L5365+W5365</f>
        <v>788400</v>
      </c>
      <c r="Y5365" s="23">
        <f>X5365*R5365/100</f>
        <v>788400</v>
      </c>
      <c r="Z5365" s="22">
        <v>10000000</v>
      </c>
      <c r="AA5365" s="24">
        <v>0</v>
      </c>
      <c r="AB5365" s="25">
        <v>0.02</v>
      </c>
      <c r="AC5365" s="5">
        <f>AA5365*AB5365/100</f>
        <v>0</v>
      </c>
    </row>
    <row r="5366" spans="1:29" x14ac:dyDescent="0.35">
      <c r="A5366" s="15">
        <v>2</v>
      </c>
      <c r="B5366" s="16" t="str">
        <f>[1]ภดส3!B12654</f>
        <v>โฉนด</v>
      </c>
      <c r="C5366" s="16">
        <f>[1]ภดส3!E12654</f>
        <v>3548</v>
      </c>
      <c r="D5366" s="17">
        <f>[1]ภดส3!C12654</f>
        <v>7492</v>
      </c>
      <c r="E5366" s="17" t="str">
        <f>[1]ภดส3!F12654</f>
        <v>ม.2 ต.นาบอน</v>
      </c>
      <c r="F5366" s="28" t="s">
        <v>47</v>
      </c>
      <c r="G5366" s="16">
        <f>[1]ภดส3!G12654</f>
        <v>0</v>
      </c>
      <c r="H5366" s="16">
        <f>[1]ภดส3!H12654</f>
        <v>0</v>
      </c>
      <c r="I5366" s="16">
        <f>[1]ภดส3!I12654</f>
        <v>25</v>
      </c>
      <c r="J5366" s="45">
        <f>[1]ภดส3!J12654</f>
        <v>25</v>
      </c>
      <c r="K5366" s="29">
        <v>3050</v>
      </c>
      <c r="L5366" s="19">
        <f>J5366*K5366</f>
        <v>76250</v>
      </c>
      <c r="M5366" s="31">
        <v>2</v>
      </c>
      <c r="N5366" s="31" t="s">
        <v>205</v>
      </c>
      <c r="O5366" s="31" t="s">
        <v>56</v>
      </c>
      <c r="P5366" s="31">
        <v>3</v>
      </c>
      <c r="Q5366" s="32">
        <v>100</v>
      </c>
      <c r="R5366" s="23">
        <v>100</v>
      </c>
      <c r="S5366" s="32">
        <v>5500</v>
      </c>
      <c r="T5366" s="22">
        <f>Q5366*S5366</f>
        <v>550000</v>
      </c>
      <c r="U5366" s="31">
        <v>40</v>
      </c>
      <c r="V5366" s="31">
        <v>93</v>
      </c>
      <c r="W5366" s="23">
        <f>T5366-T5366*93/100</f>
        <v>38500</v>
      </c>
      <c r="X5366" s="22">
        <f>L5366+W5366</f>
        <v>114750</v>
      </c>
      <c r="Y5366" s="23">
        <f>X5366*R5366/100</f>
        <v>114750</v>
      </c>
      <c r="Z5366" s="22">
        <v>0</v>
      </c>
      <c r="AA5366" s="24">
        <f>Y5366-Z5366</f>
        <v>114750</v>
      </c>
      <c r="AB5366" s="25">
        <v>0.3</v>
      </c>
      <c r="AC5366" s="5">
        <f>AA5366*AB5366/100</f>
        <v>344.25</v>
      </c>
    </row>
    <row r="5367" spans="1:29" x14ac:dyDescent="0.35">
      <c r="A5367" s="201"/>
      <c r="B5367" s="202"/>
      <c r="C5367" s="202"/>
      <c r="D5367" s="77"/>
      <c r="E5367" s="77"/>
      <c r="F5367" s="130"/>
      <c r="G5367" s="202"/>
      <c r="H5367" s="202"/>
      <c r="I5367" s="202"/>
      <c r="J5367" s="196"/>
      <c r="K5367" s="197"/>
      <c r="L5367" s="203"/>
      <c r="M5367" s="132"/>
      <c r="N5367" s="204"/>
      <c r="O5367" s="204"/>
      <c r="P5367" s="204"/>
      <c r="Q5367" s="183"/>
      <c r="R5367" s="206"/>
      <c r="S5367" s="183"/>
      <c r="T5367" s="207"/>
      <c r="U5367" s="204"/>
      <c r="V5367" s="204"/>
      <c r="W5367" s="206"/>
      <c r="X5367" s="207"/>
      <c r="Y5367" s="206"/>
      <c r="Z5367" s="207"/>
      <c r="AA5367" s="208"/>
      <c r="AB5367" s="198"/>
      <c r="AC5367" s="188">
        <f>SUM(AC5365:AC5366)</f>
        <v>344.25</v>
      </c>
    </row>
    <row r="5368" spans="1:29" x14ac:dyDescent="0.35">
      <c r="A5368" s="1"/>
      <c r="B5368" s="1"/>
      <c r="C5368" s="1"/>
      <c r="D5368" s="2"/>
      <c r="E5368" s="2"/>
      <c r="F5368" s="2"/>
      <c r="G5368" s="1"/>
      <c r="H5368" s="1"/>
      <c r="I5368" s="1"/>
      <c r="J5368" s="3"/>
      <c r="K5368" s="4"/>
      <c r="M5368" s="6"/>
      <c r="N5368" s="1"/>
      <c r="O5368" s="1"/>
      <c r="P5368" s="1"/>
      <c r="Q5368" s="3"/>
      <c r="R5368" s="4"/>
      <c r="S5368" s="3"/>
      <c r="T5368" s="3"/>
      <c r="U5368" s="1"/>
      <c r="V5368" s="1"/>
      <c r="W5368" s="4"/>
      <c r="X5368" s="3"/>
      <c r="Y5368" s="4"/>
      <c r="Z5368" s="3"/>
      <c r="AA5368" s="4"/>
      <c r="AB5368" s="55"/>
    </row>
    <row r="5369" spans="1:29" x14ac:dyDescent="0.35">
      <c r="A5369" s="8"/>
      <c r="B5369" s="8" t="s">
        <v>37</v>
      </c>
      <c r="C5369" s="8"/>
      <c r="D5369" s="9" t="s">
        <v>38</v>
      </c>
      <c r="E5369" s="9"/>
      <c r="F5369" s="9"/>
      <c r="G5369" s="56"/>
      <c r="H5369" s="8" t="s">
        <v>39</v>
      </c>
      <c r="I5369" s="8"/>
      <c r="J5369" s="57"/>
      <c r="K5369" s="10"/>
      <c r="L5369" s="8"/>
      <c r="M5369" s="13"/>
      <c r="N5369" s="1"/>
      <c r="O5369" s="1"/>
      <c r="P5369" s="1"/>
      <c r="Q5369" s="3"/>
      <c r="R5369" s="4"/>
      <c r="S5369" s="3"/>
      <c r="T5369" s="3"/>
      <c r="U5369" s="1"/>
      <c r="V5369" s="1"/>
      <c r="W5369" s="4"/>
      <c r="X5369" s="3"/>
      <c r="Y5369" s="4"/>
      <c r="Z5369" s="3"/>
      <c r="AA5369" s="4"/>
      <c r="AB5369" s="55"/>
    </row>
    <row r="5370" spans="1:29" x14ac:dyDescent="0.35">
      <c r="A5370" s="8"/>
      <c r="B5370" s="8"/>
      <c r="C5370" s="8"/>
      <c r="D5370" s="9"/>
      <c r="E5370" s="9"/>
      <c r="F5370" s="9"/>
      <c r="G5370" s="56"/>
      <c r="H5370" s="8" t="s">
        <v>40</v>
      </c>
      <c r="I5370" s="8"/>
      <c r="J5370" s="57"/>
      <c r="K5370" s="10"/>
      <c r="L5370" s="8"/>
      <c r="M5370" s="13"/>
      <c r="N5370" s="1"/>
      <c r="O5370" s="1"/>
      <c r="P5370" s="1"/>
      <c r="Q5370" s="3"/>
      <c r="R5370" s="4"/>
      <c r="S5370" s="3"/>
      <c r="T5370" s="3"/>
      <c r="U5370" s="1"/>
      <c r="V5370" s="1"/>
      <c r="W5370" s="4"/>
      <c r="X5370" s="3"/>
      <c r="Y5370" s="4"/>
      <c r="Z5370" s="3"/>
      <c r="AA5370" s="4"/>
      <c r="AB5370" s="55"/>
    </row>
    <row r="5371" spans="1:29" x14ac:dyDescent="0.35">
      <c r="A5371" s="8"/>
      <c r="B5371" s="8"/>
      <c r="C5371" s="8"/>
      <c r="D5371" s="9"/>
      <c r="E5371" s="9"/>
      <c r="F5371" s="9"/>
      <c r="G5371" s="56"/>
      <c r="H5371" s="8" t="s">
        <v>41</v>
      </c>
      <c r="I5371" s="8"/>
      <c r="J5371" s="57"/>
      <c r="K5371" s="10"/>
      <c r="L5371" s="8"/>
      <c r="M5371" s="13"/>
      <c r="N5371" s="1"/>
      <c r="O5371" s="1"/>
      <c r="P5371" s="8"/>
      <c r="Q5371" s="3"/>
      <c r="R5371" s="4"/>
      <c r="S5371" s="3"/>
      <c r="T5371" s="3"/>
      <c r="U5371" s="1"/>
      <c r="V5371" s="1"/>
      <c r="W5371" s="4"/>
      <c r="X5371" s="3"/>
      <c r="Y5371" s="11"/>
      <c r="Z5371" s="10"/>
      <c r="AA5371" s="11"/>
      <c r="AB5371" s="14"/>
    </row>
    <row r="5372" spans="1:29" x14ac:dyDescent="0.35">
      <c r="A5372" s="8"/>
      <c r="B5372" s="8"/>
      <c r="C5372" s="8"/>
      <c r="D5372" s="9"/>
      <c r="E5372" s="9"/>
      <c r="F5372" s="9"/>
      <c r="G5372" s="56"/>
      <c r="H5372" s="8" t="s">
        <v>42</v>
      </c>
      <c r="I5372" s="58"/>
      <c r="J5372" s="59"/>
      <c r="K5372" s="12"/>
      <c r="L5372" s="58"/>
      <c r="M5372" s="60"/>
      <c r="N5372" s="1"/>
      <c r="O5372" s="1"/>
      <c r="P5372" s="8"/>
      <c r="Q5372" s="3"/>
      <c r="R5372" s="4"/>
      <c r="S5372" s="3"/>
      <c r="T5372" s="3"/>
      <c r="U5372" s="1"/>
      <c r="V5372" s="1"/>
      <c r="W5372" s="4"/>
      <c r="X5372" s="3"/>
      <c r="Y5372" s="11"/>
      <c r="Z5372" s="10"/>
      <c r="AA5372" s="11"/>
      <c r="AB5372" s="14"/>
    </row>
    <row r="5373" spans="1:29" x14ac:dyDescent="0.35">
      <c r="A5373" s="58"/>
      <c r="B5373" s="58"/>
      <c r="C5373" s="58"/>
      <c r="D5373" s="61"/>
      <c r="E5373" s="61"/>
      <c r="F5373" s="61"/>
      <c r="G5373" s="58"/>
      <c r="H5373" s="58" t="s">
        <v>43</v>
      </c>
      <c r="I5373" s="58"/>
      <c r="J5373" s="59"/>
      <c r="K5373" s="12"/>
      <c r="L5373" s="58"/>
      <c r="M5373" s="60"/>
    </row>
    <row r="5374" spans="1:29" x14ac:dyDescent="0.35">
      <c r="A5374" s="1"/>
      <c r="B5374" s="1"/>
      <c r="C5374" s="1"/>
      <c r="D5374" s="2"/>
      <c r="E5374" s="2"/>
      <c r="F5374" s="2"/>
      <c r="G5374" s="1"/>
      <c r="H5374" s="1"/>
      <c r="I5374" s="1"/>
      <c r="J5374" s="3"/>
      <c r="K5374" s="4"/>
      <c r="M5374" s="6"/>
      <c r="N5374" s="1"/>
      <c r="O5374" s="1"/>
      <c r="P5374" s="1"/>
      <c r="Q5374" s="3"/>
      <c r="R5374" s="4"/>
      <c r="S5374" s="3"/>
      <c r="T5374" s="3"/>
      <c r="U5374" s="1"/>
      <c r="V5374" s="1"/>
      <c r="W5374" s="4"/>
      <c r="X5374" s="3"/>
      <c r="Y5374" s="4"/>
      <c r="Z5374" s="3"/>
      <c r="AA5374" s="314" t="s">
        <v>0</v>
      </c>
      <c r="AB5374" s="314"/>
    </row>
    <row r="5375" spans="1:29" x14ac:dyDescent="0.35">
      <c r="A5375" s="315" t="s">
        <v>1</v>
      </c>
      <c r="B5375" s="315"/>
      <c r="C5375" s="315"/>
      <c r="D5375" s="315"/>
      <c r="E5375" s="315"/>
      <c r="F5375" s="315"/>
      <c r="G5375" s="315"/>
      <c r="H5375" s="315"/>
      <c r="I5375" s="315"/>
      <c r="J5375" s="315"/>
      <c r="K5375" s="315"/>
      <c r="L5375" s="315"/>
      <c r="M5375" s="315"/>
      <c r="N5375" s="315"/>
      <c r="O5375" s="315"/>
      <c r="P5375" s="315"/>
      <c r="Q5375" s="315"/>
      <c r="R5375" s="315"/>
      <c r="S5375" s="315"/>
      <c r="T5375" s="315"/>
      <c r="U5375" s="315"/>
      <c r="V5375" s="315"/>
      <c r="W5375" s="315"/>
      <c r="X5375" s="315"/>
      <c r="Y5375" s="315"/>
      <c r="Z5375" s="315"/>
      <c r="AA5375" s="315"/>
      <c r="AB5375" s="315"/>
    </row>
    <row r="5376" spans="1:29" x14ac:dyDescent="0.35">
      <c r="A5376" s="315" t="str">
        <f>A5357</f>
        <v>เทศบาลตำบลนาบอน</v>
      </c>
      <c r="B5376" s="315"/>
      <c r="C5376" s="315"/>
      <c r="D5376" s="315"/>
      <c r="E5376" s="315"/>
      <c r="F5376" s="315"/>
      <c r="G5376" s="315"/>
      <c r="H5376" s="315"/>
      <c r="I5376" s="315"/>
      <c r="J5376" s="315"/>
      <c r="K5376" s="315"/>
      <c r="L5376" s="315"/>
      <c r="M5376" s="315"/>
      <c r="N5376" s="315"/>
      <c r="O5376" s="315"/>
      <c r="P5376" s="315"/>
      <c r="Q5376" s="315"/>
      <c r="R5376" s="315"/>
      <c r="S5376" s="315"/>
      <c r="T5376" s="315"/>
      <c r="U5376" s="315"/>
      <c r="V5376" s="315"/>
      <c r="W5376" s="315"/>
      <c r="X5376" s="315"/>
      <c r="Y5376" s="315"/>
      <c r="Z5376" s="315"/>
      <c r="AA5376" s="315"/>
      <c r="AB5376" s="315"/>
    </row>
    <row r="5377" spans="1:29" x14ac:dyDescent="0.35">
      <c r="A5377" s="8" t="s">
        <v>403</v>
      </c>
      <c r="B5377" s="8"/>
      <c r="C5377" s="8"/>
      <c r="D5377" s="9"/>
      <c r="E5377" s="9"/>
      <c r="F5377" s="9"/>
      <c r="G5377" s="8"/>
      <c r="H5377" s="8"/>
      <c r="I5377" s="8"/>
      <c r="J5377" s="10"/>
      <c r="K5377" s="11"/>
      <c r="L5377" s="12"/>
      <c r="M5377" s="13"/>
      <c r="N5377" s="8"/>
      <c r="O5377" s="8"/>
      <c r="P5377" s="8"/>
      <c r="Q5377" s="10"/>
      <c r="R5377" s="11"/>
      <c r="S5377" s="10"/>
      <c r="T5377" s="10"/>
      <c r="U5377" s="8"/>
      <c r="V5377" s="8"/>
      <c r="W5377" s="11"/>
      <c r="X5377" s="10"/>
      <c r="Y5377" s="11"/>
      <c r="Z5377" s="10"/>
      <c r="AA5377" s="11"/>
      <c r="AB5377" s="14"/>
    </row>
    <row r="5378" spans="1:29" x14ac:dyDescent="0.35">
      <c r="A5378" s="288" t="s">
        <v>4</v>
      </c>
      <c r="B5378" s="316"/>
      <c r="C5378" s="316"/>
      <c r="D5378" s="316"/>
      <c r="E5378" s="316"/>
      <c r="F5378" s="316"/>
      <c r="G5378" s="316"/>
      <c r="H5378" s="316"/>
      <c r="I5378" s="316"/>
      <c r="J5378" s="316"/>
      <c r="K5378" s="316"/>
      <c r="L5378" s="289"/>
      <c r="M5378" s="288" t="s">
        <v>5</v>
      </c>
      <c r="N5378" s="316"/>
      <c r="O5378" s="316"/>
      <c r="P5378" s="316"/>
      <c r="Q5378" s="316"/>
      <c r="R5378" s="316"/>
      <c r="S5378" s="316"/>
      <c r="T5378" s="316"/>
      <c r="U5378" s="316"/>
      <c r="V5378" s="316"/>
      <c r="W5378" s="289"/>
      <c r="X5378" s="290" t="s">
        <v>6</v>
      </c>
      <c r="Y5378" s="290" t="s">
        <v>7</v>
      </c>
      <c r="Z5378" s="290" t="s">
        <v>8</v>
      </c>
      <c r="AA5378" s="290" t="s">
        <v>9</v>
      </c>
      <c r="AB5378" s="317" t="s">
        <v>10</v>
      </c>
    </row>
    <row r="5379" spans="1:29" x14ac:dyDescent="0.35">
      <c r="A5379" s="299" t="s">
        <v>11</v>
      </c>
      <c r="B5379" s="293" t="s">
        <v>12</v>
      </c>
      <c r="C5379" s="293" t="s">
        <v>13</v>
      </c>
      <c r="D5379" s="311" t="s">
        <v>14</v>
      </c>
      <c r="E5379" s="311" t="s">
        <v>15</v>
      </c>
      <c r="F5379" s="312" t="s">
        <v>16</v>
      </c>
      <c r="G5379" s="302" t="s">
        <v>17</v>
      </c>
      <c r="H5379" s="303"/>
      <c r="I5379" s="304"/>
      <c r="J5379" s="290" t="s">
        <v>18</v>
      </c>
      <c r="K5379" s="290" t="s">
        <v>19</v>
      </c>
      <c r="L5379" s="308" t="s">
        <v>20</v>
      </c>
      <c r="M5379" s="299" t="s">
        <v>11</v>
      </c>
      <c r="N5379" s="293" t="s">
        <v>21</v>
      </c>
      <c r="O5379" s="293" t="s">
        <v>22</v>
      </c>
      <c r="P5379" s="293" t="s">
        <v>16</v>
      </c>
      <c r="Q5379" s="290" t="s">
        <v>23</v>
      </c>
      <c r="R5379" s="290" t="s">
        <v>24</v>
      </c>
      <c r="S5379" s="290" t="s">
        <v>25</v>
      </c>
      <c r="T5379" s="290" t="s">
        <v>26</v>
      </c>
      <c r="U5379" s="288" t="s">
        <v>27</v>
      </c>
      <c r="V5379" s="289"/>
      <c r="W5379" s="290" t="s">
        <v>28</v>
      </c>
      <c r="X5379" s="291"/>
      <c r="Y5379" s="291"/>
      <c r="Z5379" s="291"/>
      <c r="AA5379" s="291"/>
      <c r="AB5379" s="318"/>
    </row>
    <row r="5380" spans="1:29" x14ac:dyDescent="0.35">
      <c r="A5380" s="300"/>
      <c r="B5380" s="294"/>
      <c r="C5380" s="294"/>
      <c r="D5380" s="312"/>
      <c r="E5380" s="312"/>
      <c r="F5380" s="312"/>
      <c r="G5380" s="305"/>
      <c r="H5380" s="306"/>
      <c r="I5380" s="307"/>
      <c r="J5380" s="291"/>
      <c r="K5380" s="291"/>
      <c r="L5380" s="309"/>
      <c r="M5380" s="300"/>
      <c r="N5380" s="294"/>
      <c r="O5380" s="294"/>
      <c r="P5380" s="294"/>
      <c r="Q5380" s="291"/>
      <c r="R5380" s="291"/>
      <c r="S5380" s="291"/>
      <c r="T5380" s="291"/>
      <c r="U5380" s="293" t="s">
        <v>29</v>
      </c>
      <c r="V5380" s="296" t="s">
        <v>30</v>
      </c>
      <c r="W5380" s="291"/>
      <c r="X5380" s="291"/>
      <c r="Y5380" s="291"/>
      <c r="Z5380" s="291"/>
      <c r="AA5380" s="291"/>
      <c r="AB5380" s="318"/>
    </row>
    <row r="5381" spans="1:29" x14ac:dyDescent="0.35">
      <c r="A5381" s="300"/>
      <c r="B5381" s="294"/>
      <c r="C5381" s="294"/>
      <c r="D5381" s="312"/>
      <c r="E5381" s="312"/>
      <c r="F5381" s="312"/>
      <c r="G5381" s="299" t="s">
        <v>31</v>
      </c>
      <c r="H5381" s="299" t="s">
        <v>32</v>
      </c>
      <c r="I5381" s="299" t="s">
        <v>33</v>
      </c>
      <c r="J5381" s="291"/>
      <c r="K5381" s="291"/>
      <c r="L5381" s="309"/>
      <c r="M5381" s="300"/>
      <c r="N5381" s="294"/>
      <c r="O5381" s="294"/>
      <c r="P5381" s="294"/>
      <c r="Q5381" s="291"/>
      <c r="R5381" s="291"/>
      <c r="S5381" s="291"/>
      <c r="T5381" s="291"/>
      <c r="U5381" s="294"/>
      <c r="V5381" s="297"/>
      <c r="W5381" s="291"/>
      <c r="X5381" s="291"/>
      <c r="Y5381" s="291"/>
      <c r="Z5381" s="291"/>
      <c r="AA5381" s="291"/>
      <c r="AB5381" s="318"/>
    </row>
    <row r="5382" spans="1:29" x14ac:dyDescent="0.35">
      <c r="A5382" s="300"/>
      <c r="B5382" s="294"/>
      <c r="C5382" s="294"/>
      <c r="D5382" s="312"/>
      <c r="E5382" s="312"/>
      <c r="F5382" s="312"/>
      <c r="G5382" s="300"/>
      <c r="H5382" s="300"/>
      <c r="I5382" s="300"/>
      <c r="J5382" s="291"/>
      <c r="K5382" s="291"/>
      <c r="L5382" s="309"/>
      <c r="M5382" s="300"/>
      <c r="N5382" s="294"/>
      <c r="O5382" s="294"/>
      <c r="P5382" s="294"/>
      <c r="Q5382" s="291"/>
      <c r="R5382" s="291"/>
      <c r="S5382" s="291"/>
      <c r="T5382" s="291"/>
      <c r="U5382" s="294"/>
      <c r="V5382" s="297"/>
      <c r="W5382" s="291"/>
      <c r="X5382" s="291"/>
      <c r="Y5382" s="291"/>
      <c r="Z5382" s="291"/>
      <c r="AA5382" s="291"/>
      <c r="AB5382" s="318"/>
    </row>
    <row r="5383" spans="1:29" x14ac:dyDescent="0.35">
      <c r="A5383" s="301"/>
      <c r="B5383" s="295"/>
      <c r="C5383" s="295"/>
      <c r="D5383" s="313"/>
      <c r="E5383" s="313"/>
      <c r="F5383" s="313"/>
      <c r="G5383" s="301"/>
      <c r="H5383" s="301"/>
      <c r="I5383" s="301"/>
      <c r="J5383" s="292"/>
      <c r="K5383" s="292"/>
      <c r="L5383" s="310"/>
      <c r="M5383" s="301"/>
      <c r="N5383" s="295"/>
      <c r="O5383" s="295"/>
      <c r="P5383" s="295"/>
      <c r="Q5383" s="292"/>
      <c r="R5383" s="292"/>
      <c r="S5383" s="292"/>
      <c r="T5383" s="292"/>
      <c r="U5383" s="295"/>
      <c r="V5383" s="298"/>
      <c r="W5383" s="292"/>
      <c r="X5383" s="292"/>
      <c r="Y5383" s="292"/>
      <c r="Z5383" s="292"/>
      <c r="AA5383" s="292"/>
      <c r="AB5383" s="319"/>
    </row>
    <row r="5384" spans="1:29" x14ac:dyDescent="0.35">
      <c r="A5384" s="15">
        <v>1</v>
      </c>
      <c r="B5384" s="16" t="str">
        <f>[1]ภดส3!B12680</f>
        <v>โฉนด</v>
      </c>
      <c r="C5384" s="16">
        <f>[1]ภดส3!E12680</f>
        <v>3417</v>
      </c>
      <c r="D5384" s="17">
        <f>[1]ภดส3!C12680</f>
        <v>7361</v>
      </c>
      <c r="E5384" s="17" t="str">
        <f>[1]ภดส3!F12680</f>
        <v>ม.2 ต.นาบอน</v>
      </c>
      <c r="F5384" s="18" t="s">
        <v>45</v>
      </c>
      <c r="G5384" s="16">
        <f>[1]ภดส3!G12680</f>
        <v>0</v>
      </c>
      <c r="H5384" s="16">
        <f>[1]ภดส3!H12680</f>
        <v>0</v>
      </c>
      <c r="I5384" s="16">
        <f>[1]ภดส3!I12680</f>
        <v>25</v>
      </c>
      <c r="J5384" s="19">
        <f>[1]ภดส3!J12680</f>
        <v>25</v>
      </c>
      <c r="K5384" s="20">
        <v>3050</v>
      </c>
      <c r="L5384" s="19">
        <f>J5384*K5384</f>
        <v>76250</v>
      </c>
      <c r="M5384" s="21"/>
      <c r="N5384" s="21"/>
      <c r="O5384" s="21"/>
      <c r="P5384" s="21"/>
      <c r="Q5384" s="22"/>
      <c r="R5384" s="23"/>
      <c r="S5384" s="22"/>
      <c r="T5384" s="22"/>
      <c r="U5384" s="21"/>
      <c r="V5384" s="21"/>
      <c r="W5384" s="23"/>
      <c r="X5384" s="22">
        <f>L5384</f>
        <v>76250</v>
      </c>
      <c r="Y5384" s="23">
        <f>X5384*100/100</f>
        <v>76250</v>
      </c>
      <c r="Z5384" s="22">
        <v>0</v>
      </c>
      <c r="AA5384" s="24">
        <f>Y5384-Z5384</f>
        <v>76250</v>
      </c>
      <c r="AB5384" s="25">
        <v>0.3</v>
      </c>
      <c r="AC5384" s="5">
        <f>AA5384*AB5384/100</f>
        <v>228.75</v>
      </c>
    </row>
    <row r="5385" spans="1:29" x14ac:dyDescent="0.35">
      <c r="A5385" s="15"/>
      <c r="B5385" s="16"/>
      <c r="C5385" s="16"/>
      <c r="D5385" s="17"/>
      <c r="E5385" s="17"/>
      <c r="F5385" s="28"/>
      <c r="G5385" s="16"/>
      <c r="H5385" s="16"/>
      <c r="I5385" s="16"/>
      <c r="J5385" s="45"/>
      <c r="K5385" s="29"/>
      <c r="L5385" s="19"/>
      <c r="M5385" s="30"/>
      <c r="N5385" s="30"/>
      <c r="O5385" s="31"/>
      <c r="P5385" s="30"/>
      <c r="Q5385" s="32"/>
      <c r="R5385" s="23"/>
      <c r="S5385" s="42"/>
      <c r="T5385" s="22"/>
      <c r="U5385" s="31"/>
      <c r="V5385" s="31"/>
      <c r="W5385" s="23"/>
      <c r="X5385" s="22"/>
      <c r="Y5385" s="23"/>
      <c r="Z5385" s="22"/>
      <c r="AA5385" s="24"/>
      <c r="AB5385" s="25"/>
      <c r="AC5385" s="5">
        <f>SUM(AC5384)</f>
        <v>228.75</v>
      </c>
    </row>
    <row r="5386" spans="1:29" x14ac:dyDescent="0.35">
      <c r="A5386" s="201"/>
      <c r="B5386" s="202"/>
      <c r="C5386" s="202"/>
      <c r="D5386" s="77"/>
      <c r="E5386" s="77"/>
      <c r="F5386" s="130"/>
      <c r="G5386" s="202"/>
      <c r="H5386" s="202"/>
      <c r="I5386" s="202"/>
      <c r="J5386" s="196"/>
      <c r="K5386" s="197"/>
      <c r="L5386" s="203"/>
      <c r="M5386" s="132"/>
      <c r="N5386" s="204"/>
      <c r="O5386" s="204"/>
      <c r="P5386" s="204"/>
      <c r="Q5386" s="183"/>
      <c r="R5386" s="206"/>
      <c r="S5386" s="183"/>
      <c r="T5386" s="207"/>
      <c r="U5386" s="204"/>
      <c r="V5386" s="204"/>
      <c r="W5386" s="206"/>
      <c r="X5386" s="207"/>
      <c r="Y5386" s="206"/>
      <c r="Z5386" s="207"/>
      <c r="AA5386" s="208"/>
      <c r="AB5386" s="198"/>
      <c r="AC5386" s="188"/>
    </row>
    <row r="5387" spans="1:29" x14ac:dyDescent="0.35">
      <c r="A5387" s="1"/>
      <c r="B5387" s="1"/>
      <c r="C5387" s="1"/>
      <c r="D5387" s="2"/>
      <c r="E5387" s="2"/>
      <c r="F5387" s="2"/>
      <c r="G5387" s="1"/>
      <c r="H5387" s="1"/>
      <c r="I5387" s="1"/>
      <c r="J5387" s="3"/>
      <c r="K5387" s="4"/>
      <c r="M5387" s="6"/>
      <c r="N5387" s="1"/>
      <c r="O5387" s="1"/>
      <c r="P5387" s="1"/>
      <c r="Q5387" s="3"/>
      <c r="R5387" s="4"/>
      <c r="S5387" s="3"/>
      <c r="T5387" s="3"/>
      <c r="U5387" s="1"/>
      <c r="V5387" s="1"/>
      <c r="W5387" s="4"/>
      <c r="X5387" s="3"/>
      <c r="Y5387" s="4"/>
      <c r="Z5387" s="3"/>
      <c r="AA5387" s="4"/>
      <c r="AB5387" s="55"/>
    </row>
    <row r="5388" spans="1:29" x14ac:dyDescent="0.35">
      <c r="A5388" s="8"/>
      <c r="B5388" s="8" t="s">
        <v>37</v>
      </c>
      <c r="C5388" s="8"/>
      <c r="D5388" s="9" t="s">
        <v>38</v>
      </c>
      <c r="E5388" s="9"/>
      <c r="F5388" s="9"/>
      <c r="G5388" s="56"/>
      <c r="H5388" s="8" t="s">
        <v>39</v>
      </c>
      <c r="I5388" s="8"/>
      <c r="J5388" s="57"/>
      <c r="K5388" s="10"/>
      <c r="L5388" s="8"/>
      <c r="M5388" s="13"/>
      <c r="N5388" s="1"/>
      <c r="O5388" s="1"/>
      <c r="P5388" s="1"/>
      <c r="Q5388" s="3"/>
      <c r="R5388" s="4"/>
      <c r="S5388" s="3"/>
      <c r="T5388" s="3"/>
      <c r="U5388" s="1"/>
      <c r="V5388" s="1"/>
      <c r="W5388" s="4"/>
      <c r="X5388" s="3"/>
      <c r="Y5388" s="4"/>
      <c r="Z5388" s="3"/>
      <c r="AA5388" s="4"/>
      <c r="AB5388" s="55"/>
    </row>
    <row r="5389" spans="1:29" x14ac:dyDescent="0.35">
      <c r="A5389" s="8"/>
      <c r="B5389" s="8"/>
      <c r="C5389" s="8"/>
      <c r="D5389" s="9"/>
      <c r="E5389" s="9"/>
      <c r="F5389" s="9"/>
      <c r="G5389" s="56"/>
      <c r="H5389" s="8" t="s">
        <v>40</v>
      </c>
      <c r="I5389" s="8"/>
      <c r="J5389" s="57"/>
      <c r="K5389" s="10"/>
      <c r="L5389" s="8"/>
      <c r="M5389" s="13"/>
      <c r="N5389" s="1"/>
      <c r="O5389" s="1"/>
      <c r="P5389" s="1"/>
      <c r="Q5389" s="3"/>
      <c r="R5389" s="4"/>
      <c r="S5389" s="3"/>
      <c r="T5389" s="3"/>
      <c r="U5389" s="1"/>
      <c r="V5389" s="1"/>
      <c r="W5389" s="4"/>
      <c r="X5389" s="3"/>
      <c r="Y5389" s="4"/>
      <c r="Z5389" s="3"/>
      <c r="AA5389" s="4"/>
      <c r="AB5389" s="55"/>
    </row>
    <row r="5390" spans="1:29" x14ac:dyDescent="0.35">
      <c r="A5390" s="8"/>
      <c r="B5390" s="8"/>
      <c r="C5390" s="8"/>
      <c r="D5390" s="9"/>
      <c r="E5390" s="9"/>
      <c r="F5390" s="9"/>
      <c r="G5390" s="56"/>
      <c r="H5390" s="8" t="s">
        <v>41</v>
      </c>
      <c r="I5390" s="8"/>
      <c r="J5390" s="57"/>
      <c r="K5390" s="10"/>
      <c r="L5390" s="8"/>
      <c r="M5390" s="13"/>
      <c r="N5390" s="1"/>
      <c r="O5390" s="1"/>
      <c r="P5390" s="8"/>
      <c r="Q5390" s="3"/>
      <c r="R5390" s="4"/>
      <c r="S5390" s="3"/>
      <c r="T5390" s="3"/>
      <c r="U5390" s="1"/>
      <c r="V5390" s="1"/>
      <c r="W5390" s="4"/>
      <c r="X5390" s="3"/>
      <c r="Y5390" s="11"/>
      <c r="Z5390" s="10"/>
      <c r="AA5390" s="11"/>
      <c r="AB5390" s="14"/>
    </row>
    <row r="5391" spans="1:29" x14ac:dyDescent="0.35">
      <c r="A5391" s="8"/>
      <c r="B5391" s="8"/>
      <c r="C5391" s="8"/>
      <c r="D5391" s="9"/>
      <c r="E5391" s="9"/>
      <c r="F5391" s="9"/>
      <c r="G5391" s="56"/>
      <c r="H5391" s="8" t="s">
        <v>42</v>
      </c>
      <c r="I5391" s="58"/>
      <c r="J5391" s="59"/>
      <c r="K5391" s="12"/>
      <c r="L5391" s="58"/>
      <c r="M5391" s="60"/>
      <c r="N5391" s="1"/>
      <c r="O5391" s="1"/>
      <c r="P5391" s="8"/>
      <c r="Q5391" s="3"/>
      <c r="R5391" s="4"/>
      <c r="S5391" s="3"/>
      <c r="T5391" s="3"/>
      <c r="U5391" s="1"/>
      <c r="V5391" s="1"/>
      <c r="W5391" s="4"/>
      <c r="X5391" s="3"/>
      <c r="Y5391" s="11"/>
      <c r="Z5391" s="10"/>
      <c r="AA5391" s="11"/>
      <c r="AB5391" s="14"/>
    </row>
    <row r="5392" spans="1:29" x14ac:dyDescent="0.35">
      <c r="A5392" s="58"/>
      <c r="B5392" s="58"/>
      <c r="C5392" s="58"/>
      <c r="D5392" s="61"/>
      <c r="E5392" s="61"/>
      <c r="F5392" s="61"/>
      <c r="G5392" s="58"/>
      <c r="H5392" s="58" t="s">
        <v>43</v>
      </c>
      <c r="I5392" s="58"/>
      <c r="J5392" s="59"/>
      <c r="K5392" s="12"/>
      <c r="L5392" s="58"/>
      <c r="M5392" s="60"/>
    </row>
    <row r="5393" spans="1:29" x14ac:dyDescent="0.35">
      <c r="A5393" s="1"/>
      <c r="B5393" s="1"/>
      <c r="C5393" s="1"/>
      <c r="D5393" s="2"/>
      <c r="E5393" s="2"/>
      <c r="F5393" s="2"/>
      <c r="G5393" s="1"/>
      <c r="H5393" s="1"/>
      <c r="I5393" s="1"/>
      <c r="J5393" s="3"/>
      <c r="K5393" s="4"/>
      <c r="M5393" s="6"/>
      <c r="N5393" s="1"/>
      <c r="O5393" s="1"/>
      <c r="P5393" s="1"/>
      <c r="Q5393" s="3"/>
      <c r="R5393" s="4"/>
      <c r="S5393" s="3"/>
      <c r="T5393" s="3"/>
      <c r="U5393" s="1"/>
      <c r="V5393" s="1"/>
      <c r="W5393" s="4"/>
      <c r="X5393" s="3"/>
      <c r="Y5393" s="4"/>
      <c r="Z5393" s="3"/>
      <c r="AA5393" s="314" t="s">
        <v>0</v>
      </c>
      <c r="AB5393" s="314"/>
    </row>
    <row r="5394" spans="1:29" x14ac:dyDescent="0.35">
      <c r="A5394" s="315" t="s">
        <v>1</v>
      </c>
      <c r="B5394" s="315"/>
      <c r="C5394" s="315"/>
      <c r="D5394" s="315"/>
      <c r="E5394" s="315"/>
      <c r="F5394" s="315"/>
      <c r="G5394" s="315"/>
      <c r="H5394" s="315"/>
      <c r="I5394" s="315"/>
      <c r="J5394" s="315"/>
      <c r="K5394" s="315"/>
      <c r="L5394" s="315"/>
      <c r="M5394" s="315"/>
      <c r="N5394" s="315"/>
      <c r="O5394" s="315"/>
      <c r="P5394" s="315"/>
      <c r="Q5394" s="315"/>
      <c r="R5394" s="315"/>
      <c r="S5394" s="315"/>
      <c r="T5394" s="315"/>
      <c r="U5394" s="315"/>
      <c r="V5394" s="315"/>
      <c r="W5394" s="315"/>
      <c r="X5394" s="315"/>
      <c r="Y5394" s="315"/>
      <c r="Z5394" s="315"/>
      <c r="AA5394" s="315"/>
      <c r="AB5394" s="315"/>
    </row>
    <row r="5395" spans="1:29" x14ac:dyDescent="0.35">
      <c r="A5395" s="315" t="str">
        <f>A5376</f>
        <v>เทศบาลตำบลนาบอน</v>
      </c>
      <c r="B5395" s="315"/>
      <c r="C5395" s="315"/>
      <c r="D5395" s="315"/>
      <c r="E5395" s="315"/>
      <c r="F5395" s="315"/>
      <c r="G5395" s="315"/>
      <c r="H5395" s="315"/>
      <c r="I5395" s="315"/>
      <c r="J5395" s="315"/>
      <c r="K5395" s="315"/>
      <c r="L5395" s="315"/>
      <c r="M5395" s="315"/>
      <c r="N5395" s="315"/>
      <c r="O5395" s="315"/>
      <c r="P5395" s="315"/>
      <c r="Q5395" s="315"/>
      <c r="R5395" s="315"/>
      <c r="S5395" s="315"/>
      <c r="T5395" s="315"/>
      <c r="U5395" s="315"/>
      <c r="V5395" s="315"/>
      <c r="W5395" s="315"/>
      <c r="X5395" s="315"/>
      <c r="Y5395" s="315"/>
      <c r="Z5395" s="315"/>
      <c r="AA5395" s="315"/>
      <c r="AB5395" s="315"/>
    </row>
    <row r="5396" spans="1:29" x14ac:dyDescent="0.35">
      <c r="A5396" s="8" t="s">
        <v>404</v>
      </c>
      <c r="B5396" s="8"/>
      <c r="C5396" s="8"/>
      <c r="D5396" s="9"/>
      <c r="E5396" s="9"/>
      <c r="F5396" s="9"/>
      <c r="G5396" s="8"/>
      <c r="H5396" s="8"/>
      <c r="I5396" s="8"/>
      <c r="J5396" s="10"/>
      <c r="K5396" s="11"/>
      <c r="L5396" s="12"/>
      <c r="M5396" s="13"/>
      <c r="N5396" s="8"/>
      <c r="O5396" s="8"/>
      <c r="P5396" s="8"/>
      <c r="Q5396" s="10"/>
      <c r="R5396" s="11"/>
      <c r="S5396" s="10"/>
      <c r="T5396" s="10"/>
      <c r="U5396" s="8"/>
      <c r="V5396" s="8"/>
      <c r="W5396" s="11"/>
      <c r="X5396" s="10"/>
      <c r="Y5396" s="11"/>
      <c r="Z5396" s="10"/>
      <c r="AA5396" s="11"/>
      <c r="AB5396" s="14"/>
    </row>
    <row r="5397" spans="1:29" x14ac:dyDescent="0.35">
      <c r="A5397" s="288" t="s">
        <v>4</v>
      </c>
      <c r="B5397" s="316"/>
      <c r="C5397" s="316"/>
      <c r="D5397" s="316"/>
      <c r="E5397" s="316"/>
      <c r="F5397" s="316"/>
      <c r="G5397" s="316"/>
      <c r="H5397" s="316"/>
      <c r="I5397" s="316"/>
      <c r="J5397" s="316"/>
      <c r="K5397" s="316"/>
      <c r="L5397" s="289"/>
      <c r="M5397" s="288" t="s">
        <v>5</v>
      </c>
      <c r="N5397" s="316"/>
      <c r="O5397" s="316"/>
      <c r="P5397" s="316"/>
      <c r="Q5397" s="316"/>
      <c r="R5397" s="316"/>
      <c r="S5397" s="316"/>
      <c r="T5397" s="316"/>
      <c r="U5397" s="316"/>
      <c r="V5397" s="316"/>
      <c r="W5397" s="289"/>
      <c r="X5397" s="290" t="s">
        <v>6</v>
      </c>
      <c r="Y5397" s="290" t="s">
        <v>7</v>
      </c>
      <c r="Z5397" s="290" t="s">
        <v>8</v>
      </c>
      <c r="AA5397" s="290" t="s">
        <v>9</v>
      </c>
      <c r="AB5397" s="317" t="s">
        <v>10</v>
      </c>
    </row>
    <row r="5398" spans="1:29" x14ac:dyDescent="0.35">
      <c r="A5398" s="299" t="s">
        <v>11</v>
      </c>
      <c r="B5398" s="293" t="s">
        <v>12</v>
      </c>
      <c r="C5398" s="293" t="s">
        <v>13</v>
      </c>
      <c r="D5398" s="311" t="s">
        <v>14</v>
      </c>
      <c r="E5398" s="311" t="s">
        <v>15</v>
      </c>
      <c r="F5398" s="312" t="s">
        <v>16</v>
      </c>
      <c r="G5398" s="302" t="s">
        <v>17</v>
      </c>
      <c r="H5398" s="303"/>
      <c r="I5398" s="304"/>
      <c r="J5398" s="290" t="s">
        <v>18</v>
      </c>
      <c r="K5398" s="290" t="s">
        <v>19</v>
      </c>
      <c r="L5398" s="308" t="s">
        <v>20</v>
      </c>
      <c r="M5398" s="299" t="s">
        <v>11</v>
      </c>
      <c r="N5398" s="293" t="s">
        <v>21</v>
      </c>
      <c r="O5398" s="293" t="s">
        <v>22</v>
      </c>
      <c r="P5398" s="293" t="s">
        <v>16</v>
      </c>
      <c r="Q5398" s="290" t="s">
        <v>23</v>
      </c>
      <c r="R5398" s="290" t="s">
        <v>24</v>
      </c>
      <c r="S5398" s="290" t="s">
        <v>25</v>
      </c>
      <c r="T5398" s="290" t="s">
        <v>26</v>
      </c>
      <c r="U5398" s="288" t="s">
        <v>27</v>
      </c>
      <c r="V5398" s="289"/>
      <c r="W5398" s="290" t="s">
        <v>28</v>
      </c>
      <c r="X5398" s="291"/>
      <c r="Y5398" s="291"/>
      <c r="Z5398" s="291"/>
      <c r="AA5398" s="291"/>
      <c r="AB5398" s="318"/>
    </row>
    <row r="5399" spans="1:29" x14ac:dyDescent="0.35">
      <c r="A5399" s="300"/>
      <c r="B5399" s="294"/>
      <c r="C5399" s="294"/>
      <c r="D5399" s="312"/>
      <c r="E5399" s="312"/>
      <c r="F5399" s="312"/>
      <c r="G5399" s="305"/>
      <c r="H5399" s="306"/>
      <c r="I5399" s="307"/>
      <c r="J5399" s="291"/>
      <c r="K5399" s="291"/>
      <c r="L5399" s="309"/>
      <c r="M5399" s="300"/>
      <c r="N5399" s="294"/>
      <c r="O5399" s="294"/>
      <c r="P5399" s="294"/>
      <c r="Q5399" s="291"/>
      <c r="R5399" s="291"/>
      <c r="S5399" s="291"/>
      <c r="T5399" s="291"/>
      <c r="U5399" s="293" t="s">
        <v>29</v>
      </c>
      <c r="V5399" s="296" t="s">
        <v>30</v>
      </c>
      <c r="W5399" s="291"/>
      <c r="X5399" s="291"/>
      <c r="Y5399" s="291"/>
      <c r="Z5399" s="291"/>
      <c r="AA5399" s="291"/>
      <c r="AB5399" s="318"/>
    </row>
    <row r="5400" spans="1:29" x14ac:dyDescent="0.35">
      <c r="A5400" s="300"/>
      <c r="B5400" s="294"/>
      <c r="C5400" s="294"/>
      <c r="D5400" s="312"/>
      <c r="E5400" s="312"/>
      <c r="F5400" s="312"/>
      <c r="G5400" s="299" t="s">
        <v>31</v>
      </c>
      <c r="H5400" s="299" t="s">
        <v>32</v>
      </c>
      <c r="I5400" s="299" t="s">
        <v>33</v>
      </c>
      <c r="J5400" s="291"/>
      <c r="K5400" s="291"/>
      <c r="L5400" s="309"/>
      <c r="M5400" s="300"/>
      <c r="N5400" s="294"/>
      <c r="O5400" s="294"/>
      <c r="P5400" s="294"/>
      <c r="Q5400" s="291"/>
      <c r="R5400" s="291"/>
      <c r="S5400" s="291"/>
      <c r="T5400" s="291"/>
      <c r="U5400" s="294"/>
      <c r="V5400" s="297"/>
      <c r="W5400" s="291"/>
      <c r="X5400" s="291"/>
      <c r="Y5400" s="291"/>
      <c r="Z5400" s="291"/>
      <c r="AA5400" s="291"/>
      <c r="AB5400" s="318"/>
    </row>
    <row r="5401" spans="1:29" x14ac:dyDescent="0.35">
      <c r="A5401" s="300"/>
      <c r="B5401" s="294"/>
      <c r="C5401" s="294"/>
      <c r="D5401" s="312"/>
      <c r="E5401" s="312"/>
      <c r="F5401" s="312"/>
      <c r="G5401" s="300"/>
      <c r="H5401" s="300"/>
      <c r="I5401" s="300"/>
      <c r="J5401" s="291"/>
      <c r="K5401" s="291"/>
      <c r="L5401" s="309"/>
      <c r="M5401" s="300"/>
      <c r="N5401" s="294"/>
      <c r="O5401" s="294"/>
      <c r="P5401" s="294"/>
      <c r="Q5401" s="291"/>
      <c r="R5401" s="291"/>
      <c r="S5401" s="291"/>
      <c r="T5401" s="291"/>
      <c r="U5401" s="294"/>
      <c r="V5401" s="297"/>
      <c r="W5401" s="291"/>
      <c r="X5401" s="291"/>
      <c r="Y5401" s="291"/>
      <c r="Z5401" s="291"/>
      <c r="AA5401" s="291"/>
      <c r="AB5401" s="318"/>
    </row>
    <row r="5402" spans="1:29" x14ac:dyDescent="0.35">
      <c r="A5402" s="301"/>
      <c r="B5402" s="295"/>
      <c r="C5402" s="295"/>
      <c r="D5402" s="313"/>
      <c r="E5402" s="313"/>
      <c r="F5402" s="313"/>
      <c r="G5402" s="301"/>
      <c r="H5402" s="301"/>
      <c r="I5402" s="301"/>
      <c r="J5402" s="292"/>
      <c r="K5402" s="292"/>
      <c r="L5402" s="310"/>
      <c r="M5402" s="301"/>
      <c r="N5402" s="295"/>
      <c r="O5402" s="295"/>
      <c r="P5402" s="295"/>
      <c r="Q5402" s="292"/>
      <c r="R5402" s="292"/>
      <c r="S5402" s="292"/>
      <c r="T5402" s="292"/>
      <c r="U5402" s="295"/>
      <c r="V5402" s="298"/>
      <c r="W5402" s="292"/>
      <c r="X5402" s="292"/>
      <c r="Y5402" s="292"/>
      <c r="Z5402" s="292"/>
      <c r="AA5402" s="292"/>
      <c r="AB5402" s="319"/>
    </row>
    <row r="5403" spans="1:29" x14ac:dyDescent="0.35">
      <c r="A5403" s="15">
        <v>1</v>
      </c>
      <c r="B5403" s="16" t="str">
        <f>[1]ภดส3!B12707</f>
        <v>โฉนด</v>
      </c>
      <c r="C5403" s="16">
        <f>[1]ภดส3!E12707</f>
        <v>3039</v>
      </c>
      <c r="D5403" s="17">
        <f>[1]ภดส3!C12707</f>
        <v>6483</v>
      </c>
      <c r="E5403" s="17" t="str">
        <f>[1]ภดส3!F12707</f>
        <v>ม.11 ต.นาบอน</v>
      </c>
      <c r="F5403" s="18" t="s">
        <v>47</v>
      </c>
      <c r="G5403" s="16">
        <f>[1]ภดส3!G12707</f>
        <v>0</v>
      </c>
      <c r="H5403" s="16">
        <f>[1]ภดส3!H12707</f>
        <v>0</v>
      </c>
      <c r="I5403" s="16">
        <f>[1]ภดส3!I12707</f>
        <v>35</v>
      </c>
      <c r="J5403" s="19">
        <f>[1]ภดส3!J12707</f>
        <v>35</v>
      </c>
      <c r="K5403" s="20">
        <v>2650</v>
      </c>
      <c r="L5403" s="19">
        <f>J5403*K5403</f>
        <v>92750</v>
      </c>
      <c r="M5403" s="21">
        <v>1</v>
      </c>
      <c r="N5403" s="21" t="s">
        <v>48</v>
      </c>
      <c r="O5403" s="21" t="s">
        <v>49</v>
      </c>
      <c r="P5403" s="21">
        <v>3</v>
      </c>
      <c r="Q5403" s="22">
        <v>250</v>
      </c>
      <c r="R5403" s="23">
        <v>100</v>
      </c>
      <c r="S5403" s="22">
        <v>7450</v>
      </c>
      <c r="T5403" s="22">
        <f>Q5403*S5403</f>
        <v>1862500</v>
      </c>
      <c r="U5403" s="21">
        <v>20</v>
      </c>
      <c r="V5403" s="21">
        <v>30</v>
      </c>
      <c r="W5403" s="23">
        <f>T5403-T5403*30/100</f>
        <v>1303750</v>
      </c>
      <c r="X5403" s="22">
        <f>L5403+W5403</f>
        <v>1396500</v>
      </c>
      <c r="Y5403" s="23">
        <f>X5403*R5403/100</f>
        <v>1396500</v>
      </c>
      <c r="Z5403" s="22">
        <v>0</v>
      </c>
      <c r="AA5403" s="24">
        <f>Y5403-Z5403</f>
        <v>1396500</v>
      </c>
      <c r="AB5403" s="25">
        <v>0.3</v>
      </c>
      <c r="AC5403" s="5">
        <f>AA5403*AB5403/100</f>
        <v>4189.5</v>
      </c>
    </row>
    <row r="5404" spans="1:29" x14ac:dyDescent="0.35">
      <c r="A5404" s="15"/>
      <c r="B5404" s="16"/>
      <c r="C5404" s="16"/>
      <c r="D5404" s="17"/>
      <c r="E5404" s="17"/>
      <c r="F5404" s="28"/>
      <c r="G5404" s="16"/>
      <c r="H5404" s="16"/>
      <c r="I5404" s="16"/>
      <c r="J5404" s="45"/>
      <c r="K5404" s="29"/>
      <c r="L5404" s="19"/>
      <c r="M5404" s="30"/>
      <c r="N5404" s="31"/>
      <c r="O5404" s="31"/>
      <c r="P5404" s="31"/>
      <c r="Q5404" s="32"/>
      <c r="R5404" s="23"/>
      <c r="S5404" s="42"/>
      <c r="T5404" s="22"/>
      <c r="U5404" s="31"/>
      <c r="V5404" s="31"/>
      <c r="W5404" s="23"/>
      <c r="X5404" s="22"/>
      <c r="Y5404" s="23"/>
      <c r="Z5404" s="22"/>
      <c r="AA5404" s="24"/>
      <c r="AB5404" s="25"/>
    </row>
    <row r="5405" spans="1:29" x14ac:dyDescent="0.35">
      <c r="A5405" s="92"/>
      <c r="B5405" s="93"/>
      <c r="C5405" s="93"/>
      <c r="D5405" s="17"/>
      <c r="E5405" s="17"/>
      <c r="F5405" s="105"/>
      <c r="G5405" s="93"/>
      <c r="H5405" s="93"/>
      <c r="I5405" s="93"/>
      <c r="J5405" s="114"/>
      <c r="K5405" s="142"/>
      <c r="L5405" s="95"/>
      <c r="M5405" s="40"/>
      <c r="N5405" s="71"/>
      <c r="O5405" s="71"/>
      <c r="P5405" s="71"/>
      <c r="Q5405" s="249"/>
      <c r="R5405" s="98"/>
      <c r="S5405" s="229"/>
      <c r="T5405" s="97"/>
      <c r="U5405" s="71"/>
      <c r="V5405" s="71"/>
      <c r="W5405" s="98"/>
      <c r="X5405" s="97"/>
      <c r="Y5405" s="98"/>
      <c r="Z5405" s="97"/>
      <c r="AA5405" s="24"/>
      <c r="AB5405" s="100"/>
    </row>
    <row r="5406" spans="1:29" x14ac:dyDescent="0.35">
      <c r="A5406" s="92"/>
      <c r="B5406" s="93"/>
      <c r="C5406" s="93"/>
      <c r="D5406" s="17"/>
      <c r="E5406" s="17"/>
      <c r="F5406" s="105"/>
      <c r="G5406" s="93"/>
      <c r="H5406" s="93"/>
      <c r="I5406" s="93"/>
      <c r="J5406" s="114"/>
      <c r="K5406" s="142"/>
      <c r="L5406" s="95"/>
      <c r="M5406" s="40"/>
      <c r="N5406" s="71"/>
      <c r="O5406" s="71"/>
      <c r="P5406" s="71"/>
      <c r="Q5406" s="249"/>
      <c r="R5406" s="98"/>
      <c r="S5406" s="229"/>
      <c r="T5406" s="97"/>
      <c r="U5406" s="71"/>
      <c r="V5406" s="71"/>
      <c r="W5406" s="98"/>
      <c r="X5406" s="97"/>
      <c r="Y5406" s="98"/>
      <c r="Z5406" s="97"/>
      <c r="AA5406" s="24"/>
      <c r="AB5406" s="100"/>
    </row>
    <row r="5407" spans="1:29" x14ac:dyDescent="0.35">
      <c r="A5407" s="201"/>
      <c r="B5407" s="202"/>
      <c r="C5407" s="202"/>
      <c r="D5407" s="77"/>
      <c r="E5407" s="77"/>
      <c r="F5407" s="130"/>
      <c r="G5407" s="202"/>
      <c r="H5407" s="202"/>
      <c r="I5407" s="202"/>
      <c r="J5407" s="196"/>
      <c r="K5407" s="197"/>
      <c r="L5407" s="203"/>
      <c r="M5407" s="132"/>
      <c r="N5407" s="184"/>
      <c r="O5407" s="204"/>
      <c r="P5407" s="204"/>
      <c r="Q5407" s="183"/>
      <c r="R5407" s="206"/>
      <c r="S5407" s="183"/>
      <c r="T5407" s="207"/>
      <c r="U5407" s="204"/>
      <c r="V5407" s="204"/>
      <c r="W5407" s="206"/>
      <c r="X5407" s="207"/>
      <c r="Y5407" s="206"/>
      <c r="Z5407" s="207"/>
      <c r="AA5407" s="208"/>
      <c r="AB5407" s="198"/>
      <c r="AC5407" s="188"/>
    </row>
    <row r="5408" spans="1:29" x14ac:dyDescent="0.35">
      <c r="A5408" s="1"/>
      <c r="B5408" s="1"/>
      <c r="C5408" s="1"/>
      <c r="D5408" s="2"/>
      <c r="E5408" s="2"/>
      <c r="F5408" s="2"/>
      <c r="G5408" s="1"/>
      <c r="H5408" s="1"/>
      <c r="I5408" s="1"/>
      <c r="J5408" s="3"/>
      <c r="K5408" s="4"/>
      <c r="M5408" s="6"/>
      <c r="N5408" s="1"/>
      <c r="O5408" s="1"/>
      <c r="P5408" s="1"/>
      <c r="Q5408" s="3"/>
      <c r="R5408" s="4"/>
      <c r="S5408" s="3"/>
      <c r="T5408" s="3"/>
      <c r="U5408" s="1"/>
      <c r="V5408" s="1"/>
      <c r="W5408" s="4"/>
      <c r="X5408" s="3"/>
      <c r="Y5408" s="4"/>
      <c r="Z5408" s="3"/>
      <c r="AA5408" s="4"/>
      <c r="AB5408" s="55"/>
    </row>
    <row r="5409" spans="1:29" x14ac:dyDescent="0.35">
      <c r="A5409" s="8"/>
      <c r="B5409" s="8" t="s">
        <v>37</v>
      </c>
      <c r="C5409" s="8"/>
      <c r="D5409" s="9" t="s">
        <v>38</v>
      </c>
      <c r="E5409" s="9"/>
      <c r="F5409" s="9"/>
      <c r="G5409" s="56"/>
      <c r="H5409" s="8" t="s">
        <v>39</v>
      </c>
      <c r="I5409" s="8"/>
      <c r="J5409" s="57"/>
      <c r="K5409" s="10"/>
      <c r="L5409" s="8"/>
      <c r="M5409" s="13"/>
      <c r="N5409" s="1"/>
      <c r="O5409" s="1"/>
      <c r="P5409" s="1"/>
      <c r="Q5409" s="3"/>
      <c r="R5409" s="4"/>
      <c r="S5409" s="3"/>
      <c r="T5409" s="3"/>
      <c r="U5409" s="1"/>
      <c r="V5409" s="1"/>
      <c r="W5409" s="4"/>
      <c r="X5409" s="3"/>
      <c r="Y5409" s="4"/>
      <c r="Z5409" s="3"/>
      <c r="AA5409" s="4"/>
      <c r="AB5409" s="55"/>
    </row>
    <row r="5410" spans="1:29" x14ac:dyDescent="0.35">
      <c r="A5410" s="8"/>
      <c r="B5410" s="8"/>
      <c r="C5410" s="8"/>
      <c r="D5410" s="9"/>
      <c r="E5410" s="9"/>
      <c r="F5410" s="9"/>
      <c r="G5410" s="56"/>
      <c r="H5410" s="8" t="s">
        <v>40</v>
      </c>
      <c r="I5410" s="8"/>
      <c r="J5410" s="57"/>
      <c r="K5410" s="10"/>
      <c r="L5410" s="8"/>
      <c r="M5410" s="13"/>
      <c r="N5410" s="1"/>
      <c r="O5410" s="1"/>
      <c r="P5410" s="1"/>
      <c r="Q5410" s="3"/>
      <c r="R5410" s="4"/>
      <c r="S5410" s="3"/>
      <c r="T5410" s="3"/>
      <c r="U5410" s="1"/>
      <c r="V5410" s="1"/>
      <c r="W5410" s="4"/>
      <c r="X5410" s="3"/>
      <c r="Y5410" s="4"/>
      <c r="Z5410" s="3"/>
      <c r="AA5410" s="4"/>
      <c r="AB5410" s="55"/>
    </row>
    <row r="5411" spans="1:29" x14ac:dyDescent="0.35">
      <c r="A5411" s="8"/>
      <c r="B5411" s="8"/>
      <c r="C5411" s="8"/>
      <c r="D5411" s="9"/>
      <c r="E5411" s="9"/>
      <c r="F5411" s="9"/>
      <c r="G5411" s="56"/>
      <c r="H5411" s="8" t="s">
        <v>41</v>
      </c>
      <c r="I5411" s="8"/>
      <c r="J5411" s="57"/>
      <c r="K5411" s="10"/>
      <c r="L5411" s="8"/>
      <c r="M5411" s="13"/>
      <c r="N5411" s="1"/>
      <c r="O5411" s="1"/>
      <c r="P5411" s="8"/>
      <c r="Q5411" s="3"/>
      <c r="R5411" s="4"/>
      <c r="S5411" s="3"/>
      <c r="T5411" s="3"/>
      <c r="U5411" s="1"/>
      <c r="V5411" s="1"/>
      <c r="W5411" s="4"/>
      <c r="X5411" s="3"/>
      <c r="Y5411" s="11"/>
      <c r="Z5411" s="10"/>
      <c r="AA5411" s="11"/>
      <c r="AB5411" s="14"/>
    </row>
    <row r="5412" spans="1:29" x14ac:dyDescent="0.35">
      <c r="A5412" s="8"/>
      <c r="B5412" s="8"/>
      <c r="C5412" s="8"/>
      <c r="D5412" s="9"/>
      <c r="E5412" s="9"/>
      <c r="F5412" s="9"/>
      <c r="G5412" s="56"/>
      <c r="H5412" s="8" t="s">
        <v>42</v>
      </c>
      <c r="I5412" s="58"/>
      <c r="J5412" s="59"/>
      <c r="K5412" s="12"/>
      <c r="L5412" s="58"/>
      <c r="M5412" s="60"/>
      <c r="N5412" s="1"/>
      <c r="O5412" s="1"/>
      <c r="P5412" s="8"/>
      <c r="Q5412" s="3"/>
      <c r="R5412" s="4"/>
      <c r="S5412" s="3"/>
      <c r="T5412" s="3"/>
      <c r="U5412" s="1"/>
      <c r="V5412" s="1"/>
      <c r="W5412" s="4"/>
      <c r="X5412" s="3"/>
      <c r="Y5412" s="11"/>
      <c r="Z5412" s="10"/>
      <c r="AA5412" s="11"/>
      <c r="AB5412" s="14"/>
    </row>
    <row r="5413" spans="1:29" x14ac:dyDescent="0.35">
      <c r="A5413" s="58"/>
      <c r="B5413" s="58"/>
      <c r="C5413" s="58"/>
      <c r="D5413" s="61"/>
      <c r="E5413" s="61"/>
      <c r="F5413" s="61"/>
      <c r="G5413" s="58"/>
      <c r="H5413" s="58" t="s">
        <v>43</v>
      </c>
      <c r="I5413" s="58"/>
      <c r="J5413" s="59"/>
      <c r="K5413" s="12"/>
      <c r="L5413" s="58"/>
      <c r="M5413" s="60"/>
    </row>
    <row r="5414" spans="1:29" x14ac:dyDescent="0.35">
      <c r="A5414" s="1"/>
      <c r="B5414" s="1"/>
      <c r="C5414" s="1"/>
      <c r="D5414" s="2"/>
      <c r="E5414" s="2"/>
      <c r="F5414" s="2"/>
      <c r="G5414" s="1"/>
      <c r="H5414" s="1"/>
      <c r="I5414" s="1"/>
      <c r="J5414" s="3"/>
      <c r="K5414" s="4"/>
      <c r="M5414" s="6"/>
      <c r="N5414" s="1"/>
      <c r="O5414" s="1"/>
      <c r="P5414" s="1"/>
      <c r="Q5414" s="3"/>
      <c r="R5414" s="4"/>
      <c r="S5414" s="3"/>
      <c r="T5414" s="3"/>
      <c r="U5414" s="1"/>
      <c r="V5414" s="1"/>
      <c r="W5414" s="4"/>
      <c r="X5414" s="3"/>
      <c r="Y5414" s="4"/>
      <c r="Z5414" s="3"/>
      <c r="AA5414" s="314" t="s">
        <v>0</v>
      </c>
      <c r="AB5414" s="314"/>
    </row>
    <row r="5415" spans="1:29" x14ac:dyDescent="0.35">
      <c r="A5415" s="315" t="s">
        <v>1</v>
      </c>
      <c r="B5415" s="315"/>
      <c r="C5415" s="315"/>
      <c r="D5415" s="315"/>
      <c r="E5415" s="315"/>
      <c r="F5415" s="315"/>
      <c r="G5415" s="315"/>
      <c r="H5415" s="315"/>
      <c r="I5415" s="315"/>
      <c r="J5415" s="315"/>
      <c r="K5415" s="315"/>
      <c r="L5415" s="315"/>
      <c r="M5415" s="315"/>
      <c r="N5415" s="315"/>
      <c r="O5415" s="315"/>
      <c r="P5415" s="315"/>
      <c r="Q5415" s="315"/>
      <c r="R5415" s="315"/>
      <c r="S5415" s="315"/>
      <c r="T5415" s="315"/>
      <c r="U5415" s="315"/>
      <c r="V5415" s="315"/>
      <c r="W5415" s="315"/>
      <c r="X5415" s="315"/>
      <c r="Y5415" s="315"/>
      <c r="Z5415" s="315"/>
      <c r="AA5415" s="315"/>
      <c r="AB5415" s="315"/>
    </row>
    <row r="5416" spans="1:29" x14ac:dyDescent="0.35">
      <c r="A5416" s="315" t="str">
        <f>A5395</f>
        <v>เทศบาลตำบลนาบอน</v>
      </c>
      <c r="B5416" s="315"/>
      <c r="C5416" s="315"/>
      <c r="D5416" s="315"/>
      <c r="E5416" s="315"/>
      <c r="F5416" s="315"/>
      <c r="G5416" s="315"/>
      <c r="H5416" s="315"/>
      <c r="I5416" s="315"/>
      <c r="J5416" s="315"/>
      <c r="K5416" s="315"/>
      <c r="L5416" s="315"/>
      <c r="M5416" s="315"/>
      <c r="N5416" s="315"/>
      <c r="O5416" s="315"/>
      <c r="P5416" s="315"/>
      <c r="Q5416" s="315"/>
      <c r="R5416" s="315"/>
      <c r="S5416" s="315"/>
      <c r="T5416" s="315"/>
      <c r="U5416" s="315"/>
      <c r="V5416" s="315"/>
      <c r="W5416" s="315"/>
      <c r="X5416" s="315"/>
      <c r="Y5416" s="315"/>
      <c r="Z5416" s="315"/>
      <c r="AA5416" s="315"/>
      <c r="AB5416" s="315"/>
    </row>
    <row r="5417" spans="1:29" x14ac:dyDescent="0.35">
      <c r="A5417" s="8" t="s">
        <v>405</v>
      </c>
      <c r="B5417" s="8"/>
      <c r="C5417" s="8"/>
      <c r="D5417" s="9"/>
      <c r="E5417" s="9"/>
      <c r="F5417" s="9"/>
      <c r="G5417" s="8"/>
      <c r="H5417" s="8"/>
      <c r="I5417" s="8"/>
      <c r="J5417" s="10"/>
      <c r="K5417" s="11"/>
      <c r="L5417" s="12"/>
      <c r="M5417" s="13"/>
      <c r="N5417" s="8"/>
      <c r="O5417" s="8"/>
      <c r="P5417" s="8"/>
      <c r="Q5417" s="10"/>
      <c r="R5417" s="11"/>
      <c r="S5417" s="10"/>
      <c r="T5417" s="10"/>
      <c r="U5417" s="8"/>
      <c r="V5417" s="8"/>
      <c r="W5417" s="11"/>
      <c r="X5417" s="10"/>
      <c r="Y5417" s="11"/>
      <c r="Z5417" s="10"/>
      <c r="AA5417" s="11"/>
      <c r="AB5417" s="14"/>
    </row>
    <row r="5418" spans="1:29" x14ac:dyDescent="0.35">
      <c r="A5418" s="288" t="s">
        <v>4</v>
      </c>
      <c r="B5418" s="316"/>
      <c r="C5418" s="316"/>
      <c r="D5418" s="316"/>
      <c r="E5418" s="316"/>
      <c r="F5418" s="316"/>
      <c r="G5418" s="316"/>
      <c r="H5418" s="316"/>
      <c r="I5418" s="316"/>
      <c r="J5418" s="316"/>
      <c r="K5418" s="316"/>
      <c r="L5418" s="289"/>
      <c r="M5418" s="288" t="s">
        <v>5</v>
      </c>
      <c r="N5418" s="316"/>
      <c r="O5418" s="316"/>
      <c r="P5418" s="316"/>
      <c r="Q5418" s="316"/>
      <c r="R5418" s="316"/>
      <c r="S5418" s="316"/>
      <c r="T5418" s="316"/>
      <c r="U5418" s="316"/>
      <c r="V5418" s="316"/>
      <c r="W5418" s="289"/>
      <c r="X5418" s="290" t="s">
        <v>6</v>
      </c>
      <c r="Y5418" s="290" t="s">
        <v>7</v>
      </c>
      <c r="Z5418" s="290" t="s">
        <v>8</v>
      </c>
      <c r="AA5418" s="290" t="s">
        <v>9</v>
      </c>
      <c r="AB5418" s="317" t="s">
        <v>10</v>
      </c>
    </row>
    <row r="5419" spans="1:29" x14ac:dyDescent="0.35">
      <c r="A5419" s="299" t="s">
        <v>11</v>
      </c>
      <c r="B5419" s="293" t="s">
        <v>12</v>
      </c>
      <c r="C5419" s="293" t="s">
        <v>13</v>
      </c>
      <c r="D5419" s="311" t="s">
        <v>14</v>
      </c>
      <c r="E5419" s="311" t="s">
        <v>15</v>
      </c>
      <c r="F5419" s="312" t="s">
        <v>16</v>
      </c>
      <c r="G5419" s="302" t="s">
        <v>17</v>
      </c>
      <c r="H5419" s="303"/>
      <c r="I5419" s="304"/>
      <c r="J5419" s="290" t="s">
        <v>18</v>
      </c>
      <c r="K5419" s="290" t="s">
        <v>19</v>
      </c>
      <c r="L5419" s="308" t="s">
        <v>20</v>
      </c>
      <c r="M5419" s="299" t="s">
        <v>11</v>
      </c>
      <c r="N5419" s="293" t="s">
        <v>21</v>
      </c>
      <c r="O5419" s="293" t="s">
        <v>22</v>
      </c>
      <c r="P5419" s="293" t="s">
        <v>16</v>
      </c>
      <c r="Q5419" s="290" t="s">
        <v>23</v>
      </c>
      <c r="R5419" s="290" t="s">
        <v>24</v>
      </c>
      <c r="S5419" s="290" t="s">
        <v>25</v>
      </c>
      <c r="T5419" s="290" t="s">
        <v>26</v>
      </c>
      <c r="U5419" s="288" t="s">
        <v>27</v>
      </c>
      <c r="V5419" s="289"/>
      <c r="W5419" s="290" t="s">
        <v>28</v>
      </c>
      <c r="X5419" s="291"/>
      <c r="Y5419" s="291"/>
      <c r="Z5419" s="291"/>
      <c r="AA5419" s="291"/>
      <c r="AB5419" s="318"/>
    </row>
    <row r="5420" spans="1:29" x14ac:dyDescent="0.35">
      <c r="A5420" s="300"/>
      <c r="B5420" s="294"/>
      <c r="C5420" s="294"/>
      <c r="D5420" s="312"/>
      <c r="E5420" s="312"/>
      <c r="F5420" s="312"/>
      <c r="G5420" s="305"/>
      <c r="H5420" s="306"/>
      <c r="I5420" s="307"/>
      <c r="J5420" s="291"/>
      <c r="K5420" s="291"/>
      <c r="L5420" s="309"/>
      <c r="M5420" s="300"/>
      <c r="N5420" s="294"/>
      <c r="O5420" s="294"/>
      <c r="P5420" s="294"/>
      <c r="Q5420" s="291"/>
      <c r="R5420" s="291"/>
      <c r="S5420" s="291"/>
      <c r="T5420" s="291"/>
      <c r="U5420" s="293" t="s">
        <v>29</v>
      </c>
      <c r="V5420" s="296" t="s">
        <v>30</v>
      </c>
      <c r="W5420" s="291"/>
      <c r="X5420" s="291"/>
      <c r="Y5420" s="291"/>
      <c r="Z5420" s="291"/>
      <c r="AA5420" s="291"/>
      <c r="AB5420" s="318"/>
    </row>
    <row r="5421" spans="1:29" x14ac:dyDescent="0.35">
      <c r="A5421" s="300"/>
      <c r="B5421" s="294"/>
      <c r="C5421" s="294"/>
      <c r="D5421" s="312"/>
      <c r="E5421" s="312"/>
      <c r="F5421" s="312"/>
      <c r="G5421" s="299" t="s">
        <v>31</v>
      </c>
      <c r="H5421" s="299" t="s">
        <v>32</v>
      </c>
      <c r="I5421" s="299" t="s">
        <v>33</v>
      </c>
      <c r="J5421" s="291"/>
      <c r="K5421" s="291"/>
      <c r="L5421" s="309"/>
      <c r="M5421" s="300"/>
      <c r="N5421" s="294"/>
      <c r="O5421" s="294"/>
      <c r="P5421" s="294"/>
      <c r="Q5421" s="291"/>
      <c r="R5421" s="291"/>
      <c r="S5421" s="291"/>
      <c r="T5421" s="291"/>
      <c r="U5421" s="294"/>
      <c r="V5421" s="297"/>
      <c r="W5421" s="291"/>
      <c r="X5421" s="291"/>
      <c r="Y5421" s="291"/>
      <c r="Z5421" s="291"/>
      <c r="AA5421" s="291"/>
      <c r="AB5421" s="318"/>
    </row>
    <row r="5422" spans="1:29" x14ac:dyDescent="0.35">
      <c r="A5422" s="300"/>
      <c r="B5422" s="294"/>
      <c r="C5422" s="294"/>
      <c r="D5422" s="312"/>
      <c r="E5422" s="312"/>
      <c r="F5422" s="312"/>
      <c r="G5422" s="300"/>
      <c r="H5422" s="300"/>
      <c r="I5422" s="300"/>
      <c r="J5422" s="291"/>
      <c r="K5422" s="291"/>
      <c r="L5422" s="309"/>
      <c r="M5422" s="300"/>
      <c r="N5422" s="294"/>
      <c r="O5422" s="294"/>
      <c r="P5422" s="294"/>
      <c r="Q5422" s="291"/>
      <c r="R5422" s="291"/>
      <c r="S5422" s="291"/>
      <c r="T5422" s="291"/>
      <c r="U5422" s="294"/>
      <c r="V5422" s="297"/>
      <c r="W5422" s="291"/>
      <c r="X5422" s="291"/>
      <c r="Y5422" s="291"/>
      <c r="Z5422" s="291"/>
      <c r="AA5422" s="291"/>
      <c r="AB5422" s="318"/>
    </row>
    <row r="5423" spans="1:29" x14ac:dyDescent="0.35">
      <c r="A5423" s="301"/>
      <c r="B5423" s="295"/>
      <c r="C5423" s="295"/>
      <c r="D5423" s="313"/>
      <c r="E5423" s="313"/>
      <c r="F5423" s="313"/>
      <c r="G5423" s="301"/>
      <c r="H5423" s="301"/>
      <c r="I5423" s="301"/>
      <c r="J5423" s="292"/>
      <c r="K5423" s="292"/>
      <c r="L5423" s="310"/>
      <c r="M5423" s="301"/>
      <c r="N5423" s="295"/>
      <c r="O5423" s="295"/>
      <c r="P5423" s="295"/>
      <c r="Q5423" s="292"/>
      <c r="R5423" s="292"/>
      <c r="S5423" s="292"/>
      <c r="T5423" s="292"/>
      <c r="U5423" s="295"/>
      <c r="V5423" s="298"/>
      <c r="W5423" s="292"/>
      <c r="X5423" s="292"/>
      <c r="Y5423" s="292"/>
      <c r="Z5423" s="292"/>
      <c r="AA5423" s="292"/>
      <c r="AB5423" s="319"/>
    </row>
    <row r="5424" spans="1:29" x14ac:dyDescent="0.35">
      <c r="A5424" s="15">
        <v>1</v>
      </c>
      <c r="B5424" s="16" t="str">
        <f>[1]ภดส3!B12788</f>
        <v>โฉนด</v>
      </c>
      <c r="C5424" s="16">
        <f>[1]ภดส3!E12788</f>
        <v>2943</v>
      </c>
      <c r="D5424" s="17">
        <f>[1]ภดส3!C12788</f>
        <v>6287</v>
      </c>
      <c r="E5424" s="17" t="str">
        <f>[1]ภดส3!F12788</f>
        <v>ม.2 ต.นาบอน</v>
      </c>
      <c r="F5424" s="18" t="s">
        <v>34</v>
      </c>
      <c r="G5424" s="16">
        <f>[1]ภดส3!G12788</f>
        <v>0</v>
      </c>
      <c r="H5424" s="16">
        <f>[1]ภดส3!H12788</f>
        <v>0</v>
      </c>
      <c r="I5424" s="16">
        <f>[1]ภดส3!I12788</f>
        <v>35</v>
      </c>
      <c r="J5424" s="19">
        <f>[1]ภดส3!J12788</f>
        <v>35</v>
      </c>
      <c r="K5424" s="20">
        <v>3050</v>
      </c>
      <c r="L5424" s="19">
        <f>J5424*K5424</f>
        <v>106750</v>
      </c>
      <c r="M5424" s="21">
        <v>1</v>
      </c>
      <c r="N5424" s="21" t="s">
        <v>48</v>
      </c>
      <c r="O5424" s="21" t="s">
        <v>49</v>
      </c>
      <c r="P5424" s="21">
        <v>2</v>
      </c>
      <c r="Q5424" s="22">
        <v>280</v>
      </c>
      <c r="R5424" s="23">
        <v>100</v>
      </c>
      <c r="S5424" s="22">
        <v>7450</v>
      </c>
      <c r="T5424" s="22">
        <f>Q5424*S5424</f>
        <v>2086000</v>
      </c>
      <c r="U5424" s="21">
        <v>30</v>
      </c>
      <c r="V5424" s="21">
        <v>50</v>
      </c>
      <c r="W5424" s="23">
        <f>T5424-T5424*50/100</f>
        <v>1043000</v>
      </c>
      <c r="X5424" s="22">
        <f>L5424+W5424</f>
        <v>1149750</v>
      </c>
      <c r="Y5424" s="23">
        <f>X5424*R5424/100</f>
        <v>1149750</v>
      </c>
      <c r="Z5424" s="22">
        <v>0</v>
      </c>
      <c r="AA5424" s="24">
        <f>Y5424-Z5424</f>
        <v>1149750</v>
      </c>
      <c r="AB5424" s="25">
        <v>0.02</v>
      </c>
      <c r="AC5424" s="5">
        <f>AA5424*AB5424/100</f>
        <v>229.95</v>
      </c>
    </row>
    <row r="5425" spans="1:29" x14ac:dyDescent="0.35">
      <c r="A5425" s="15"/>
      <c r="B5425" s="16"/>
      <c r="C5425" s="16"/>
      <c r="D5425" s="17"/>
      <c r="E5425" s="17"/>
      <c r="F5425" s="28"/>
      <c r="G5425" s="16"/>
      <c r="H5425" s="16"/>
      <c r="I5425" s="16"/>
      <c r="J5425" s="45"/>
      <c r="K5425" s="29"/>
      <c r="L5425" s="19"/>
      <c r="M5425" s="30"/>
      <c r="N5425" s="30"/>
      <c r="O5425" s="31"/>
      <c r="P5425" s="30"/>
      <c r="Q5425" s="32"/>
      <c r="R5425" s="23"/>
      <c r="S5425" s="42"/>
      <c r="T5425" s="22"/>
      <c r="U5425" s="31"/>
      <c r="V5425" s="31"/>
      <c r="W5425" s="23"/>
      <c r="X5425" s="22"/>
      <c r="Y5425" s="23"/>
      <c r="Z5425" s="22"/>
      <c r="AA5425" s="24"/>
      <c r="AB5425" s="25"/>
      <c r="AC5425" s="5">
        <f>SUM(AC5424)</f>
        <v>229.95</v>
      </c>
    </row>
    <row r="5426" spans="1:29" x14ac:dyDescent="0.35">
      <c r="A5426" s="201"/>
      <c r="B5426" s="202"/>
      <c r="C5426" s="202"/>
      <c r="D5426" s="77"/>
      <c r="E5426" s="77"/>
      <c r="F5426" s="130"/>
      <c r="G5426" s="202"/>
      <c r="H5426" s="202"/>
      <c r="I5426" s="202"/>
      <c r="J5426" s="196"/>
      <c r="K5426" s="197"/>
      <c r="L5426" s="203"/>
      <c r="M5426" s="132"/>
      <c r="N5426" s="204"/>
      <c r="O5426" s="204"/>
      <c r="P5426" s="204"/>
      <c r="Q5426" s="183"/>
      <c r="R5426" s="206"/>
      <c r="S5426" s="183"/>
      <c r="T5426" s="207"/>
      <c r="U5426" s="204"/>
      <c r="V5426" s="204"/>
      <c r="W5426" s="206"/>
      <c r="X5426" s="207"/>
      <c r="Y5426" s="206"/>
      <c r="Z5426" s="207"/>
      <c r="AA5426" s="208"/>
      <c r="AB5426" s="198"/>
      <c r="AC5426" s="188"/>
    </row>
    <row r="5427" spans="1:29" x14ac:dyDescent="0.35">
      <c r="A5427" s="1"/>
      <c r="B5427" s="1"/>
      <c r="C5427" s="1"/>
      <c r="D5427" s="2"/>
      <c r="E5427" s="2"/>
      <c r="F5427" s="2"/>
      <c r="G5427" s="1"/>
      <c r="H5427" s="1"/>
      <c r="I5427" s="1"/>
      <c r="J5427" s="3"/>
      <c r="K5427" s="4"/>
      <c r="M5427" s="6"/>
      <c r="N5427" s="1"/>
      <c r="O5427" s="1"/>
      <c r="P5427" s="1"/>
      <c r="Q5427" s="3"/>
      <c r="R5427" s="4"/>
      <c r="S5427" s="3"/>
      <c r="T5427" s="3"/>
      <c r="U5427" s="1"/>
      <c r="V5427" s="1"/>
      <c r="W5427" s="4"/>
      <c r="X5427" s="3"/>
      <c r="Y5427" s="4"/>
      <c r="Z5427" s="3"/>
      <c r="AA5427" s="4"/>
      <c r="AB5427" s="55"/>
    </row>
    <row r="5428" spans="1:29" x14ac:dyDescent="0.35">
      <c r="A5428" s="8"/>
      <c r="B5428" s="8" t="s">
        <v>37</v>
      </c>
      <c r="C5428" s="8"/>
      <c r="D5428" s="9" t="s">
        <v>38</v>
      </c>
      <c r="E5428" s="9"/>
      <c r="F5428" s="9"/>
      <c r="G5428" s="56"/>
      <c r="H5428" s="8" t="s">
        <v>39</v>
      </c>
      <c r="I5428" s="8"/>
      <c r="J5428" s="57"/>
      <c r="K5428" s="10"/>
      <c r="L5428" s="8"/>
      <c r="M5428" s="13"/>
      <c r="N5428" s="1"/>
      <c r="O5428" s="1"/>
      <c r="P5428" s="1"/>
      <c r="Q5428" s="3"/>
      <c r="R5428" s="4"/>
      <c r="S5428" s="3"/>
      <c r="T5428" s="3"/>
      <c r="U5428" s="1"/>
      <c r="V5428" s="1"/>
      <c r="W5428" s="4"/>
      <c r="X5428" s="3"/>
      <c r="Y5428" s="4"/>
      <c r="Z5428" s="3"/>
      <c r="AA5428" s="4"/>
      <c r="AB5428" s="55"/>
    </row>
    <row r="5429" spans="1:29" x14ac:dyDescent="0.35">
      <c r="A5429" s="8"/>
      <c r="B5429" s="8"/>
      <c r="C5429" s="8"/>
      <c r="D5429" s="9"/>
      <c r="E5429" s="9"/>
      <c r="F5429" s="9"/>
      <c r="G5429" s="56"/>
      <c r="H5429" s="8" t="s">
        <v>40</v>
      </c>
      <c r="I5429" s="8"/>
      <c r="J5429" s="57"/>
      <c r="K5429" s="10"/>
      <c r="L5429" s="8"/>
      <c r="M5429" s="13"/>
      <c r="N5429" s="1"/>
      <c r="O5429" s="1"/>
      <c r="P5429" s="1"/>
      <c r="Q5429" s="3"/>
      <c r="R5429" s="4"/>
      <c r="S5429" s="3"/>
      <c r="T5429" s="3"/>
      <c r="U5429" s="1"/>
      <c r="V5429" s="1"/>
      <c r="W5429" s="4"/>
      <c r="X5429" s="3"/>
      <c r="Y5429" s="4"/>
      <c r="Z5429" s="3"/>
      <c r="AA5429" s="4"/>
      <c r="AB5429" s="55"/>
    </row>
    <row r="5430" spans="1:29" x14ac:dyDescent="0.35">
      <c r="A5430" s="8"/>
      <c r="B5430" s="8"/>
      <c r="C5430" s="8"/>
      <c r="D5430" s="9"/>
      <c r="E5430" s="9"/>
      <c r="F5430" s="9"/>
      <c r="G5430" s="56"/>
      <c r="H5430" s="8" t="s">
        <v>41</v>
      </c>
      <c r="I5430" s="8"/>
      <c r="J5430" s="57"/>
      <c r="K5430" s="10"/>
      <c r="L5430" s="8"/>
      <c r="M5430" s="13"/>
      <c r="N5430" s="1"/>
      <c r="O5430" s="1"/>
      <c r="P5430" s="8"/>
      <c r="Q5430" s="3"/>
      <c r="R5430" s="4"/>
      <c r="S5430" s="3"/>
      <c r="T5430" s="3"/>
      <c r="U5430" s="1"/>
      <c r="V5430" s="1"/>
      <c r="W5430" s="4"/>
      <c r="X5430" s="3"/>
      <c r="Y5430" s="11"/>
      <c r="Z5430" s="10"/>
      <c r="AA5430" s="11"/>
      <c r="AB5430" s="14"/>
    </row>
    <row r="5431" spans="1:29" x14ac:dyDescent="0.35">
      <c r="A5431" s="8"/>
      <c r="B5431" s="8"/>
      <c r="C5431" s="8"/>
      <c r="D5431" s="9"/>
      <c r="E5431" s="9"/>
      <c r="F5431" s="9"/>
      <c r="G5431" s="56"/>
      <c r="H5431" s="8" t="s">
        <v>42</v>
      </c>
      <c r="I5431" s="58"/>
      <c r="J5431" s="59"/>
      <c r="K5431" s="12"/>
      <c r="L5431" s="58"/>
      <c r="M5431" s="60"/>
      <c r="N5431" s="1"/>
      <c r="O5431" s="1"/>
      <c r="P5431" s="8"/>
      <c r="Q5431" s="3"/>
      <c r="R5431" s="4"/>
      <c r="S5431" s="3"/>
      <c r="T5431" s="3"/>
      <c r="U5431" s="1"/>
      <c r="V5431" s="1"/>
      <c r="W5431" s="4"/>
      <c r="X5431" s="3"/>
      <c r="Y5431" s="11"/>
      <c r="Z5431" s="10"/>
      <c r="AA5431" s="11"/>
      <c r="AB5431" s="14"/>
    </row>
    <row r="5432" spans="1:29" x14ac:dyDescent="0.35">
      <c r="A5432" s="58"/>
      <c r="B5432" s="58"/>
      <c r="C5432" s="58"/>
      <c r="D5432" s="61"/>
      <c r="E5432" s="61"/>
      <c r="F5432" s="61"/>
      <c r="G5432" s="58"/>
      <c r="H5432" s="58" t="s">
        <v>43</v>
      </c>
      <c r="I5432" s="58"/>
      <c r="J5432" s="59"/>
      <c r="K5432" s="12"/>
      <c r="L5432" s="58"/>
      <c r="M5432" s="60"/>
    </row>
    <row r="5433" spans="1:29" x14ac:dyDescent="0.35">
      <c r="A5433" s="1"/>
      <c r="B5433" s="1"/>
      <c r="C5433" s="1"/>
      <c r="D5433" s="2"/>
      <c r="E5433" s="2"/>
      <c r="F5433" s="2"/>
      <c r="G5433" s="1"/>
      <c r="H5433" s="1"/>
      <c r="I5433" s="1"/>
      <c r="J5433" s="3"/>
      <c r="K5433" s="4"/>
      <c r="M5433" s="6"/>
      <c r="N5433" s="1"/>
      <c r="O5433" s="1"/>
      <c r="P5433" s="1"/>
      <c r="Q5433" s="3"/>
      <c r="R5433" s="4"/>
      <c r="S5433" s="3"/>
      <c r="T5433" s="3"/>
      <c r="U5433" s="1"/>
      <c r="V5433" s="1"/>
      <c r="W5433" s="4"/>
      <c r="X5433" s="3"/>
      <c r="Y5433" s="4"/>
      <c r="Z5433" s="3"/>
      <c r="AA5433" s="314" t="s">
        <v>0</v>
      </c>
      <c r="AB5433" s="314"/>
    </row>
    <row r="5434" spans="1:29" x14ac:dyDescent="0.35">
      <c r="A5434" s="315" t="s">
        <v>1</v>
      </c>
      <c r="B5434" s="315"/>
      <c r="C5434" s="315"/>
      <c r="D5434" s="315"/>
      <c r="E5434" s="315"/>
      <c r="F5434" s="315"/>
      <c r="G5434" s="315"/>
      <c r="H5434" s="315"/>
      <c r="I5434" s="315"/>
      <c r="J5434" s="315"/>
      <c r="K5434" s="315"/>
      <c r="L5434" s="315"/>
      <c r="M5434" s="315"/>
      <c r="N5434" s="315"/>
      <c r="O5434" s="315"/>
      <c r="P5434" s="315"/>
      <c r="Q5434" s="315"/>
      <c r="R5434" s="315"/>
      <c r="S5434" s="315"/>
      <c r="T5434" s="315"/>
      <c r="U5434" s="315"/>
      <c r="V5434" s="315"/>
      <c r="W5434" s="315"/>
      <c r="X5434" s="315"/>
      <c r="Y5434" s="315"/>
      <c r="Z5434" s="315"/>
      <c r="AA5434" s="315"/>
      <c r="AB5434" s="315"/>
    </row>
    <row r="5435" spans="1:29" x14ac:dyDescent="0.35">
      <c r="A5435" s="315" t="str">
        <f>A5416</f>
        <v>เทศบาลตำบลนาบอน</v>
      </c>
      <c r="B5435" s="315"/>
      <c r="C5435" s="315"/>
      <c r="D5435" s="315"/>
      <c r="E5435" s="315"/>
      <c r="F5435" s="315"/>
      <c r="G5435" s="315"/>
      <c r="H5435" s="315"/>
      <c r="I5435" s="315"/>
      <c r="J5435" s="315"/>
      <c r="K5435" s="315"/>
      <c r="L5435" s="315"/>
      <c r="M5435" s="315"/>
      <c r="N5435" s="315"/>
      <c r="O5435" s="315"/>
      <c r="P5435" s="315"/>
      <c r="Q5435" s="315"/>
      <c r="R5435" s="315"/>
      <c r="S5435" s="315"/>
      <c r="T5435" s="315"/>
      <c r="U5435" s="315"/>
      <c r="V5435" s="315"/>
      <c r="W5435" s="315"/>
      <c r="X5435" s="315"/>
      <c r="Y5435" s="315"/>
      <c r="Z5435" s="315"/>
      <c r="AA5435" s="315"/>
      <c r="AB5435" s="315"/>
    </row>
    <row r="5436" spans="1:29" x14ac:dyDescent="0.35">
      <c r="A5436" s="8" t="s">
        <v>406</v>
      </c>
      <c r="B5436" s="8"/>
      <c r="C5436" s="8"/>
      <c r="D5436" s="9"/>
      <c r="E5436" s="9"/>
      <c r="F5436" s="9"/>
      <c r="G5436" s="8"/>
      <c r="H5436" s="8"/>
      <c r="I5436" s="8"/>
      <c r="J5436" s="10"/>
      <c r="K5436" s="11"/>
      <c r="L5436" s="12"/>
      <c r="M5436" s="13"/>
      <c r="N5436" s="8"/>
      <c r="O5436" s="8"/>
      <c r="P5436" s="8"/>
      <c r="Q5436" s="10"/>
      <c r="R5436" s="11"/>
      <c r="S5436" s="10"/>
      <c r="T5436" s="10"/>
      <c r="U5436" s="8"/>
      <c r="V5436" s="8"/>
      <c r="W5436" s="11"/>
      <c r="X5436" s="10"/>
      <c r="Y5436" s="11"/>
      <c r="Z5436" s="10"/>
      <c r="AA5436" s="11"/>
      <c r="AB5436" s="14"/>
    </row>
    <row r="5437" spans="1:29" x14ac:dyDescent="0.35">
      <c r="A5437" s="288" t="s">
        <v>4</v>
      </c>
      <c r="B5437" s="316"/>
      <c r="C5437" s="316"/>
      <c r="D5437" s="316"/>
      <c r="E5437" s="316"/>
      <c r="F5437" s="316"/>
      <c r="G5437" s="316"/>
      <c r="H5437" s="316"/>
      <c r="I5437" s="316"/>
      <c r="J5437" s="316"/>
      <c r="K5437" s="316"/>
      <c r="L5437" s="289"/>
      <c r="M5437" s="288" t="s">
        <v>5</v>
      </c>
      <c r="N5437" s="316"/>
      <c r="O5437" s="316"/>
      <c r="P5437" s="316"/>
      <c r="Q5437" s="316"/>
      <c r="R5437" s="316"/>
      <c r="S5437" s="316"/>
      <c r="T5437" s="316"/>
      <c r="U5437" s="316"/>
      <c r="V5437" s="316"/>
      <c r="W5437" s="289"/>
      <c r="X5437" s="290" t="s">
        <v>6</v>
      </c>
      <c r="Y5437" s="290" t="s">
        <v>7</v>
      </c>
      <c r="Z5437" s="290" t="s">
        <v>8</v>
      </c>
      <c r="AA5437" s="290" t="s">
        <v>9</v>
      </c>
      <c r="AB5437" s="317" t="s">
        <v>10</v>
      </c>
    </row>
    <row r="5438" spans="1:29" x14ac:dyDescent="0.35">
      <c r="A5438" s="299" t="s">
        <v>11</v>
      </c>
      <c r="B5438" s="293" t="s">
        <v>12</v>
      </c>
      <c r="C5438" s="293" t="s">
        <v>13</v>
      </c>
      <c r="D5438" s="311" t="s">
        <v>14</v>
      </c>
      <c r="E5438" s="311" t="s">
        <v>15</v>
      </c>
      <c r="F5438" s="312" t="s">
        <v>16</v>
      </c>
      <c r="G5438" s="302" t="s">
        <v>17</v>
      </c>
      <c r="H5438" s="303"/>
      <c r="I5438" s="304"/>
      <c r="J5438" s="290" t="s">
        <v>18</v>
      </c>
      <c r="K5438" s="290" t="s">
        <v>19</v>
      </c>
      <c r="L5438" s="308" t="s">
        <v>20</v>
      </c>
      <c r="M5438" s="299" t="s">
        <v>11</v>
      </c>
      <c r="N5438" s="293" t="s">
        <v>21</v>
      </c>
      <c r="O5438" s="293" t="s">
        <v>22</v>
      </c>
      <c r="P5438" s="293" t="s">
        <v>16</v>
      </c>
      <c r="Q5438" s="290" t="s">
        <v>23</v>
      </c>
      <c r="R5438" s="290" t="s">
        <v>24</v>
      </c>
      <c r="S5438" s="290" t="s">
        <v>25</v>
      </c>
      <c r="T5438" s="290" t="s">
        <v>26</v>
      </c>
      <c r="U5438" s="288" t="s">
        <v>27</v>
      </c>
      <c r="V5438" s="289"/>
      <c r="W5438" s="290" t="s">
        <v>28</v>
      </c>
      <c r="X5438" s="291"/>
      <c r="Y5438" s="291"/>
      <c r="Z5438" s="291"/>
      <c r="AA5438" s="291"/>
      <c r="AB5438" s="318"/>
    </row>
    <row r="5439" spans="1:29" x14ac:dyDescent="0.35">
      <c r="A5439" s="300"/>
      <c r="B5439" s="294"/>
      <c r="C5439" s="294"/>
      <c r="D5439" s="312"/>
      <c r="E5439" s="312"/>
      <c r="F5439" s="312"/>
      <c r="G5439" s="305"/>
      <c r="H5439" s="306"/>
      <c r="I5439" s="307"/>
      <c r="J5439" s="291"/>
      <c r="K5439" s="291"/>
      <c r="L5439" s="309"/>
      <c r="M5439" s="300"/>
      <c r="N5439" s="294"/>
      <c r="O5439" s="294"/>
      <c r="P5439" s="294"/>
      <c r="Q5439" s="291"/>
      <c r="R5439" s="291"/>
      <c r="S5439" s="291"/>
      <c r="T5439" s="291"/>
      <c r="U5439" s="293" t="s">
        <v>29</v>
      </c>
      <c r="V5439" s="296" t="s">
        <v>30</v>
      </c>
      <c r="W5439" s="291"/>
      <c r="X5439" s="291"/>
      <c r="Y5439" s="291"/>
      <c r="Z5439" s="291"/>
      <c r="AA5439" s="291"/>
      <c r="AB5439" s="318"/>
    </row>
    <row r="5440" spans="1:29" x14ac:dyDescent="0.35">
      <c r="A5440" s="300"/>
      <c r="B5440" s="294"/>
      <c r="C5440" s="294"/>
      <c r="D5440" s="312"/>
      <c r="E5440" s="312"/>
      <c r="F5440" s="312"/>
      <c r="G5440" s="299" t="s">
        <v>31</v>
      </c>
      <c r="H5440" s="299" t="s">
        <v>32</v>
      </c>
      <c r="I5440" s="299" t="s">
        <v>33</v>
      </c>
      <c r="J5440" s="291"/>
      <c r="K5440" s="291"/>
      <c r="L5440" s="309"/>
      <c r="M5440" s="300"/>
      <c r="N5440" s="294"/>
      <c r="O5440" s="294"/>
      <c r="P5440" s="294"/>
      <c r="Q5440" s="291"/>
      <c r="R5440" s="291"/>
      <c r="S5440" s="291"/>
      <c r="T5440" s="291"/>
      <c r="U5440" s="294"/>
      <c r="V5440" s="297"/>
      <c r="W5440" s="291"/>
      <c r="X5440" s="291"/>
      <c r="Y5440" s="291"/>
      <c r="Z5440" s="291"/>
      <c r="AA5440" s="291"/>
      <c r="AB5440" s="318"/>
    </row>
    <row r="5441" spans="1:29" x14ac:dyDescent="0.35">
      <c r="A5441" s="300"/>
      <c r="B5441" s="294"/>
      <c r="C5441" s="294"/>
      <c r="D5441" s="312"/>
      <c r="E5441" s="312"/>
      <c r="F5441" s="312"/>
      <c r="G5441" s="300"/>
      <c r="H5441" s="300"/>
      <c r="I5441" s="300"/>
      <c r="J5441" s="291"/>
      <c r="K5441" s="291"/>
      <c r="L5441" s="309"/>
      <c r="M5441" s="300"/>
      <c r="N5441" s="294"/>
      <c r="O5441" s="294"/>
      <c r="P5441" s="294"/>
      <c r="Q5441" s="291"/>
      <c r="R5441" s="291"/>
      <c r="S5441" s="291"/>
      <c r="T5441" s="291"/>
      <c r="U5441" s="294"/>
      <c r="V5441" s="297"/>
      <c r="W5441" s="291"/>
      <c r="X5441" s="291"/>
      <c r="Y5441" s="291"/>
      <c r="Z5441" s="291"/>
      <c r="AA5441" s="291"/>
      <c r="AB5441" s="318"/>
    </row>
    <row r="5442" spans="1:29" x14ac:dyDescent="0.35">
      <c r="A5442" s="301"/>
      <c r="B5442" s="295"/>
      <c r="C5442" s="295"/>
      <c r="D5442" s="313"/>
      <c r="E5442" s="313"/>
      <c r="F5442" s="313"/>
      <c r="G5442" s="301"/>
      <c r="H5442" s="301"/>
      <c r="I5442" s="301"/>
      <c r="J5442" s="292"/>
      <c r="K5442" s="292"/>
      <c r="L5442" s="310"/>
      <c r="M5442" s="301"/>
      <c r="N5442" s="295"/>
      <c r="O5442" s="295"/>
      <c r="P5442" s="295"/>
      <c r="Q5442" s="292"/>
      <c r="R5442" s="292"/>
      <c r="S5442" s="292"/>
      <c r="T5442" s="292"/>
      <c r="U5442" s="295"/>
      <c r="V5442" s="298"/>
      <c r="W5442" s="292"/>
      <c r="X5442" s="292"/>
      <c r="Y5442" s="292"/>
      <c r="Z5442" s="292"/>
      <c r="AA5442" s="292"/>
      <c r="AB5442" s="319"/>
    </row>
    <row r="5443" spans="1:29" x14ac:dyDescent="0.35">
      <c r="A5443" s="15">
        <v>1</v>
      </c>
      <c r="B5443" s="16" t="str">
        <f>[1]ภดส3!B12843</f>
        <v>โฉนด</v>
      </c>
      <c r="C5443" s="16">
        <f>[1]ภดส3!E12843</f>
        <v>2499</v>
      </c>
      <c r="D5443" s="17">
        <f>[1]ภดส3!C12843</f>
        <v>7443</v>
      </c>
      <c r="E5443" s="17" t="str">
        <f>[1]ภดส3!F12843</f>
        <v>ม.2 ต.นาบอน</v>
      </c>
      <c r="F5443" s="18" t="s">
        <v>34</v>
      </c>
      <c r="G5443" s="16">
        <f>[1]ภดส3!G12843</f>
        <v>0</v>
      </c>
      <c r="H5443" s="16">
        <f>[1]ภดส3!H12843</f>
        <v>0</v>
      </c>
      <c r="I5443" s="16">
        <f>[1]ภดส3!I12843</f>
        <v>22</v>
      </c>
      <c r="J5443" s="19">
        <f>[1]ภดส3!J12843</f>
        <v>22</v>
      </c>
      <c r="K5443" s="20">
        <v>3050</v>
      </c>
      <c r="L5443" s="19">
        <f>J5443*K5443</f>
        <v>67100</v>
      </c>
      <c r="M5443" s="21">
        <v>1</v>
      </c>
      <c r="N5443" s="21" t="s">
        <v>97</v>
      </c>
      <c r="O5443" s="21" t="s">
        <v>56</v>
      </c>
      <c r="P5443" s="21">
        <v>2</v>
      </c>
      <c r="Q5443" s="22">
        <v>88</v>
      </c>
      <c r="R5443" s="23">
        <v>100</v>
      </c>
      <c r="S5443" s="22">
        <v>6750</v>
      </c>
      <c r="T5443" s="22">
        <f>Q5443*S5443</f>
        <v>594000</v>
      </c>
      <c r="U5443" s="21">
        <v>40</v>
      </c>
      <c r="V5443" s="21">
        <v>93</v>
      </c>
      <c r="W5443" s="23">
        <f>T5443-T5443*93/100</f>
        <v>41580</v>
      </c>
      <c r="X5443" s="22">
        <f>L5443+W5443</f>
        <v>108680</v>
      </c>
      <c r="Y5443" s="23">
        <f>X5443*R5443/100</f>
        <v>108680</v>
      </c>
      <c r="Z5443" s="22">
        <v>0</v>
      </c>
      <c r="AA5443" s="24">
        <f>Y5443-Z5443</f>
        <v>108680</v>
      </c>
      <c r="AB5443" s="25">
        <v>0.02</v>
      </c>
      <c r="AC5443" s="5">
        <f>AA5443*AB5443/100</f>
        <v>21.736000000000001</v>
      </c>
    </row>
    <row r="5444" spans="1:29" x14ac:dyDescent="0.35">
      <c r="A5444" s="15"/>
      <c r="B5444" s="16"/>
      <c r="C5444" s="16"/>
      <c r="D5444" s="17"/>
      <c r="E5444" s="17"/>
      <c r="F5444" s="28"/>
      <c r="G5444" s="16"/>
      <c r="H5444" s="16"/>
      <c r="I5444" s="16"/>
      <c r="J5444" s="45"/>
      <c r="K5444" s="29"/>
      <c r="L5444" s="19"/>
      <c r="M5444" s="30"/>
      <c r="N5444" s="30"/>
      <c r="O5444" s="31"/>
      <c r="P5444" s="30"/>
      <c r="Q5444" s="32"/>
      <c r="R5444" s="23"/>
      <c r="S5444" s="42"/>
      <c r="T5444" s="22"/>
      <c r="U5444" s="31"/>
      <c r="V5444" s="31"/>
      <c r="W5444" s="23"/>
      <c r="X5444" s="22"/>
      <c r="Y5444" s="23"/>
      <c r="Z5444" s="22"/>
      <c r="AA5444" s="24"/>
      <c r="AB5444" s="25"/>
    </row>
    <row r="5445" spans="1:29" x14ac:dyDescent="0.35">
      <c r="A5445" s="201"/>
      <c r="B5445" s="202"/>
      <c r="C5445" s="202"/>
      <c r="D5445" s="77"/>
      <c r="E5445" s="77"/>
      <c r="F5445" s="130"/>
      <c r="G5445" s="202"/>
      <c r="H5445" s="202"/>
      <c r="I5445" s="202"/>
      <c r="J5445" s="196"/>
      <c r="K5445" s="197"/>
      <c r="L5445" s="203"/>
      <c r="M5445" s="132"/>
      <c r="N5445" s="204"/>
      <c r="O5445" s="204"/>
      <c r="P5445" s="204"/>
      <c r="Q5445" s="183"/>
      <c r="R5445" s="206"/>
      <c r="S5445" s="183"/>
      <c r="T5445" s="207"/>
      <c r="U5445" s="204"/>
      <c r="V5445" s="204"/>
      <c r="W5445" s="206"/>
      <c r="X5445" s="207"/>
      <c r="Y5445" s="206"/>
      <c r="Z5445" s="207"/>
      <c r="AA5445" s="208"/>
      <c r="AB5445" s="198"/>
      <c r="AC5445" s="188"/>
    </row>
    <row r="5446" spans="1:29" x14ac:dyDescent="0.35">
      <c r="A5446" s="1"/>
      <c r="B5446" s="1"/>
      <c r="C5446" s="1"/>
      <c r="D5446" s="2"/>
      <c r="E5446" s="2"/>
      <c r="F5446" s="2"/>
      <c r="G5446" s="1"/>
      <c r="H5446" s="1"/>
      <c r="I5446" s="1"/>
      <c r="J5446" s="3"/>
      <c r="K5446" s="4"/>
      <c r="M5446" s="6"/>
      <c r="N5446" s="1"/>
      <c r="O5446" s="1"/>
      <c r="P5446" s="1"/>
      <c r="Q5446" s="3"/>
      <c r="R5446" s="4"/>
      <c r="S5446" s="3"/>
      <c r="T5446" s="3"/>
      <c r="U5446" s="1"/>
      <c r="V5446" s="1"/>
      <c r="W5446" s="4"/>
      <c r="X5446" s="3"/>
      <c r="Y5446" s="4"/>
      <c r="Z5446" s="3"/>
      <c r="AA5446" s="4"/>
      <c r="AB5446" s="55"/>
    </row>
    <row r="5447" spans="1:29" x14ac:dyDescent="0.35">
      <c r="A5447" s="8"/>
      <c r="B5447" s="8" t="s">
        <v>37</v>
      </c>
      <c r="C5447" s="8"/>
      <c r="D5447" s="9" t="s">
        <v>38</v>
      </c>
      <c r="E5447" s="9"/>
      <c r="F5447" s="9"/>
      <c r="G5447" s="56"/>
      <c r="H5447" s="8" t="s">
        <v>39</v>
      </c>
      <c r="I5447" s="8"/>
      <c r="J5447" s="57"/>
      <c r="K5447" s="10"/>
      <c r="L5447" s="8"/>
      <c r="M5447" s="13"/>
      <c r="N5447" s="1"/>
      <c r="O5447" s="1"/>
      <c r="P5447" s="1"/>
      <c r="Q5447" s="3"/>
      <c r="R5447" s="4"/>
      <c r="S5447" s="3"/>
      <c r="T5447" s="3"/>
      <c r="U5447" s="1"/>
      <c r="V5447" s="1"/>
      <c r="W5447" s="4"/>
      <c r="X5447" s="3"/>
      <c r="Y5447" s="4"/>
      <c r="Z5447" s="3"/>
      <c r="AA5447" s="4"/>
      <c r="AB5447" s="55"/>
    </row>
    <row r="5448" spans="1:29" x14ac:dyDescent="0.35">
      <c r="A5448" s="8"/>
      <c r="B5448" s="8"/>
      <c r="C5448" s="8"/>
      <c r="D5448" s="9"/>
      <c r="E5448" s="9"/>
      <c r="F5448" s="9"/>
      <c r="G5448" s="56"/>
      <c r="H5448" s="8" t="s">
        <v>40</v>
      </c>
      <c r="I5448" s="8"/>
      <c r="J5448" s="57"/>
      <c r="K5448" s="10"/>
      <c r="L5448" s="8"/>
      <c r="M5448" s="13"/>
      <c r="N5448" s="1"/>
      <c r="O5448" s="1"/>
      <c r="P5448" s="1"/>
      <c r="Q5448" s="3"/>
      <c r="R5448" s="4"/>
      <c r="S5448" s="3"/>
      <c r="T5448" s="3"/>
      <c r="U5448" s="1"/>
      <c r="V5448" s="1"/>
      <c r="W5448" s="4"/>
      <c r="X5448" s="3"/>
      <c r="Y5448" s="4"/>
      <c r="Z5448" s="3"/>
      <c r="AA5448" s="4"/>
      <c r="AB5448" s="55"/>
    </row>
    <row r="5449" spans="1:29" x14ac:dyDescent="0.35">
      <c r="A5449" s="8"/>
      <c r="B5449" s="8"/>
      <c r="C5449" s="8"/>
      <c r="D5449" s="9"/>
      <c r="E5449" s="9"/>
      <c r="F5449" s="9"/>
      <c r="G5449" s="56"/>
      <c r="H5449" s="8" t="s">
        <v>41</v>
      </c>
      <c r="I5449" s="8"/>
      <c r="J5449" s="57"/>
      <c r="K5449" s="10"/>
      <c r="L5449" s="8"/>
      <c r="M5449" s="13"/>
      <c r="N5449" s="1"/>
      <c r="O5449" s="1"/>
      <c r="P5449" s="8"/>
      <c r="Q5449" s="3"/>
      <c r="R5449" s="4"/>
      <c r="S5449" s="3"/>
      <c r="T5449" s="3"/>
      <c r="U5449" s="1"/>
      <c r="V5449" s="1"/>
      <c r="W5449" s="4"/>
      <c r="X5449" s="3"/>
      <c r="Y5449" s="11"/>
      <c r="Z5449" s="10"/>
      <c r="AA5449" s="11"/>
      <c r="AB5449" s="14"/>
    </row>
    <row r="5450" spans="1:29" x14ac:dyDescent="0.35">
      <c r="A5450" s="8"/>
      <c r="B5450" s="8"/>
      <c r="C5450" s="8"/>
      <c r="D5450" s="9"/>
      <c r="E5450" s="9"/>
      <c r="F5450" s="9"/>
      <c r="G5450" s="56"/>
      <c r="H5450" s="8" t="s">
        <v>42</v>
      </c>
      <c r="I5450" s="58"/>
      <c r="J5450" s="59"/>
      <c r="K5450" s="12"/>
      <c r="L5450" s="58"/>
      <c r="M5450" s="60"/>
      <c r="N5450" s="1"/>
      <c r="O5450" s="1"/>
      <c r="P5450" s="8"/>
      <c r="Q5450" s="3"/>
      <c r="R5450" s="4"/>
      <c r="S5450" s="3"/>
      <c r="T5450" s="3"/>
      <c r="U5450" s="1"/>
      <c r="V5450" s="1"/>
      <c r="W5450" s="4"/>
      <c r="X5450" s="3"/>
      <c r="Y5450" s="11"/>
      <c r="Z5450" s="10"/>
      <c r="AA5450" s="11"/>
      <c r="AB5450" s="14"/>
    </row>
    <row r="5451" spans="1:29" x14ac:dyDescent="0.35">
      <c r="A5451" s="58"/>
      <c r="B5451" s="58"/>
      <c r="C5451" s="58"/>
      <c r="D5451" s="61"/>
      <c r="E5451" s="61"/>
      <c r="F5451" s="61"/>
      <c r="G5451" s="58"/>
      <c r="H5451" s="58" t="s">
        <v>43</v>
      </c>
      <c r="I5451" s="58"/>
      <c r="J5451" s="59"/>
      <c r="K5451" s="12"/>
      <c r="L5451" s="58"/>
      <c r="M5451" s="60"/>
    </row>
    <row r="5452" spans="1:29" x14ac:dyDescent="0.35">
      <c r="A5452" s="1"/>
      <c r="B5452" s="1"/>
      <c r="C5452" s="1"/>
      <c r="D5452" s="2"/>
      <c r="E5452" s="2"/>
      <c r="F5452" s="2"/>
      <c r="G5452" s="1"/>
      <c r="H5452" s="1"/>
      <c r="I5452" s="1"/>
      <c r="J5452" s="3"/>
      <c r="K5452" s="4"/>
      <c r="M5452" s="6"/>
      <c r="N5452" s="1"/>
      <c r="O5452" s="1"/>
      <c r="P5452" s="1"/>
      <c r="Q5452" s="3"/>
      <c r="R5452" s="4"/>
      <c r="S5452" s="3"/>
      <c r="T5452" s="3"/>
      <c r="U5452" s="1"/>
      <c r="V5452" s="1"/>
      <c r="W5452" s="4"/>
      <c r="X5452" s="3"/>
      <c r="Y5452" s="4"/>
      <c r="Z5452" s="3"/>
      <c r="AA5452" s="314" t="s">
        <v>0</v>
      </c>
      <c r="AB5452" s="314"/>
    </row>
    <row r="5453" spans="1:29" x14ac:dyDescent="0.35">
      <c r="A5453" s="315" t="s">
        <v>1</v>
      </c>
      <c r="B5453" s="315"/>
      <c r="C5453" s="315"/>
      <c r="D5453" s="315"/>
      <c r="E5453" s="315"/>
      <c r="F5453" s="315"/>
      <c r="G5453" s="315"/>
      <c r="H5453" s="315"/>
      <c r="I5453" s="315"/>
      <c r="J5453" s="315"/>
      <c r="K5453" s="315"/>
      <c r="L5453" s="315"/>
      <c r="M5453" s="315"/>
      <c r="N5453" s="315"/>
      <c r="O5453" s="315"/>
      <c r="P5453" s="315"/>
      <c r="Q5453" s="315"/>
      <c r="R5453" s="315"/>
      <c r="S5453" s="315"/>
      <c r="T5453" s="315"/>
      <c r="U5453" s="315"/>
      <c r="V5453" s="315"/>
      <c r="W5453" s="315"/>
      <c r="X5453" s="315"/>
      <c r="Y5453" s="315"/>
      <c r="Z5453" s="315"/>
      <c r="AA5453" s="315"/>
      <c r="AB5453" s="315"/>
    </row>
    <row r="5454" spans="1:29" x14ac:dyDescent="0.35">
      <c r="A5454" s="315" t="str">
        <f>A5435</f>
        <v>เทศบาลตำบลนาบอน</v>
      </c>
      <c r="B5454" s="315"/>
      <c r="C5454" s="315"/>
      <c r="D5454" s="315"/>
      <c r="E5454" s="315"/>
      <c r="F5454" s="315"/>
      <c r="G5454" s="315"/>
      <c r="H5454" s="315"/>
      <c r="I5454" s="315"/>
      <c r="J5454" s="315"/>
      <c r="K5454" s="315"/>
      <c r="L5454" s="315"/>
      <c r="M5454" s="315"/>
      <c r="N5454" s="315"/>
      <c r="O5454" s="315"/>
      <c r="P5454" s="315"/>
      <c r="Q5454" s="315"/>
      <c r="R5454" s="315"/>
      <c r="S5454" s="315"/>
      <c r="T5454" s="315"/>
      <c r="U5454" s="315"/>
      <c r="V5454" s="315"/>
      <c r="W5454" s="315"/>
      <c r="X5454" s="315"/>
      <c r="Y5454" s="315"/>
      <c r="Z5454" s="315"/>
      <c r="AA5454" s="315"/>
      <c r="AB5454" s="315"/>
    </row>
    <row r="5455" spans="1:29" x14ac:dyDescent="0.35">
      <c r="A5455" s="8" t="s">
        <v>407</v>
      </c>
      <c r="B5455" s="8"/>
      <c r="C5455" s="8"/>
      <c r="D5455" s="9"/>
      <c r="E5455" s="9"/>
      <c r="F5455" s="9"/>
      <c r="G5455" s="8"/>
      <c r="H5455" s="8"/>
      <c r="I5455" s="8"/>
      <c r="J5455" s="10"/>
      <c r="K5455" s="11"/>
      <c r="L5455" s="12"/>
      <c r="M5455" s="13"/>
      <c r="N5455" s="8"/>
      <c r="O5455" s="8"/>
      <c r="P5455" s="8"/>
      <c r="Q5455" s="10"/>
      <c r="R5455" s="11"/>
      <c r="S5455" s="10"/>
      <c r="T5455" s="10"/>
      <c r="U5455" s="8"/>
      <c r="V5455" s="8"/>
      <c r="W5455" s="11"/>
      <c r="X5455" s="10"/>
      <c r="Y5455" s="11"/>
      <c r="Z5455" s="10"/>
      <c r="AA5455" s="11"/>
      <c r="AB5455" s="14"/>
    </row>
    <row r="5456" spans="1:29" x14ac:dyDescent="0.35">
      <c r="A5456" s="288" t="s">
        <v>4</v>
      </c>
      <c r="B5456" s="316"/>
      <c r="C5456" s="316"/>
      <c r="D5456" s="316"/>
      <c r="E5456" s="316"/>
      <c r="F5456" s="316"/>
      <c r="G5456" s="316"/>
      <c r="H5456" s="316"/>
      <c r="I5456" s="316"/>
      <c r="J5456" s="316"/>
      <c r="K5456" s="316"/>
      <c r="L5456" s="289"/>
      <c r="M5456" s="288" t="s">
        <v>5</v>
      </c>
      <c r="N5456" s="316"/>
      <c r="O5456" s="316"/>
      <c r="P5456" s="316"/>
      <c r="Q5456" s="316"/>
      <c r="R5456" s="316"/>
      <c r="S5456" s="316"/>
      <c r="T5456" s="316"/>
      <c r="U5456" s="316"/>
      <c r="V5456" s="316"/>
      <c r="W5456" s="289"/>
      <c r="X5456" s="290" t="s">
        <v>6</v>
      </c>
      <c r="Y5456" s="290" t="s">
        <v>7</v>
      </c>
      <c r="Z5456" s="290" t="s">
        <v>8</v>
      </c>
      <c r="AA5456" s="290" t="s">
        <v>9</v>
      </c>
      <c r="AB5456" s="317" t="s">
        <v>10</v>
      </c>
    </row>
    <row r="5457" spans="1:29" x14ac:dyDescent="0.35">
      <c r="A5457" s="299" t="s">
        <v>11</v>
      </c>
      <c r="B5457" s="293" t="s">
        <v>12</v>
      </c>
      <c r="C5457" s="293" t="s">
        <v>13</v>
      </c>
      <c r="D5457" s="311" t="s">
        <v>14</v>
      </c>
      <c r="E5457" s="311" t="s">
        <v>15</v>
      </c>
      <c r="F5457" s="312" t="s">
        <v>16</v>
      </c>
      <c r="G5457" s="302" t="s">
        <v>17</v>
      </c>
      <c r="H5457" s="303"/>
      <c r="I5457" s="304"/>
      <c r="J5457" s="290" t="s">
        <v>18</v>
      </c>
      <c r="K5457" s="290" t="s">
        <v>19</v>
      </c>
      <c r="L5457" s="308" t="s">
        <v>20</v>
      </c>
      <c r="M5457" s="299" t="s">
        <v>11</v>
      </c>
      <c r="N5457" s="293" t="s">
        <v>21</v>
      </c>
      <c r="O5457" s="293" t="s">
        <v>22</v>
      </c>
      <c r="P5457" s="293" t="s">
        <v>16</v>
      </c>
      <c r="Q5457" s="290" t="s">
        <v>23</v>
      </c>
      <c r="R5457" s="290" t="s">
        <v>24</v>
      </c>
      <c r="S5457" s="290" t="s">
        <v>25</v>
      </c>
      <c r="T5457" s="290" t="s">
        <v>26</v>
      </c>
      <c r="U5457" s="288" t="s">
        <v>27</v>
      </c>
      <c r="V5457" s="289"/>
      <c r="W5457" s="290" t="s">
        <v>28</v>
      </c>
      <c r="X5457" s="291"/>
      <c r="Y5457" s="291"/>
      <c r="Z5457" s="291"/>
      <c r="AA5457" s="291"/>
      <c r="AB5457" s="318"/>
    </row>
    <row r="5458" spans="1:29" x14ac:dyDescent="0.35">
      <c r="A5458" s="300"/>
      <c r="B5458" s="294"/>
      <c r="C5458" s="294"/>
      <c r="D5458" s="312"/>
      <c r="E5458" s="312"/>
      <c r="F5458" s="312"/>
      <c r="G5458" s="305"/>
      <c r="H5458" s="306"/>
      <c r="I5458" s="307"/>
      <c r="J5458" s="291"/>
      <c r="K5458" s="291"/>
      <c r="L5458" s="309"/>
      <c r="M5458" s="300"/>
      <c r="N5458" s="294"/>
      <c r="O5458" s="294"/>
      <c r="P5458" s="294"/>
      <c r="Q5458" s="291"/>
      <c r="R5458" s="291"/>
      <c r="S5458" s="291"/>
      <c r="T5458" s="291"/>
      <c r="U5458" s="293" t="s">
        <v>29</v>
      </c>
      <c r="V5458" s="296" t="s">
        <v>30</v>
      </c>
      <c r="W5458" s="291"/>
      <c r="X5458" s="291"/>
      <c r="Y5458" s="291"/>
      <c r="Z5458" s="291"/>
      <c r="AA5458" s="291"/>
      <c r="AB5458" s="318"/>
    </row>
    <row r="5459" spans="1:29" x14ac:dyDescent="0.35">
      <c r="A5459" s="300"/>
      <c r="B5459" s="294"/>
      <c r="C5459" s="294"/>
      <c r="D5459" s="312"/>
      <c r="E5459" s="312"/>
      <c r="F5459" s="312"/>
      <c r="G5459" s="299" t="s">
        <v>31</v>
      </c>
      <c r="H5459" s="299" t="s">
        <v>32</v>
      </c>
      <c r="I5459" s="299" t="s">
        <v>33</v>
      </c>
      <c r="J5459" s="291"/>
      <c r="K5459" s="291"/>
      <c r="L5459" s="309"/>
      <c r="M5459" s="300"/>
      <c r="N5459" s="294"/>
      <c r="O5459" s="294"/>
      <c r="P5459" s="294"/>
      <c r="Q5459" s="291"/>
      <c r="R5459" s="291"/>
      <c r="S5459" s="291"/>
      <c r="T5459" s="291"/>
      <c r="U5459" s="294"/>
      <c r="V5459" s="297"/>
      <c r="W5459" s="291"/>
      <c r="X5459" s="291"/>
      <c r="Y5459" s="291"/>
      <c r="Z5459" s="291"/>
      <c r="AA5459" s="291"/>
      <c r="AB5459" s="318"/>
    </row>
    <row r="5460" spans="1:29" x14ac:dyDescent="0.35">
      <c r="A5460" s="300"/>
      <c r="B5460" s="294"/>
      <c r="C5460" s="294"/>
      <c r="D5460" s="312"/>
      <c r="E5460" s="312"/>
      <c r="F5460" s="312"/>
      <c r="G5460" s="300"/>
      <c r="H5460" s="300"/>
      <c r="I5460" s="300"/>
      <c r="J5460" s="291"/>
      <c r="K5460" s="291"/>
      <c r="L5460" s="309"/>
      <c r="M5460" s="300"/>
      <c r="N5460" s="294"/>
      <c r="O5460" s="294"/>
      <c r="P5460" s="294"/>
      <c r="Q5460" s="291"/>
      <c r="R5460" s="291"/>
      <c r="S5460" s="291"/>
      <c r="T5460" s="291"/>
      <c r="U5460" s="294"/>
      <c r="V5460" s="297"/>
      <c r="W5460" s="291"/>
      <c r="X5460" s="291"/>
      <c r="Y5460" s="291"/>
      <c r="Z5460" s="291"/>
      <c r="AA5460" s="291"/>
      <c r="AB5460" s="318"/>
    </row>
    <row r="5461" spans="1:29" x14ac:dyDescent="0.35">
      <c r="A5461" s="301"/>
      <c r="B5461" s="295"/>
      <c r="C5461" s="295"/>
      <c r="D5461" s="313"/>
      <c r="E5461" s="313"/>
      <c r="F5461" s="313"/>
      <c r="G5461" s="301"/>
      <c r="H5461" s="301"/>
      <c r="I5461" s="301"/>
      <c r="J5461" s="292"/>
      <c r="K5461" s="292"/>
      <c r="L5461" s="310"/>
      <c r="M5461" s="301"/>
      <c r="N5461" s="295"/>
      <c r="O5461" s="295"/>
      <c r="P5461" s="295"/>
      <c r="Q5461" s="292"/>
      <c r="R5461" s="292"/>
      <c r="S5461" s="292"/>
      <c r="T5461" s="292"/>
      <c r="U5461" s="295"/>
      <c r="V5461" s="298"/>
      <c r="W5461" s="292"/>
      <c r="X5461" s="292"/>
      <c r="Y5461" s="292"/>
      <c r="Z5461" s="292"/>
      <c r="AA5461" s="292"/>
      <c r="AB5461" s="319"/>
    </row>
    <row r="5462" spans="1:29" x14ac:dyDescent="0.35">
      <c r="A5462" s="15">
        <v>1</v>
      </c>
      <c r="B5462" s="16" t="str">
        <f>[1]ภดส3!B12978</f>
        <v>โฉนด</v>
      </c>
      <c r="C5462" s="16">
        <f>[1]ภดส3!E12978</f>
        <v>3523</v>
      </c>
      <c r="D5462" s="17">
        <f>[1]ภดส3!C12978</f>
        <v>7467</v>
      </c>
      <c r="E5462" s="17" t="str">
        <f>[1]ภดส3!F12978</f>
        <v>ม.2 ต.นาบอน</v>
      </c>
      <c r="F5462" s="18" t="s">
        <v>34</v>
      </c>
      <c r="G5462" s="16">
        <f>[1]ภดส3!G12978</f>
        <v>0</v>
      </c>
      <c r="H5462" s="16">
        <f>[1]ภดส3!H12978</f>
        <v>0</v>
      </c>
      <c r="I5462" s="16">
        <f>[1]ภดส3!I12978</f>
        <v>22</v>
      </c>
      <c r="J5462" s="19">
        <f>[1]ภดส3!J12978</f>
        <v>22</v>
      </c>
      <c r="K5462" s="20">
        <v>3050</v>
      </c>
      <c r="L5462" s="19">
        <f>J5462*K5462</f>
        <v>67100</v>
      </c>
      <c r="M5462" s="21">
        <v>1</v>
      </c>
      <c r="N5462" s="21" t="s">
        <v>74</v>
      </c>
      <c r="O5462" s="21" t="s">
        <v>49</v>
      </c>
      <c r="P5462" s="21">
        <v>2</v>
      </c>
      <c r="Q5462" s="22">
        <v>88</v>
      </c>
      <c r="R5462" s="23">
        <v>100</v>
      </c>
      <c r="S5462" s="22">
        <v>7450</v>
      </c>
      <c r="T5462" s="22">
        <f>Q5462*S5462</f>
        <v>655600</v>
      </c>
      <c r="U5462" s="21">
        <v>20</v>
      </c>
      <c r="V5462" s="21">
        <v>30</v>
      </c>
      <c r="W5462" s="23">
        <f>T5462-T5462*30/100</f>
        <v>458920</v>
      </c>
      <c r="X5462" s="22">
        <f>L5462+W5462</f>
        <v>526020</v>
      </c>
      <c r="Y5462" s="23">
        <f>X5462*R5462/100</f>
        <v>526020</v>
      </c>
      <c r="Z5462" s="22">
        <v>0</v>
      </c>
      <c r="AA5462" s="24">
        <f>Y5462-Z5462</f>
        <v>526020</v>
      </c>
      <c r="AB5462" s="25">
        <v>0.02</v>
      </c>
      <c r="AC5462" s="5">
        <f>AA5462*AB5462/100</f>
        <v>105.20399999999999</v>
      </c>
    </row>
    <row r="5463" spans="1:29" x14ac:dyDescent="0.35">
      <c r="A5463" s="15">
        <v>2</v>
      </c>
      <c r="B5463" s="16" t="str">
        <f>[1]ภดส3!B12979</f>
        <v>โฉนด</v>
      </c>
      <c r="C5463" s="16">
        <f>[1]ภดส3!E12979</f>
        <v>3525</v>
      </c>
      <c r="D5463" s="17">
        <f>[1]ภดส3!C12979</f>
        <v>7469</v>
      </c>
      <c r="E5463" s="17" t="str">
        <f>[1]ภดส3!F12979</f>
        <v>ม.2 ต.นาบอน</v>
      </c>
      <c r="F5463" s="18" t="s">
        <v>34</v>
      </c>
      <c r="G5463" s="16">
        <f>[1]ภดส3!G12979</f>
        <v>0</v>
      </c>
      <c r="H5463" s="16">
        <f>[1]ภดส3!H12979</f>
        <v>0</v>
      </c>
      <c r="I5463" s="16">
        <f>[1]ภดส3!I12979</f>
        <v>22</v>
      </c>
      <c r="J5463" s="19">
        <f>[1]ภดส3!J12979</f>
        <v>22</v>
      </c>
      <c r="K5463" s="20">
        <v>3050</v>
      </c>
      <c r="L5463" s="19">
        <f>J5463*K5463</f>
        <v>67100</v>
      </c>
      <c r="M5463" s="21">
        <v>2</v>
      </c>
      <c r="N5463" s="21" t="s">
        <v>74</v>
      </c>
      <c r="O5463" s="21" t="s">
        <v>49</v>
      </c>
      <c r="P5463" s="21">
        <v>2</v>
      </c>
      <c r="Q5463" s="22">
        <v>88</v>
      </c>
      <c r="R5463" s="23">
        <v>100</v>
      </c>
      <c r="S5463" s="22">
        <v>7450</v>
      </c>
      <c r="T5463" s="22">
        <f>Q5463*S5463</f>
        <v>655600</v>
      </c>
      <c r="U5463" s="21">
        <v>20</v>
      </c>
      <c r="V5463" s="21">
        <v>30</v>
      </c>
      <c r="W5463" s="23">
        <f>T5463-T5463*30/100</f>
        <v>458920</v>
      </c>
      <c r="X5463" s="22">
        <f>L5463+W5463</f>
        <v>526020</v>
      </c>
      <c r="Y5463" s="23">
        <f>X5463*R5463/100</f>
        <v>526020</v>
      </c>
      <c r="Z5463" s="22">
        <v>0</v>
      </c>
      <c r="AA5463" s="24">
        <f>Y5463-Z5463</f>
        <v>526020</v>
      </c>
      <c r="AB5463" s="25">
        <v>0.02</v>
      </c>
      <c r="AC5463" s="5">
        <f t="shared" ref="AC5463:AC5466" si="310">AA5463*AB5463/100</f>
        <v>105.20399999999999</v>
      </c>
    </row>
    <row r="5464" spans="1:29" x14ac:dyDescent="0.35">
      <c r="A5464" s="15">
        <v>3</v>
      </c>
      <c r="B5464" s="16" t="str">
        <f>[1]ภดส3!B12980</f>
        <v>โฉนด</v>
      </c>
      <c r="C5464" s="16">
        <f>[1]ภดส3!E12980</f>
        <v>3526</v>
      </c>
      <c r="D5464" s="17">
        <f>[1]ภดส3!C12980</f>
        <v>7470</v>
      </c>
      <c r="E5464" s="17" t="str">
        <f>[1]ภดส3!F12980</f>
        <v>ม.2 ต.นาบอน</v>
      </c>
      <c r="F5464" s="18" t="s">
        <v>34</v>
      </c>
      <c r="G5464" s="16">
        <f>[1]ภดส3!G12980</f>
        <v>0</v>
      </c>
      <c r="H5464" s="16">
        <f>[1]ภดส3!H12980</f>
        <v>0</v>
      </c>
      <c r="I5464" s="16">
        <f>[1]ภดส3!I12980</f>
        <v>22</v>
      </c>
      <c r="J5464" s="19">
        <f>[1]ภดส3!J12980</f>
        <v>22</v>
      </c>
      <c r="K5464" s="20">
        <v>3050</v>
      </c>
      <c r="L5464" s="19">
        <f t="shared" ref="L5464:L5466" si="311">J5464*K5464</f>
        <v>67100</v>
      </c>
      <c r="M5464" s="21">
        <v>3</v>
      </c>
      <c r="N5464" s="21" t="s">
        <v>74</v>
      </c>
      <c r="O5464" s="21" t="s">
        <v>49</v>
      </c>
      <c r="P5464" s="21">
        <v>2</v>
      </c>
      <c r="Q5464" s="22">
        <v>88</v>
      </c>
      <c r="R5464" s="23">
        <v>100</v>
      </c>
      <c r="S5464" s="22">
        <v>7450</v>
      </c>
      <c r="T5464" s="22">
        <f t="shared" ref="T5464:T5466" si="312">Q5464*S5464</f>
        <v>655600</v>
      </c>
      <c r="U5464" s="21">
        <v>20</v>
      </c>
      <c r="V5464" s="21">
        <v>30</v>
      </c>
      <c r="W5464" s="23">
        <f t="shared" ref="W5464:W5466" si="313">T5464-T5464*30/100</f>
        <v>458920</v>
      </c>
      <c r="X5464" s="22">
        <f t="shared" ref="X5464:X5466" si="314">L5464+W5464</f>
        <v>526020</v>
      </c>
      <c r="Y5464" s="23">
        <f t="shared" ref="Y5464:Y5466" si="315">X5464*R5464/100</f>
        <v>526020</v>
      </c>
      <c r="Z5464" s="22">
        <v>0</v>
      </c>
      <c r="AA5464" s="24">
        <f t="shared" ref="AA5464:AA5466" si="316">Y5464-Z5464</f>
        <v>526020</v>
      </c>
      <c r="AB5464" s="25">
        <v>0.02</v>
      </c>
      <c r="AC5464" s="5">
        <f t="shared" si="310"/>
        <v>105.20399999999999</v>
      </c>
    </row>
    <row r="5465" spans="1:29" x14ac:dyDescent="0.35">
      <c r="A5465" s="15">
        <v>4</v>
      </c>
      <c r="B5465" s="16" t="str">
        <f>[1]ภดส3!B12981</f>
        <v>โฉนด</v>
      </c>
      <c r="C5465" s="16">
        <f>[1]ภดส3!E12981</f>
        <v>3524</v>
      </c>
      <c r="D5465" s="17">
        <f>[1]ภดส3!C12981</f>
        <v>7468</v>
      </c>
      <c r="E5465" s="17" t="str">
        <f>[1]ภดส3!F12981</f>
        <v>ม.2 ต.นาบอน</v>
      </c>
      <c r="F5465" s="18" t="s">
        <v>34</v>
      </c>
      <c r="G5465" s="16">
        <f>[1]ภดส3!G12981</f>
        <v>0</v>
      </c>
      <c r="H5465" s="16">
        <f>[1]ภดส3!H12981</f>
        <v>0</v>
      </c>
      <c r="I5465" s="16">
        <f>[1]ภดส3!I12981</f>
        <v>22</v>
      </c>
      <c r="J5465" s="19">
        <f>[1]ภดส3!J12981</f>
        <v>22</v>
      </c>
      <c r="K5465" s="29">
        <v>3050</v>
      </c>
      <c r="L5465" s="19">
        <f t="shared" si="311"/>
        <v>67100</v>
      </c>
      <c r="M5465" s="31">
        <v>4</v>
      </c>
      <c r="N5465" s="21" t="s">
        <v>74</v>
      </c>
      <c r="O5465" s="21" t="s">
        <v>49</v>
      </c>
      <c r="P5465" s="31">
        <v>2</v>
      </c>
      <c r="Q5465" s="22">
        <v>88</v>
      </c>
      <c r="R5465" s="23">
        <v>100</v>
      </c>
      <c r="S5465" s="22">
        <v>7450</v>
      </c>
      <c r="T5465" s="22">
        <f t="shared" si="312"/>
        <v>655600</v>
      </c>
      <c r="U5465" s="21">
        <v>20</v>
      </c>
      <c r="V5465" s="21">
        <v>30</v>
      </c>
      <c r="W5465" s="23">
        <f t="shared" si="313"/>
        <v>458920</v>
      </c>
      <c r="X5465" s="22">
        <f t="shared" si="314"/>
        <v>526020</v>
      </c>
      <c r="Y5465" s="23">
        <f t="shared" si="315"/>
        <v>526020</v>
      </c>
      <c r="Z5465" s="22">
        <v>0</v>
      </c>
      <c r="AA5465" s="24">
        <f t="shared" si="316"/>
        <v>526020</v>
      </c>
      <c r="AB5465" s="25">
        <v>0.02</v>
      </c>
      <c r="AC5465" s="5">
        <f t="shared" si="310"/>
        <v>105.20399999999999</v>
      </c>
    </row>
    <row r="5466" spans="1:29" x14ac:dyDescent="0.35">
      <c r="A5466" s="15">
        <v>5</v>
      </c>
      <c r="B5466" s="16" t="str">
        <f>[1]ภดส3!B12982</f>
        <v>โฉนด</v>
      </c>
      <c r="C5466" s="16">
        <f>[1]ภดส3!E12982</f>
        <v>3527</v>
      </c>
      <c r="D5466" s="17">
        <f>[1]ภดส3!C12982</f>
        <v>7471</v>
      </c>
      <c r="E5466" s="17" t="str">
        <f>[1]ภดส3!F12982</f>
        <v>ม.2 ต.นาบอน</v>
      </c>
      <c r="F5466" s="18" t="s">
        <v>34</v>
      </c>
      <c r="G5466" s="16">
        <f>[1]ภดส3!G12982</f>
        <v>0</v>
      </c>
      <c r="H5466" s="16">
        <f>[1]ภดส3!H12982</f>
        <v>0</v>
      </c>
      <c r="I5466" s="16">
        <f>[1]ภดส3!I12982</f>
        <v>22</v>
      </c>
      <c r="J5466" s="19">
        <f>[1]ภดส3!J12982</f>
        <v>22</v>
      </c>
      <c r="K5466" s="142">
        <v>3050</v>
      </c>
      <c r="L5466" s="19">
        <f t="shared" si="311"/>
        <v>67100</v>
      </c>
      <c r="M5466" s="91">
        <v>5</v>
      </c>
      <c r="N5466" s="21" t="s">
        <v>74</v>
      </c>
      <c r="O5466" s="21" t="s">
        <v>49</v>
      </c>
      <c r="P5466" s="71">
        <v>2</v>
      </c>
      <c r="Q5466" s="22">
        <v>88</v>
      </c>
      <c r="R5466" s="23">
        <v>100</v>
      </c>
      <c r="S5466" s="22">
        <v>7450</v>
      </c>
      <c r="T5466" s="22">
        <f t="shared" si="312"/>
        <v>655600</v>
      </c>
      <c r="U5466" s="21">
        <v>20</v>
      </c>
      <c r="V5466" s="21">
        <v>30</v>
      </c>
      <c r="W5466" s="23">
        <f t="shared" si="313"/>
        <v>458920</v>
      </c>
      <c r="X5466" s="22">
        <f t="shared" si="314"/>
        <v>526020</v>
      </c>
      <c r="Y5466" s="23">
        <f t="shared" si="315"/>
        <v>526020</v>
      </c>
      <c r="Z5466" s="22">
        <v>0</v>
      </c>
      <c r="AA5466" s="24">
        <f t="shared" si="316"/>
        <v>526020</v>
      </c>
      <c r="AB5466" s="25">
        <v>0.02</v>
      </c>
      <c r="AC5466" s="5">
        <f t="shared" si="310"/>
        <v>105.20399999999999</v>
      </c>
    </row>
    <row r="5467" spans="1:29" x14ac:dyDescent="0.35">
      <c r="A5467" s="201"/>
      <c r="B5467" s="202"/>
      <c r="C5467" s="202"/>
      <c r="D5467" s="77"/>
      <c r="E5467" s="77"/>
      <c r="F5467" s="130"/>
      <c r="G5467" s="202"/>
      <c r="H5467" s="202"/>
      <c r="I5467" s="202"/>
      <c r="J5467" s="196"/>
      <c r="K5467" s="197"/>
      <c r="L5467" s="203"/>
      <c r="M5467" s="132"/>
      <c r="N5467" s="204"/>
      <c r="O5467" s="204"/>
      <c r="P5467" s="204"/>
      <c r="Q5467" s="183"/>
      <c r="R5467" s="206"/>
      <c r="S5467" s="183"/>
      <c r="T5467" s="207"/>
      <c r="U5467" s="204"/>
      <c r="V5467" s="204"/>
      <c r="W5467" s="206"/>
      <c r="X5467" s="207"/>
      <c r="Y5467" s="206"/>
      <c r="Z5467" s="207"/>
      <c r="AA5467" s="208"/>
      <c r="AB5467" s="198"/>
      <c r="AC5467" s="188">
        <f>SUM(AC5462:AC5466)</f>
        <v>526.02</v>
      </c>
    </row>
    <row r="5468" spans="1:29" x14ac:dyDescent="0.35">
      <c r="A5468" s="1"/>
      <c r="B5468" s="1"/>
      <c r="C5468" s="1"/>
      <c r="D5468" s="2"/>
      <c r="E5468" s="2"/>
      <c r="F5468" s="2"/>
      <c r="G5468" s="1"/>
      <c r="H5468" s="1"/>
      <c r="I5468" s="1"/>
      <c r="J5468" s="3"/>
      <c r="K5468" s="4"/>
      <c r="M5468" s="6"/>
      <c r="N5468" s="1"/>
      <c r="O5468" s="1"/>
      <c r="P5468" s="1"/>
      <c r="Q5468" s="3"/>
      <c r="R5468" s="4"/>
      <c r="S5468" s="3"/>
      <c r="T5468" s="3"/>
      <c r="U5468" s="1"/>
      <c r="V5468" s="1"/>
      <c r="W5468" s="4"/>
      <c r="X5468" s="3"/>
      <c r="Y5468" s="4"/>
      <c r="Z5468" s="3"/>
      <c r="AA5468" s="4"/>
      <c r="AB5468" s="55"/>
    </row>
    <row r="5469" spans="1:29" x14ac:dyDescent="0.35">
      <c r="A5469" s="8"/>
      <c r="B5469" s="8" t="s">
        <v>37</v>
      </c>
      <c r="C5469" s="8"/>
      <c r="D5469" s="9" t="s">
        <v>38</v>
      </c>
      <c r="E5469" s="9"/>
      <c r="F5469" s="9"/>
      <c r="G5469" s="56"/>
      <c r="H5469" s="8" t="s">
        <v>39</v>
      </c>
      <c r="I5469" s="8"/>
      <c r="J5469" s="57"/>
      <c r="K5469" s="10"/>
      <c r="L5469" s="8"/>
      <c r="M5469" s="13"/>
      <c r="N5469" s="1"/>
      <c r="O5469" s="1"/>
      <c r="P5469" s="1"/>
      <c r="Q5469" s="3"/>
      <c r="R5469" s="4"/>
      <c r="S5469" s="3"/>
      <c r="T5469" s="3"/>
      <c r="U5469" s="1"/>
      <c r="V5469" s="1"/>
      <c r="W5469" s="4"/>
      <c r="X5469" s="3"/>
      <c r="Y5469" s="4"/>
      <c r="Z5469" s="3"/>
      <c r="AA5469" s="4"/>
      <c r="AB5469" s="55"/>
    </row>
    <row r="5470" spans="1:29" x14ac:dyDescent="0.35">
      <c r="A5470" s="8"/>
      <c r="B5470" s="8"/>
      <c r="C5470" s="8"/>
      <c r="D5470" s="9"/>
      <c r="E5470" s="9"/>
      <c r="F5470" s="9"/>
      <c r="G5470" s="56"/>
      <c r="H5470" s="8" t="s">
        <v>40</v>
      </c>
      <c r="I5470" s="8"/>
      <c r="J5470" s="57"/>
      <c r="K5470" s="10"/>
      <c r="L5470" s="8"/>
      <c r="M5470" s="13"/>
      <c r="N5470" s="1"/>
      <c r="O5470" s="1"/>
      <c r="P5470" s="1"/>
      <c r="Q5470" s="3"/>
      <c r="R5470" s="4"/>
      <c r="S5470" s="3"/>
      <c r="T5470" s="3"/>
      <c r="U5470" s="1"/>
      <c r="V5470" s="1"/>
      <c r="W5470" s="4"/>
      <c r="X5470" s="3"/>
      <c r="Y5470" s="4"/>
      <c r="Z5470" s="3"/>
      <c r="AA5470" s="4"/>
      <c r="AB5470" s="55"/>
    </row>
    <row r="5471" spans="1:29" x14ac:dyDescent="0.35">
      <c r="A5471" s="8"/>
      <c r="B5471" s="8"/>
      <c r="C5471" s="8"/>
      <c r="D5471" s="9"/>
      <c r="E5471" s="9"/>
      <c r="F5471" s="9"/>
      <c r="G5471" s="56"/>
      <c r="H5471" s="8" t="s">
        <v>41</v>
      </c>
      <c r="I5471" s="8"/>
      <c r="J5471" s="57"/>
      <c r="K5471" s="10"/>
      <c r="L5471" s="8"/>
      <c r="M5471" s="13"/>
      <c r="N5471" s="1"/>
      <c r="O5471" s="1"/>
      <c r="P5471" s="8"/>
      <c r="Q5471" s="3"/>
      <c r="R5471" s="4"/>
      <c r="S5471" s="3"/>
      <c r="T5471" s="3"/>
      <c r="U5471" s="1"/>
      <c r="V5471" s="1"/>
      <c r="W5471" s="4"/>
      <c r="X5471" s="3"/>
      <c r="Y5471" s="11"/>
      <c r="Z5471" s="10"/>
      <c r="AA5471" s="11"/>
      <c r="AB5471" s="14"/>
    </row>
    <row r="5472" spans="1:29" x14ac:dyDescent="0.35">
      <c r="A5472" s="8"/>
      <c r="B5472" s="8"/>
      <c r="C5472" s="8"/>
      <c r="D5472" s="9"/>
      <c r="E5472" s="9"/>
      <c r="F5472" s="9"/>
      <c r="G5472" s="56"/>
      <c r="H5472" s="8" t="s">
        <v>42</v>
      </c>
      <c r="I5472" s="58"/>
      <c r="J5472" s="59"/>
      <c r="K5472" s="12"/>
      <c r="L5472" s="58"/>
      <c r="M5472" s="60"/>
      <c r="N5472" s="1"/>
      <c r="O5472" s="1"/>
      <c r="P5472" s="8"/>
      <c r="Q5472" s="3"/>
      <c r="R5472" s="4"/>
      <c r="S5472" s="3"/>
      <c r="T5472" s="3"/>
      <c r="U5472" s="1"/>
      <c r="V5472" s="1"/>
      <c r="W5472" s="4"/>
      <c r="X5472" s="3"/>
      <c r="Y5472" s="11"/>
      <c r="Z5472" s="10"/>
      <c r="AA5472" s="11"/>
      <c r="AB5472" s="14"/>
    </row>
    <row r="5473" spans="1:29" x14ac:dyDescent="0.35">
      <c r="A5473" s="58"/>
      <c r="B5473" s="58"/>
      <c r="C5473" s="58"/>
      <c r="D5473" s="61"/>
      <c r="E5473" s="61"/>
      <c r="F5473" s="61"/>
      <c r="G5473" s="58"/>
      <c r="H5473" s="58" t="s">
        <v>43</v>
      </c>
      <c r="I5473" s="58"/>
      <c r="J5473" s="59"/>
      <c r="K5473" s="12"/>
      <c r="L5473" s="58"/>
      <c r="M5473" s="60"/>
    </row>
    <row r="5474" spans="1:29" x14ac:dyDescent="0.35">
      <c r="A5474" s="1"/>
      <c r="B5474" s="1"/>
      <c r="C5474" s="1"/>
      <c r="D5474" s="2"/>
      <c r="E5474" s="2"/>
      <c r="F5474" s="2"/>
      <c r="G5474" s="1"/>
      <c r="H5474" s="1"/>
      <c r="I5474" s="1"/>
      <c r="J5474" s="3"/>
      <c r="K5474" s="4"/>
      <c r="M5474" s="6"/>
      <c r="N5474" s="1"/>
      <c r="O5474" s="1"/>
      <c r="P5474" s="1"/>
      <c r="Q5474" s="3"/>
      <c r="R5474" s="4"/>
      <c r="S5474" s="3"/>
      <c r="T5474" s="3"/>
      <c r="U5474" s="1"/>
      <c r="V5474" s="1"/>
      <c r="W5474" s="4"/>
      <c r="X5474" s="3"/>
      <c r="Y5474" s="4"/>
      <c r="Z5474" s="3"/>
      <c r="AA5474" s="314" t="s">
        <v>0</v>
      </c>
      <c r="AB5474" s="314"/>
    </row>
    <row r="5475" spans="1:29" x14ac:dyDescent="0.35">
      <c r="A5475" s="315" t="s">
        <v>1</v>
      </c>
      <c r="B5475" s="315"/>
      <c r="C5475" s="315"/>
      <c r="D5475" s="315"/>
      <c r="E5475" s="315"/>
      <c r="F5475" s="315"/>
      <c r="G5475" s="315"/>
      <c r="H5475" s="315"/>
      <c r="I5475" s="315"/>
      <c r="J5475" s="315"/>
      <c r="K5475" s="315"/>
      <c r="L5475" s="315"/>
      <c r="M5475" s="315"/>
      <c r="N5475" s="315"/>
      <c r="O5475" s="315"/>
      <c r="P5475" s="315"/>
      <c r="Q5475" s="315"/>
      <c r="R5475" s="315"/>
      <c r="S5475" s="315"/>
      <c r="T5475" s="315"/>
      <c r="U5475" s="315"/>
      <c r="V5475" s="315"/>
      <c r="W5475" s="315"/>
      <c r="X5475" s="315"/>
      <c r="Y5475" s="315"/>
      <c r="Z5475" s="315"/>
      <c r="AA5475" s="315"/>
      <c r="AB5475" s="315"/>
    </row>
    <row r="5476" spans="1:29" x14ac:dyDescent="0.35">
      <c r="A5476" s="315" t="str">
        <f>A5454</f>
        <v>เทศบาลตำบลนาบอน</v>
      </c>
      <c r="B5476" s="315"/>
      <c r="C5476" s="315"/>
      <c r="D5476" s="315"/>
      <c r="E5476" s="315"/>
      <c r="F5476" s="315"/>
      <c r="G5476" s="315"/>
      <c r="H5476" s="315"/>
      <c r="I5476" s="315"/>
      <c r="J5476" s="315"/>
      <c r="K5476" s="315"/>
      <c r="L5476" s="315"/>
      <c r="M5476" s="315"/>
      <c r="N5476" s="315"/>
      <c r="O5476" s="315"/>
      <c r="P5476" s="315"/>
      <c r="Q5476" s="315"/>
      <c r="R5476" s="315"/>
      <c r="S5476" s="315"/>
      <c r="T5476" s="315"/>
      <c r="U5476" s="315"/>
      <c r="V5476" s="315"/>
      <c r="W5476" s="315"/>
      <c r="X5476" s="315"/>
      <c r="Y5476" s="315"/>
      <c r="Z5476" s="315"/>
      <c r="AA5476" s="315"/>
      <c r="AB5476" s="315"/>
    </row>
    <row r="5477" spans="1:29" x14ac:dyDescent="0.35">
      <c r="A5477" s="8" t="s">
        <v>408</v>
      </c>
      <c r="B5477" s="8"/>
      <c r="C5477" s="8"/>
      <c r="D5477" s="9"/>
      <c r="E5477" s="9"/>
      <c r="F5477" s="9"/>
      <c r="G5477" s="8"/>
      <c r="H5477" s="8"/>
      <c r="I5477" s="8"/>
      <c r="J5477" s="10"/>
      <c r="K5477" s="11"/>
      <c r="L5477" s="12"/>
      <c r="M5477" s="13"/>
      <c r="N5477" s="8"/>
      <c r="O5477" s="8"/>
      <c r="P5477" s="8"/>
      <c r="Q5477" s="10"/>
      <c r="R5477" s="11"/>
      <c r="S5477" s="10"/>
      <c r="T5477" s="10"/>
      <c r="U5477" s="8"/>
      <c r="V5477" s="8"/>
      <c r="W5477" s="11"/>
      <c r="X5477" s="10"/>
      <c r="Y5477" s="11"/>
      <c r="Z5477" s="10"/>
      <c r="AA5477" s="11"/>
      <c r="AB5477" s="14"/>
    </row>
    <row r="5478" spans="1:29" x14ac:dyDescent="0.35">
      <c r="A5478" s="288" t="s">
        <v>4</v>
      </c>
      <c r="B5478" s="316"/>
      <c r="C5478" s="316"/>
      <c r="D5478" s="316"/>
      <c r="E5478" s="316"/>
      <c r="F5478" s="316"/>
      <c r="G5478" s="316"/>
      <c r="H5478" s="316"/>
      <c r="I5478" s="316"/>
      <c r="J5478" s="316"/>
      <c r="K5478" s="316"/>
      <c r="L5478" s="289"/>
      <c r="M5478" s="288" t="s">
        <v>5</v>
      </c>
      <c r="N5478" s="316"/>
      <c r="O5478" s="316"/>
      <c r="P5478" s="316"/>
      <c r="Q5478" s="316"/>
      <c r="R5478" s="316"/>
      <c r="S5478" s="316"/>
      <c r="T5478" s="316"/>
      <c r="U5478" s="316"/>
      <c r="V5478" s="316"/>
      <c r="W5478" s="289"/>
      <c r="X5478" s="290" t="s">
        <v>6</v>
      </c>
      <c r="Y5478" s="290" t="s">
        <v>7</v>
      </c>
      <c r="Z5478" s="290" t="s">
        <v>8</v>
      </c>
      <c r="AA5478" s="290" t="s">
        <v>9</v>
      </c>
      <c r="AB5478" s="317" t="s">
        <v>10</v>
      </c>
    </row>
    <row r="5479" spans="1:29" x14ac:dyDescent="0.35">
      <c r="A5479" s="299" t="s">
        <v>11</v>
      </c>
      <c r="B5479" s="293" t="s">
        <v>12</v>
      </c>
      <c r="C5479" s="293" t="s">
        <v>13</v>
      </c>
      <c r="D5479" s="311" t="s">
        <v>14</v>
      </c>
      <c r="E5479" s="311" t="s">
        <v>15</v>
      </c>
      <c r="F5479" s="312" t="s">
        <v>16</v>
      </c>
      <c r="G5479" s="302" t="s">
        <v>17</v>
      </c>
      <c r="H5479" s="303"/>
      <c r="I5479" s="304"/>
      <c r="J5479" s="290" t="s">
        <v>18</v>
      </c>
      <c r="K5479" s="290" t="s">
        <v>19</v>
      </c>
      <c r="L5479" s="308" t="s">
        <v>20</v>
      </c>
      <c r="M5479" s="299" t="s">
        <v>11</v>
      </c>
      <c r="N5479" s="293" t="s">
        <v>21</v>
      </c>
      <c r="O5479" s="293" t="s">
        <v>22</v>
      </c>
      <c r="P5479" s="293" t="s">
        <v>16</v>
      </c>
      <c r="Q5479" s="290" t="s">
        <v>23</v>
      </c>
      <c r="R5479" s="290" t="s">
        <v>24</v>
      </c>
      <c r="S5479" s="290" t="s">
        <v>25</v>
      </c>
      <c r="T5479" s="290" t="s">
        <v>26</v>
      </c>
      <c r="U5479" s="288" t="s">
        <v>27</v>
      </c>
      <c r="V5479" s="289"/>
      <c r="W5479" s="290" t="s">
        <v>28</v>
      </c>
      <c r="X5479" s="291"/>
      <c r="Y5479" s="291"/>
      <c r="Z5479" s="291"/>
      <c r="AA5479" s="291"/>
      <c r="AB5479" s="318"/>
    </row>
    <row r="5480" spans="1:29" x14ac:dyDescent="0.35">
      <c r="A5480" s="300"/>
      <c r="B5480" s="294"/>
      <c r="C5480" s="294"/>
      <c r="D5480" s="312"/>
      <c r="E5480" s="312"/>
      <c r="F5480" s="312"/>
      <c r="G5480" s="305"/>
      <c r="H5480" s="306"/>
      <c r="I5480" s="307"/>
      <c r="J5480" s="291"/>
      <c r="K5480" s="291"/>
      <c r="L5480" s="309"/>
      <c r="M5480" s="300"/>
      <c r="N5480" s="294"/>
      <c r="O5480" s="294"/>
      <c r="P5480" s="294"/>
      <c r="Q5480" s="291"/>
      <c r="R5480" s="291"/>
      <c r="S5480" s="291"/>
      <c r="T5480" s="291"/>
      <c r="U5480" s="293" t="s">
        <v>29</v>
      </c>
      <c r="V5480" s="296" t="s">
        <v>30</v>
      </c>
      <c r="W5480" s="291"/>
      <c r="X5480" s="291"/>
      <c r="Y5480" s="291"/>
      <c r="Z5480" s="291"/>
      <c r="AA5480" s="291"/>
      <c r="AB5480" s="318"/>
    </row>
    <row r="5481" spans="1:29" x14ac:dyDescent="0.35">
      <c r="A5481" s="300"/>
      <c r="B5481" s="294"/>
      <c r="C5481" s="294"/>
      <c r="D5481" s="312"/>
      <c r="E5481" s="312"/>
      <c r="F5481" s="312"/>
      <c r="G5481" s="299" t="s">
        <v>31</v>
      </c>
      <c r="H5481" s="299" t="s">
        <v>32</v>
      </c>
      <c r="I5481" s="299" t="s">
        <v>33</v>
      </c>
      <c r="J5481" s="291"/>
      <c r="K5481" s="291"/>
      <c r="L5481" s="309"/>
      <c r="M5481" s="300"/>
      <c r="N5481" s="294"/>
      <c r="O5481" s="294"/>
      <c r="P5481" s="294"/>
      <c r="Q5481" s="291"/>
      <c r="R5481" s="291"/>
      <c r="S5481" s="291"/>
      <c r="T5481" s="291"/>
      <c r="U5481" s="294"/>
      <c r="V5481" s="297"/>
      <c r="W5481" s="291"/>
      <c r="X5481" s="291"/>
      <c r="Y5481" s="291"/>
      <c r="Z5481" s="291"/>
      <c r="AA5481" s="291"/>
      <c r="AB5481" s="318"/>
    </row>
    <row r="5482" spans="1:29" x14ac:dyDescent="0.35">
      <c r="A5482" s="300"/>
      <c r="B5482" s="294"/>
      <c r="C5482" s="294"/>
      <c r="D5482" s="312"/>
      <c r="E5482" s="312"/>
      <c r="F5482" s="312"/>
      <c r="G5482" s="300"/>
      <c r="H5482" s="300"/>
      <c r="I5482" s="300"/>
      <c r="J5482" s="291"/>
      <c r="K5482" s="291"/>
      <c r="L5482" s="309"/>
      <c r="M5482" s="300"/>
      <c r="N5482" s="294"/>
      <c r="O5482" s="294"/>
      <c r="P5482" s="294"/>
      <c r="Q5482" s="291"/>
      <c r="R5482" s="291"/>
      <c r="S5482" s="291"/>
      <c r="T5482" s="291"/>
      <c r="U5482" s="294"/>
      <c r="V5482" s="297"/>
      <c r="W5482" s="291"/>
      <c r="X5482" s="291"/>
      <c r="Y5482" s="291"/>
      <c r="Z5482" s="291"/>
      <c r="AA5482" s="291"/>
      <c r="AB5482" s="318"/>
    </row>
    <row r="5483" spans="1:29" x14ac:dyDescent="0.35">
      <c r="A5483" s="301"/>
      <c r="B5483" s="295"/>
      <c r="C5483" s="295"/>
      <c r="D5483" s="313"/>
      <c r="E5483" s="313"/>
      <c r="F5483" s="313"/>
      <c r="G5483" s="301"/>
      <c r="H5483" s="301"/>
      <c r="I5483" s="301"/>
      <c r="J5483" s="292"/>
      <c r="K5483" s="292"/>
      <c r="L5483" s="310"/>
      <c r="M5483" s="301"/>
      <c r="N5483" s="295"/>
      <c r="O5483" s="295"/>
      <c r="P5483" s="295"/>
      <c r="Q5483" s="292"/>
      <c r="R5483" s="292"/>
      <c r="S5483" s="292"/>
      <c r="T5483" s="292"/>
      <c r="U5483" s="295"/>
      <c r="V5483" s="298"/>
      <c r="W5483" s="292"/>
      <c r="X5483" s="292"/>
      <c r="Y5483" s="292"/>
      <c r="Z5483" s="292"/>
      <c r="AA5483" s="292"/>
      <c r="AB5483" s="319"/>
    </row>
    <row r="5484" spans="1:29" x14ac:dyDescent="0.35">
      <c r="A5484" s="15"/>
      <c r="B5484" s="16"/>
      <c r="C5484" s="16"/>
      <c r="D5484" s="17"/>
      <c r="E5484" s="17"/>
      <c r="F5484" s="18"/>
      <c r="G5484" s="16"/>
      <c r="H5484" s="16"/>
      <c r="I5484" s="16"/>
      <c r="J5484" s="19"/>
      <c r="K5484" s="20"/>
      <c r="L5484" s="19"/>
      <c r="M5484" s="21">
        <v>1</v>
      </c>
      <c r="N5484" s="21" t="s">
        <v>74</v>
      </c>
      <c r="O5484" s="21" t="s">
        <v>49</v>
      </c>
      <c r="P5484" s="21">
        <v>3</v>
      </c>
      <c r="Q5484" s="22">
        <v>500</v>
      </c>
      <c r="R5484" s="23">
        <v>100</v>
      </c>
      <c r="S5484" s="22">
        <v>7450</v>
      </c>
      <c r="T5484" s="22">
        <f>Q5484*S5484</f>
        <v>3725000</v>
      </c>
      <c r="U5484" s="21">
        <v>10</v>
      </c>
      <c r="V5484" s="21">
        <v>10</v>
      </c>
      <c r="W5484" s="23">
        <f>T5484-T5484*10/100</f>
        <v>3352500</v>
      </c>
      <c r="X5484" s="22">
        <f>L5484+W5484</f>
        <v>3352500</v>
      </c>
      <c r="Y5484" s="23">
        <f>X5484*100/100</f>
        <v>3352500</v>
      </c>
      <c r="Z5484" s="22">
        <v>0</v>
      </c>
      <c r="AA5484" s="24">
        <f>Y5484-Z5484</f>
        <v>3352500</v>
      </c>
      <c r="AB5484" s="25">
        <v>0.3</v>
      </c>
      <c r="AC5484" s="5">
        <f>AA5484*AB5484/100</f>
        <v>10057.5</v>
      </c>
    </row>
    <row r="5485" spans="1:29" x14ac:dyDescent="0.35">
      <c r="A5485" s="15"/>
      <c r="B5485" s="16"/>
      <c r="C5485" s="16"/>
      <c r="D5485" s="17"/>
      <c r="E5485" s="17"/>
      <c r="F5485" s="28"/>
      <c r="G5485" s="16"/>
      <c r="H5485" s="16"/>
      <c r="I5485" s="16"/>
      <c r="J5485" s="45"/>
      <c r="K5485" s="29"/>
      <c r="L5485" s="19"/>
      <c r="M5485" s="30"/>
      <c r="N5485" s="30"/>
      <c r="O5485" s="31"/>
      <c r="P5485" s="30"/>
      <c r="Q5485" s="32"/>
      <c r="R5485" s="23"/>
      <c r="S5485" s="42"/>
      <c r="T5485" s="22"/>
      <c r="U5485" s="31"/>
      <c r="V5485" s="31"/>
      <c r="W5485" s="23"/>
      <c r="X5485" s="22"/>
      <c r="Y5485" s="23"/>
      <c r="Z5485" s="22"/>
      <c r="AA5485" s="24"/>
      <c r="AB5485" s="25"/>
      <c r="AC5485" s="5">
        <f>SUM(AC5484)</f>
        <v>10057.5</v>
      </c>
    </row>
    <row r="5486" spans="1:29" x14ac:dyDescent="0.35">
      <c r="A5486" s="201"/>
      <c r="B5486" s="202"/>
      <c r="C5486" s="202"/>
      <c r="D5486" s="77"/>
      <c r="E5486" s="77"/>
      <c r="F5486" s="130"/>
      <c r="G5486" s="202"/>
      <c r="H5486" s="202"/>
      <c r="I5486" s="202"/>
      <c r="J5486" s="196"/>
      <c r="K5486" s="197"/>
      <c r="L5486" s="203"/>
      <c r="M5486" s="132"/>
      <c r="N5486" s="204"/>
      <c r="O5486" s="204"/>
      <c r="P5486" s="204"/>
      <c r="Q5486" s="183"/>
      <c r="R5486" s="206"/>
      <c r="S5486" s="183"/>
      <c r="T5486" s="207"/>
      <c r="U5486" s="204"/>
      <c r="V5486" s="204"/>
      <c r="W5486" s="206"/>
      <c r="X5486" s="207"/>
      <c r="Y5486" s="206"/>
      <c r="Z5486" s="207"/>
      <c r="AA5486" s="208"/>
      <c r="AB5486" s="198"/>
      <c r="AC5486" s="188"/>
    </row>
    <row r="5487" spans="1:29" x14ac:dyDescent="0.35">
      <c r="A5487" s="1"/>
      <c r="B5487" s="1"/>
      <c r="C5487" s="1"/>
      <c r="D5487" s="2"/>
      <c r="E5487" s="2"/>
      <c r="F5487" s="2"/>
      <c r="G5487" s="1"/>
      <c r="H5487" s="1"/>
      <c r="I5487" s="1"/>
      <c r="J5487" s="3"/>
      <c r="K5487" s="4"/>
      <c r="M5487" s="6"/>
      <c r="N5487" s="1"/>
      <c r="O5487" s="1"/>
      <c r="P5487" s="1"/>
      <c r="Q5487" s="3"/>
      <c r="R5487" s="4"/>
      <c r="S5487" s="3"/>
      <c r="T5487" s="3"/>
      <c r="U5487" s="1"/>
      <c r="V5487" s="1"/>
      <c r="W5487" s="4"/>
      <c r="X5487" s="3"/>
      <c r="Y5487" s="4"/>
      <c r="Z5487" s="3"/>
      <c r="AA5487" s="4"/>
      <c r="AB5487" s="55"/>
    </row>
    <row r="5488" spans="1:29" x14ac:dyDescent="0.35">
      <c r="A5488" s="8"/>
      <c r="B5488" s="8" t="s">
        <v>37</v>
      </c>
      <c r="C5488" s="8"/>
      <c r="D5488" s="9" t="s">
        <v>38</v>
      </c>
      <c r="E5488" s="9"/>
      <c r="F5488" s="9"/>
      <c r="G5488" s="56"/>
      <c r="H5488" s="8" t="s">
        <v>39</v>
      </c>
      <c r="I5488" s="8"/>
      <c r="J5488" s="57"/>
      <c r="K5488" s="10"/>
      <c r="L5488" s="8"/>
      <c r="M5488" s="13"/>
      <c r="N5488" s="1"/>
      <c r="O5488" s="1"/>
      <c r="P5488" s="1"/>
      <c r="Q5488" s="3"/>
      <c r="R5488" s="4"/>
      <c r="S5488" s="3"/>
      <c r="T5488" s="3"/>
      <c r="U5488" s="1"/>
      <c r="V5488" s="1"/>
      <c r="W5488" s="4"/>
      <c r="X5488" s="3"/>
      <c r="Y5488" s="4"/>
      <c r="Z5488" s="3"/>
      <c r="AA5488" s="4"/>
      <c r="AB5488" s="55"/>
    </row>
    <row r="5489" spans="1:29" x14ac:dyDescent="0.35">
      <c r="A5489" s="8"/>
      <c r="B5489" s="8"/>
      <c r="C5489" s="8"/>
      <c r="D5489" s="9"/>
      <c r="E5489" s="9"/>
      <c r="F5489" s="9"/>
      <c r="G5489" s="56"/>
      <c r="H5489" s="8" t="s">
        <v>40</v>
      </c>
      <c r="I5489" s="8"/>
      <c r="J5489" s="57"/>
      <c r="K5489" s="10"/>
      <c r="L5489" s="8"/>
      <c r="M5489" s="13"/>
      <c r="N5489" s="1"/>
      <c r="O5489" s="1"/>
      <c r="P5489" s="1"/>
      <c r="Q5489" s="3"/>
      <c r="R5489" s="4"/>
      <c r="S5489" s="3"/>
      <c r="T5489" s="3"/>
      <c r="U5489" s="1"/>
      <c r="V5489" s="1"/>
      <c r="W5489" s="4"/>
      <c r="X5489" s="3"/>
      <c r="Y5489" s="4"/>
      <c r="Z5489" s="3"/>
      <c r="AA5489" s="4"/>
      <c r="AB5489" s="55"/>
    </row>
    <row r="5490" spans="1:29" x14ac:dyDescent="0.35">
      <c r="A5490" s="8"/>
      <c r="B5490" s="8"/>
      <c r="C5490" s="8"/>
      <c r="D5490" s="9"/>
      <c r="E5490" s="9"/>
      <c r="F5490" s="9"/>
      <c r="G5490" s="56"/>
      <c r="H5490" s="8" t="s">
        <v>41</v>
      </c>
      <c r="I5490" s="8"/>
      <c r="J5490" s="57"/>
      <c r="K5490" s="10"/>
      <c r="L5490" s="8"/>
      <c r="M5490" s="13"/>
      <c r="N5490" s="1"/>
      <c r="O5490" s="1"/>
      <c r="P5490" s="8"/>
      <c r="Q5490" s="3"/>
      <c r="R5490" s="4"/>
      <c r="S5490" s="3"/>
      <c r="T5490" s="3"/>
      <c r="U5490" s="1"/>
      <c r="V5490" s="1"/>
      <c r="W5490" s="4"/>
      <c r="X5490" s="3"/>
      <c r="Y5490" s="11"/>
      <c r="Z5490" s="10"/>
      <c r="AA5490" s="11"/>
      <c r="AB5490" s="14"/>
    </row>
    <row r="5491" spans="1:29" x14ac:dyDescent="0.35">
      <c r="A5491" s="8"/>
      <c r="B5491" s="8"/>
      <c r="C5491" s="8"/>
      <c r="D5491" s="9"/>
      <c r="E5491" s="9"/>
      <c r="F5491" s="9"/>
      <c r="G5491" s="56"/>
      <c r="H5491" s="8" t="s">
        <v>42</v>
      </c>
      <c r="I5491" s="58"/>
      <c r="J5491" s="59"/>
      <c r="K5491" s="12"/>
      <c r="L5491" s="58"/>
      <c r="M5491" s="60"/>
      <c r="N5491" s="1"/>
      <c r="O5491" s="1"/>
      <c r="P5491" s="8"/>
      <c r="Q5491" s="3"/>
      <c r="R5491" s="4"/>
      <c r="S5491" s="3"/>
      <c r="T5491" s="3"/>
      <c r="U5491" s="1"/>
      <c r="V5491" s="1"/>
      <c r="W5491" s="4"/>
      <c r="X5491" s="3"/>
      <c r="Y5491" s="11"/>
      <c r="Z5491" s="10"/>
      <c r="AA5491" s="11"/>
      <c r="AB5491" s="14"/>
    </row>
    <row r="5492" spans="1:29" x14ac:dyDescent="0.35">
      <c r="A5492" s="58"/>
      <c r="B5492" s="58"/>
      <c r="C5492" s="58"/>
      <c r="D5492" s="61"/>
      <c r="E5492" s="61"/>
      <c r="F5492" s="61"/>
      <c r="G5492" s="58"/>
      <c r="H5492" s="58" t="s">
        <v>43</v>
      </c>
      <c r="I5492" s="58"/>
      <c r="J5492" s="59"/>
      <c r="K5492" s="12"/>
      <c r="L5492" s="58"/>
      <c r="M5492" s="60"/>
    </row>
    <row r="5493" spans="1:29" x14ac:dyDescent="0.35">
      <c r="A5493" s="1"/>
      <c r="B5493" s="1"/>
      <c r="C5493" s="1"/>
      <c r="D5493" s="2"/>
      <c r="E5493" s="2"/>
      <c r="F5493" s="2"/>
      <c r="G5493" s="1"/>
      <c r="H5493" s="1"/>
      <c r="I5493" s="1"/>
      <c r="J5493" s="3"/>
      <c r="K5493" s="4"/>
      <c r="M5493" s="6"/>
      <c r="N5493" s="1"/>
      <c r="O5493" s="1"/>
      <c r="P5493" s="1"/>
      <c r="Q5493" s="3"/>
      <c r="R5493" s="4"/>
      <c r="S5493" s="3"/>
      <c r="T5493" s="3"/>
      <c r="U5493" s="1"/>
      <c r="V5493" s="1"/>
      <c r="W5493" s="4"/>
      <c r="X5493" s="3"/>
      <c r="Y5493" s="4"/>
      <c r="Z5493" s="3"/>
      <c r="AA5493" s="314" t="s">
        <v>0</v>
      </c>
      <c r="AB5493" s="314"/>
    </row>
    <row r="5494" spans="1:29" x14ac:dyDescent="0.35">
      <c r="A5494" s="315" t="s">
        <v>1</v>
      </c>
      <c r="B5494" s="315"/>
      <c r="C5494" s="315"/>
      <c r="D5494" s="315"/>
      <c r="E5494" s="315"/>
      <c r="F5494" s="315"/>
      <c r="G5494" s="315"/>
      <c r="H5494" s="315"/>
      <c r="I5494" s="315"/>
      <c r="J5494" s="315"/>
      <c r="K5494" s="315"/>
      <c r="L5494" s="315"/>
      <c r="M5494" s="315"/>
      <c r="N5494" s="315"/>
      <c r="O5494" s="315"/>
      <c r="P5494" s="315"/>
      <c r="Q5494" s="315"/>
      <c r="R5494" s="315"/>
      <c r="S5494" s="315"/>
      <c r="T5494" s="315"/>
      <c r="U5494" s="315"/>
      <c r="V5494" s="315"/>
      <c r="W5494" s="315"/>
      <c r="X5494" s="315"/>
      <c r="Y5494" s="315"/>
      <c r="Z5494" s="315"/>
      <c r="AA5494" s="315"/>
      <c r="AB5494" s="315"/>
    </row>
    <row r="5495" spans="1:29" x14ac:dyDescent="0.35">
      <c r="A5495" s="315" t="str">
        <f>A5476</f>
        <v>เทศบาลตำบลนาบอน</v>
      </c>
      <c r="B5495" s="315"/>
      <c r="C5495" s="315"/>
      <c r="D5495" s="315"/>
      <c r="E5495" s="315"/>
      <c r="F5495" s="315"/>
      <c r="G5495" s="315"/>
      <c r="H5495" s="315"/>
      <c r="I5495" s="315"/>
      <c r="J5495" s="315"/>
      <c r="K5495" s="315"/>
      <c r="L5495" s="315"/>
      <c r="M5495" s="315"/>
      <c r="N5495" s="315"/>
      <c r="O5495" s="315"/>
      <c r="P5495" s="315"/>
      <c r="Q5495" s="315"/>
      <c r="R5495" s="315"/>
      <c r="S5495" s="315"/>
      <c r="T5495" s="315"/>
      <c r="U5495" s="315"/>
      <c r="V5495" s="315"/>
      <c r="W5495" s="315"/>
      <c r="X5495" s="315"/>
      <c r="Y5495" s="315"/>
      <c r="Z5495" s="315"/>
      <c r="AA5495" s="315"/>
      <c r="AB5495" s="315"/>
    </row>
    <row r="5496" spans="1:29" x14ac:dyDescent="0.35">
      <c r="A5496" s="8" t="s">
        <v>409</v>
      </c>
      <c r="B5496" s="8"/>
      <c r="C5496" s="8"/>
      <c r="D5496" s="9"/>
      <c r="E5496" s="9"/>
      <c r="F5496" s="9"/>
      <c r="G5496" s="8"/>
      <c r="H5496" s="8"/>
      <c r="I5496" s="8"/>
      <c r="J5496" s="10"/>
      <c r="K5496" s="11"/>
      <c r="L5496" s="12"/>
      <c r="M5496" s="13"/>
      <c r="N5496" s="8"/>
      <c r="O5496" s="8"/>
      <c r="P5496" s="8"/>
      <c r="Q5496" s="10"/>
      <c r="R5496" s="11"/>
      <c r="S5496" s="10"/>
      <c r="T5496" s="10"/>
      <c r="U5496" s="8"/>
      <c r="V5496" s="8"/>
      <c r="W5496" s="11"/>
      <c r="X5496" s="10"/>
      <c r="Y5496" s="11"/>
      <c r="Z5496" s="10"/>
      <c r="AA5496" s="11"/>
      <c r="AB5496" s="14"/>
    </row>
    <row r="5497" spans="1:29" x14ac:dyDescent="0.35">
      <c r="A5497" s="288" t="s">
        <v>4</v>
      </c>
      <c r="B5497" s="316"/>
      <c r="C5497" s="316"/>
      <c r="D5497" s="316"/>
      <c r="E5497" s="316"/>
      <c r="F5497" s="316"/>
      <c r="G5497" s="316"/>
      <c r="H5497" s="316"/>
      <c r="I5497" s="316"/>
      <c r="J5497" s="316"/>
      <c r="K5497" s="316"/>
      <c r="L5497" s="289"/>
      <c r="M5497" s="288" t="s">
        <v>5</v>
      </c>
      <c r="N5497" s="316"/>
      <c r="O5497" s="316"/>
      <c r="P5497" s="316"/>
      <c r="Q5497" s="316"/>
      <c r="R5497" s="316"/>
      <c r="S5497" s="316"/>
      <c r="T5497" s="316"/>
      <c r="U5497" s="316"/>
      <c r="V5497" s="316"/>
      <c r="W5497" s="289"/>
      <c r="X5497" s="290" t="s">
        <v>6</v>
      </c>
      <c r="Y5497" s="290" t="s">
        <v>7</v>
      </c>
      <c r="Z5497" s="290" t="s">
        <v>8</v>
      </c>
      <c r="AA5497" s="290" t="s">
        <v>9</v>
      </c>
      <c r="AB5497" s="317" t="s">
        <v>10</v>
      </c>
    </row>
    <row r="5498" spans="1:29" x14ac:dyDescent="0.35">
      <c r="A5498" s="299" t="s">
        <v>11</v>
      </c>
      <c r="B5498" s="293" t="s">
        <v>12</v>
      </c>
      <c r="C5498" s="293" t="s">
        <v>13</v>
      </c>
      <c r="D5498" s="311" t="s">
        <v>14</v>
      </c>
      <c r="E5498" s="311" t="s">
        <v>15</v>
      </c>
      <c r="F5498" s="312" t="s">
        <v>16</v>
      </c>
      <c r="G5498" s="302" t="s">
        <v>17</v>
      </c>
      <c r="H5498" s="303"/>
      <c r="I5498" s="304"/>
      <c r="J5498" s="290" t="s">
        <v>18</v>
      </c>
      <c r="K5498" s="290" t="s">
        <v>19</v>
      </c>
      <c r="L5498" s="308" t="s">
        <v>20</v>
      </c>
      <c r="M5498" s="299" t="s">
        <v>11</v>
      </c>
      <c r="N5498" s="293" t="s">
        <v>21</v>
      </c>
      <c r="O5498" s="293" t="s">
        <v>22</v>
      </c>
      <c r="P5498" s="293" t="s">
        <v>16</v>
      </c>
      <c r="Q5498" s="290" t="s">
        <v>23</v>
      </c>
      <c r="R5498" s="290" t="s">
        <v>24</v>
      </c>
      <c r="S5498" s="290" t="s">
        <v>25</v>
      </c>
      <c r="T5498" s="290" t="s">
        <v>26</v>
      </c>
      <c r="U5498" s="288" t="s">
        <v>27</v>
      </c>
      <c r="V5498" s="289"/>
      <c r="W5498" s="290" t="s">
        <v>28</v>
      </c>
      <c r="X5498" s="291"/>
      <c r="Y5498" s="291"/>
      <c r="Z5498" s="291"/>
      <c r="AA5498" s="291"/>
      <c r="AB5498" s="318"/>
    </row>
    <row r="5499" spans="1:29" x14ac:dyDescent="0.35">
      <c r="A5499" s="300"/>
      <c r="B5499" s="294"/>
      <c r="C5499" s="294"/>
      <c r="D5499" s="312"/>
      <c r="E5499" s="312"/>
      <c r="F5499" s="312"/>
      <c r="G5499" s="305"/>
      <c r="H5499" s="306"/>
      <c r="I5499" s="307"/>
      <c r="J5499" s="291"/>
      <c r="K5499" s="291"/>
      <c r="L5499" s="309"/>
      <c r="M5499" s="300"/>
      <c r="N5499" s="294"/>
      <c r="O5499" s="294"/>
      <c r="P5499" s="294"/>
      <c r="Q5499" s="291"/>
      <c r="R5499" s="291"/>
      <c r="S5499" s="291"/>
      <c r="T5499" s="291"/>
      <c r="U5499" s="293" t="s">
        <v>29</v>
      </c>
      <c r="V5499" s="296" t="s">
        <v>30</v>
      </c>
      <c r="W5499" s="291"/>
      <c r="X5499" s="291"/>
      <c r="Y5499" s="291"/>
      <c r="Z5499" s="291"/>
      <c r="AA5499" s="291"/>
      <c r="AB5499" s="318"/>
    </row>
    <row r="5500" spans="1:29" x14ac:dyDescent="0.35">
      <c r="A5500" s="300"/>
      <c r="B5500" s="294"/>
      <c r="C5500" s="294"/>
      <c r="D5500" s="312"/>
      <c r="E5500" s="312"/>
      <c r="F5500" s="312"/>
      <c r="G5500" s="299" t="s">
        <v>31</v>
      </c>
      <c r="H5500" s="299" t="s">
        <v>32</v>
      </c>
      <c r="I5500" s="299" t="s">
        <v>33</v>
      </c>
      <c r="J5500" s="291"/>
      <c r="K5500" s="291"/>
      <c r="L5500" s="309"/>
      <c r="M5500" s="300"/>
      <c r="N5500" s="294"/>
      <c r="O5500" s="294"/>
      <c r="P5500" s="294"/>
      <c r="Q5500" s="291"/>
      <c r="R5500" s="291"/>
      <c r="S5500" s="291"/>
      <c r="T5500" s="291"/>
      <c r="U5500" s="294"/>
      <c r="V5500" s="297"/>
      <c r="W5500" s="291"/>
      <c r="X5500" s="291"/>
      <c r="Y5500" s="291"/>
      <c r="Z5500" s="291"/>
      <c r="AA5500" s="291"/>
      <c r="AB5500" s="318"/>
    </row>
    <row r="5501" spans="1:29" x14ac:dyDescent="0.35">
      <c r="A5501" s="300"/>
      <c r="B5501" s="294"/>
      <c r="C5501" s="294"/>
      <c r="D5501" s="312"/>
      <c r="E5501" s="312"/>
      <c r="F5501" s="312"/>
      <c r="G5501" s="300"/>
      <c r="H5501" s="300"/>
      <c r="I5501" s="300"/>
      <c r="J5501" s="291"/>
      <c r="K5501" s="291"/>
      <c r="L5501" s="309"/>
      <c r="M5501" s="300"/>
      <c r="N5501" s="294"/>
      <c r="O5501" s="294"/>
      <c r="P5501" s="294"/>
      <c r="Q5501" s="291"/>
      <c r="R5501" s="291"/>
      <c r="S5501" s="291"/>
      <c r="T5501" s="291"/>
      <c r="U5501" s="294"/>
      <c r="V5501" s="297"/>
      <c r="W5501" s="291"/>
      <c r="X5501" s="291"/>
      <c r="Y5501" s="291"/>
      <c r="Z5501" s="291"/>
      <c r="AA5501" s="291"/>
      <c r="AB5501" s="318"/>
    </row>
    <row r="5502" spans="1:29" x14ac:dyDescent="0.35">
      <c r="A5502" s="301"/>
      <c r="B5502" s="295"/>
      <c r="C5502" s="295"/>
      <c r="D5502" s="313"/>
      <c r="E5502" s="313"/>
      <c r="F5502" s="313"/>
      <c r="G5502" s="301"/>
      <c r="H5502" s="301"/>
      <c r="I5502" s="301"/>
      <c r="J5502" s="292"/>
      <c r="K5502" s="292"/>
      <c r="L5502" s="310"/>
      <c r="M5502" s="301"/>
      <c r="N5502" s="295"/>
      <c r="O5502" s="295"/>
      <c r="P5502" s="295"/>
      <c r="Q5502" s="292"/>
      <c r="R5502" s="292"/>
      <c r="S5502" s="292"/>
      <c r="T5502" s="292"/>
      <c r="U5502" s="295"/>
      <c r="V5502" s="298"/>
      <c r="W5502" s="292"/>
      <c r="X5502" s="292"/>
      <c r="Y5502" s="292"/>
      <c r="Z5502" s="292"/>
      <c r="AA5502" s="292"/>
      <c r="AB5502" s="319"/>
    </row>
    <row r="5503" spans="1:29" x14ac:dyDescent="0.35">
      <c r="A5503" s="15">
        <v>1</v>
      </c>
      <c r="B5503" s="16" t="str">
        <f>[1]ภดส3!B13059</f>
        <v>โฉนด</v>
      </c>
      <c r="C5503" s="16">
        <f>[1]ภดส3!E13059</f>
        <v>3444</v>
      </c>
      <c r="D5503" s="17">
        <f>[1]ภดส3!C13059</f>
        <v>7388</v>
      </c>
      <c r="E5503" s="17" t="str">
        <f>[1]ภดส3!F13059</f>
        <v>ม.2 ต.นาบอน</v>
      </c>
      <c r="F5503" s="18" t="s">
        <v>34</v>
      </c>
      <c r="G5503" s="16">
        <f>[1]ภดส3!G13059</f>
        <v>0</v>
      </c>
      <c r="H5503" s="16">
        <f>[1]ภดส3!H13059</f>
        <v>0</v>
      </c>
      <c r="I5503" s="16">
        <f>[1]ภดส3!I13059</f>
        <v>25</v>
      </c>
      <c r="J5503" s="19">
        <f>[1]ภดส3!J13059</f>
        <v>25</v>
      </c>
      <c r="K5503" s="20">
        <v>3050</v>
      </c>
      <c r="L5503" s="19">
        <f>J5503*K5503</f>
        <v>76250</v>
      </c>
      <c r="M5503" s="21">
        <v>1</v>
      </c>
      <c r="N5503" s="21" t="s">
        <v>141</v>
      </c>
      <c r="O5503" s="21" t="s">
        <v>49</v>
      </c>
      <c r="P5503" s="21">
        <v>2</v>
      </c>
      <c r="Q5503" s="22">
        <v>200</v>
      </c>
      <c r="R5503" s="23">
        <v>100</v>
      </c>
      <c r="S5503" s="22">
        <v>6750</v>
      </c>
      <c r="T5503" s="22">
        <f>Q5503*S5503</f>
        <v>1350000</v>
      </c>
      <c r="U5503" s="21">
        <v>20</v>
      </c>
      <c r="V5503" s="21">
        <v>30</v>
      </c>
      <c r="W5503" s="23">
        <f>T5503-T5503*30/100</f>
        <v>945000</v>
      </c>
      <c r="X5503" s="22">
        <f>L5503+W5503</f>
        <v>1021250</v>
      </c>
      <c r="Y5503" s="23">
        <f>X5503*R5503/100</f>
        <v>1021250</v>
      </c>
      <c r="Z5503" s="22">
        <v>50000000</v>
      </c>
      <c r="AA5503" s="24">
        <v>0</v>
      </c>
      <c r="AB5503" s="25">
        <v>0.02</v>
      </c>
      <c r="AC5503" s="5">
        <f>AA5503*AB5503/100</f>
        <v>0</v>
      </c>
    </row>
    <row r="5504" spans="1:29" x14ac:dyDescent="0.35">
      <c r="A5504" s="15">
        <v>2</v>
      </c>
      <c r="B5504" s="16" t="str">
        <f>[1]ภดส3!B13060</f>
        <v>โฉนด</v>
      </c>
      <c r="C5504" s="16">
        <f>[1]ภดส3!E13060</f>
        <v>3445</v>
      </c>
      <c r="D5504" s="17">
        <f>[1]ภดส3!C13060</f>
        <v>7389</v>
      </c>
      <c r="E5504" s="17" t="str">
        <f>[1]ภดส3!F13060</f>
        <v>ม.2 ต.นาบอน</v>
      </c>
      <c r="F5504" s="18" t="s">
        <v>34</v>
      </c>
      <c r="G5504" s="16">
        <f>[1]ภดส3!G13060</f>
        <v>0</v>
      </c>
      <c r="H5504" s="16">
        <f>[1]ภดส3!H13060</f>
        <v>0</v>
      </c>
      <c r="I5504" s="16">
        <f>[1]ภดส3!I13060</f>
        <v>25</v>
      </c>
      <c r="J5504" s="19">
        <f>[1]ภดส3!J13060</f>
        <v>25</v>
      </c>
      <c r="K5504" s="20">
        <v>3050</v>
      </c>
      <c r="L5504" s="19">
        <f>J5504*K5504</f>
        <v>76250</v>
      </c>
      <c r="M5504" s="21"/>
      <c r="N5504" s="21" t="s">
        <v>141</v>
      </c>
      <c r="O5504" s="21" t="s">
        <v>49</v>
      </c>
      <c r="P5504" s="21">
        <v>2</v>
      </c>
      <c r="Q5504" s="22">
        <v>200</v>
      </c>
      <c r="R5504" s="23">
        <v>100</v>
      </c>
      <c r="S5504" s="22">
        <v>6750</v>
      </c>
      <c r="T5504" s="22">
        <f>Q5504*S5504</f>
        <v>1350000</v>
      </c>
      <c r="U5504" s="21">
        <v>20</v>
      </c>
      <c r="V5504" s="21">
        <v>30</v>
      </c>
      <c r="W5504" s="23">
        <f>T5504-T5504*30/100</f>
        <v>945000</v>
      </c>
      <c r="X5504" s="22">
        <f>L5504+W5504</f>
        <v>1021250</v>
      </c>
      <c r="Y5504" s="23">
        <f>X5504*R5504/100</f>
        <v>1021250</v>
      </c>
      <c r="Z5504" s="22">
        <v>0</v>
      </c>
      <c r="AA5504" s="24">
        <v>0</v>
      </c>
      <c r="AB5504" s="25">
        <v>0.02</v>
      </c>
      <c r="AC5504" s="5">
        <f t="shared" ref="AC5504:AC5507" si="317">AA5504*AB5504/100</f>
        <v>0</v>
      </c>
    </row>
    <row r="5505" spans="1:29" x14ac:dyDescent="0.35">
      <c r="A5505" s="15">
        <v>3</v>
      </c>
      <c r="B5505" s="16" t="str">
        <f>[1]ภดส3!B13061</f>
        <v>โฉนด</v>
      </c>
      <c r="C5505" s="16">
        <f>[1]ภดส3!E13061</f>
        <v>3443</v>
      </c>
      <c r="D5505" s="17">
        <f>[1]ภดส3!C13061</f>
        <v>7387</v>
      </c>
      <c r="E5505" s="17" t="str">
        <f>[1]ภดส3!F13061</f>
        <v>ม.2 ต.นาบอน</v>
      </c>
      <c r="F5505" s="18" t="s">
        <v>34</v>
      </c>
      <c r="G5505" s="16">
        <f>[1]ภดส3!G13061</f>
        <v>0</v>
      </c>
      <c r="H5505" s="16">
        <f>[1]ภดส3!H13061</f>
        <v>0</v>
      </c>
      <c r="I5505" s="16">
        <f>[1]ภดส3!I13061</f>
        <v>25</v>
      </c>
      <c r="J5505" s="19">
        <f>[1]ภดส3!J13061</f>
        <v>25</v>
      </c>
      <c r="K5505" s="20">
        <v>3050</v>
      </c>
      <c r="L5505" s="19">
        <f t="shared" ref="L5505:L5507" si="318">J5505*K5505</f>
        <v>76250</v>
      </c>
      <c r="M5505" s="21"/>
      <c r="N5505" s="21" t="s">
        <v>141</v>
      </c>
      <c r="O5505" s="21" t="s">
        <v>49</v>
      </c>
      <c r="P5505" s="21">
        <v>2</v>
      </c>
      <c r="Q5505" s="22">
        <v>200</v>
      </c>
      <c r="R5505" s="23">
        <v>100</v>
      </c>
      <c r="S5505" s="22">
        <v>6750</v>
      </c>
      <c r="T5505" s="22">
        <f t="shared" ref="T5505:T5506" si="319">Q5505*S5505</f>
        <v>1350000</v>
      </c>
      <c r="U5505" s="21">
        <v>20</v>
      </c>
      <c r="V5505" s="21">
        <v>30</v>
      </c>
      <c r="W5505" s="23">
        <f t="shared" ref="W5505:W5506" si="320">T5505-T5505*30/100</f>
        <v>945000</v>
      </c>
      <c r="X5505" s="22">
        <f t="shared" ref="X5505:X5506" si="321">L5505+W5505</f>
        <v>1021250</v>
      </c>
      <c r="Y5505" s="23">
        <f t="shared" ref="Y5505:Y5506" si="322">X5505*R5505/100</f>
        <v>1021250</v>
      </c>
      <c r="Z5505" s="22">
        <v>0</v>
      </c>
      <c r="AA5505" s="24">
        <v>0</v>
      </c>
      <c r="AB5505" s="25">
        <v>0.02</v>
      </c>
      <c r="AC5505" s="5">
        <f t="shared" si="317"/>
        <v>0</v>
      </c>
    </row>
    <row r="5506" spans="1:29" x14ac:dyDescent="0.35">
      <c r="A5506" s="15">
        <v>4</v>
      </c>
      <c r="B5506" s="16" t="str">
        <f>[1]ภดส3!B13062</f>
        <v>โฉนด</v>
      </c>
      <c r="C5506" s="16">
        <f>[1]ภดส3!E13062</f>
        <v>3446</v>
      </c>
      <c r="D5506" s="17">
        <f>[1]ภดส3!C13062</f>
        <v>7390</v>
      </c>
      <c r="E5506" s="17" t="str">
        <f>[1]ภดส3!F13062</f>
        <v>ม.2 ต.นาบอน</v>
      </c>
      <c r="F5506" s="18" t="s">
        <v>34</v>
      </c>
      <c r="G5506" s="16">
        <f>[1]ภดส3!G13062</f>
        <v>0</v>
      </c>
      <c r="H5506" s="16">
        <f>[1]ภดส3!H13062</f>
        <v>0</v>
      </c>
      <c r="I5506" s="16">
        <f>[1]ภดส3!I13062</f>
        <v>24</v>
      </c>
      <c r="J5506" s="19">
        <f>[1]ภดส3!J13062</f>
        <v>24</v>
      </c>
      <c r="K5506" s="20">
        <v>3050</v>
      </c>
      <c r="L5506" s="19">
        <f t="shared" si="318"/>
        <v>73200</v>
      </c>
      <c r="M5506" s="21"/>
      <c r="N5506" s="21" t="s">
        <v>141</v>
      </c>
      <c r="O5506" s="21" t="s">
        <v>49</v>
      </c>
      <c r="P5506" s="21">
        <v>2</v>
      </c>
      <c r="Q5506" s="22">
        <v>200</v>
      </c>
      <c r="R5506" s="23">
        <v>100</v>
      </c>
      <c r="S5506" s="22">
        <v>6750</v>
      </c>
      <c r="T5506" s="22">
        <f t="shared" si="319"/>
        <v>1350000</v>
      </c>
      <c r="U5506" s="21">
        <v>20</v>
      </c>
      <c r="V5506" s="21">
        <v>30</v>
      </c>
      <c r="W5506" s="23">
        <f t="shared" si="320"/>
        <v>945000</v>
      </c>
      <c r="X5506" s="22">
        <f t="shared" si="321"/>
        <v>1018200</v>
      </c>
      <c r="Y5506" s="23">
        <f t="shared" si="322"/>
        <v>1018200</v>
      </c>
      <c r="Z5506" s="22">
        <v>0</v>
      </c>
      <c r="AA5506" s="24">
        <v>0</v>
      </c>
      <c r="AB5506" s="25">
        <v>0.02</v>
      </c>
      <c r="AC5506" s="5">
        <f t="shared" si="317"/>
        <v>0</v>
      </c>
    </row>
    <row r="5507" spans="1:29" x14ac:dyDescent="0.35">
      <c r="A5507" s="15">
        <v>5</v>
      </c>
      <c r="B5507" s="16" t="str">
        <f>[1]ภดส3!B13063</f>
        <v>โฉนด</v>
      </c>
      <c r="C5507" s="16">
        <f>[1]ภดส3!E13063</f>
        <v>3749</v>
      </c>
      <c r="D5507" s="17">
        <f>[1]ภดส3!C13063</f>
        <v>7693</v>
      </c>
      <c r="E5507" s="17" t="str">
        <f>[1]ภดส3!F13063</f>
        <v>ม.11 ต.นาบอน</v>
      </c>
      <c r="F5507" s="28" t="s">
        <v>45</v>
      </c>
      <c r="G5507" s="16">
        <f>[1]ภดส3!G13063</f>
        <v>0</v>
      </c>
      <c r="H5507" s="16">
        <f>[1]ภดส3!H13063</f>
        <v>1</v>
      </c>
      <c r="I5507" s="16">
        <f>[1]ภดส3!I13063</f>
        <v>0</v>
      </c>
      <c r="J5507" s="19">
        <f>[1]ภดส3!J13063</f>
        <v>100</v>
      </c>
      <c r="K5507" s="20">
        <v>500</v>
      </c>
      <c r="L5507" s="19">
        <f t="shared" si="318"/>
        <v>50000</v>
      </c>
      <c r="M5507" s="30"/>
      <c r="N5507" s="30"/>
      <c r="O5507" s="31"/>
      <c r="P5507" s="30"/>
      <c r="Q5507" s="32"/>
      <c r="R5507" s="23"/>
      <c r="S5507" s="42"/>
      <c r="T5507" s="22"/>
      <c r="U5507" s="31"/>
      <c r="V5507" s="31"/>
      <c r="W5507" s="23"/>
      <c r="X5507" s="22">
        <f>L5507</f>
        <v>50000</v>
      </c>
      <c r="Y5507" s="23">
        <f>X5507*100/100</f>
        <v>50000</v>
      </c>
      <c r="Z5507" s="22">
        <v>0</v>
      </c>
      <c r="AA5507" s="24">
        <f>Y5507-Z5507</f>
        <v>50000</v>
      </c>
      <c r="AB5507" s="25">
        <v>0.3</v>
      </c>
      <c r="AC5507" s="5">
        <f t="shared" si="317"/>
        <v>150</v>
      </c>
    </row>
    <row r="5508" spans="1:29" x14ac:dyDescent="0.35">
      <c r="A5508" s="15"/>
      <c r="B5508" s="16"/>
      <c r="C5508" s="93"/>
      <c r="D5508" s="17"/>
      <c r="E5508" s="17"/>
      <c r="F5508" s="105"/>
      <c r="G5508" s="93"/>
      <c r="H5508" s="93"/>
      <c r="I5508" s="93"/>
      <c r="J5508" s="114"/>
      <c r="K5508" s="142"/>
      <c r="L5508" s="95"/>
      <c r="M5508" s="40"/>
      <c r="N5508" s="72"/>
      <c r="O5508" s="71"/>
      <c r="P5508" s="72"/>
      <c r="Q5508" s="249"/>
      <c r="R5508" s="98"/>
      <c r="S5508" s="229"/>
      <c r="T5508" s="97"/>
      <c r="U5508" s="71"/>
      <c r="V5508" s="71"/>
      <c r="W5508" s="98"/>
      <c r="X5508" s="97"/>
      <c r="Y5508" s="98"/>
      <c r="Z5508" s="97"/>
      <c r="AA5508" s="99"/>
      <c r="AB5508" s="100"/>
      <c r="AC5508" s="5">
        <f>SUM(AC5503:AC5507)</f>
        <v>150</v>
      </c>
    </row>
    <row r="5509" spans="1:29" x14ac:dyDescent="0.35">
      <c r="A5509" s="201"/>
      <c r="B5509" s="202"/>
      <c r="C5509" s="202"/>
      <c r="D5509" s="77"/>
      <c r="E5509" s="77"/>
      <c r="F5509" s="130"/>
      <c r="G5509" s="202"/>
      <c r="H5509" s="202"/>
      <c r="I5509" s="202"/>
      <c r="J5509" s="196"/>
      <c r="K5509" s="197"/>
      <c r="L5509" s="203"/>
      <c r="M5509" s="132"/>
      <c r="N5509" s="204"/>
      <c r="O5509" s="204"/>
      <c r="P5509" s="204"/>
      <c r="Q5509" s="183"/>
      <c r="R5509" s="206"/>
      <c r="S5509" s="183"/>
      <c r="T5509" s="207"/>
      <c r="U5509" s="204"/>
      <c r="V5509" s="204"/>
      <c r="W5509" s="206"/>
      <c r="X5509" s="207"/>
      <c r="Y5509" s="206"/>
      <c r="Z5509" s="207"/>
      <c r="AA5509" s="208"/>
      <c r="AB5509" s="198"/>
      <c r="AC5509" s="188"/>
    </row>
    <row r="5510" spans="1:29" x14ac:dyDescent="0.35">
      <c r="A5510" s="1"/>
      <c r="B5510" s="1"/>
      <c r="C5510" s="1"/>
      <c r="D5510" s="2"/>
      <c r="E5510" s="2"/>
      <c r="F5510" s="2"/>
      <c r="G5510" s="1"/>
      <c r="H5510" s="1"/>
      <c r="I5510" s="1"/>
      <c r="J5510" s="3"/>
      <c r="K5510" s="4"/>
      <c r="M5510" s="6"/>
      <c r="N5510" s="1"/>
      <c r="O5510" s="1"/>
      <c r="P5510" s="1"/>
      <c r="Q5510" s="3"/>
      <c r="R5510" s="4"/>
      <c r="S5510" s="3"/>
      <c r="T5510" s="3"/>
      <c r="U5510" s="1"/>
      <c r="V5510" s="1"/>
      <c r="W5510" s="4"/>
      <c r="X5510" s="3"/>
      <c r="Y5510" s="4"/>
      <c r="Z5510" s="3"/>
      <c r="AA5510" s="4"/>
      <c r="AB5510" s="55"/>
    </row>
    <row r="5511" spans="1:29" x14ac:dyDescent="0.35">
      <c r="A5511" s="8"/>
      <c r="B5511" s="8" t="s">
        <v>37</v>
      </c>
      <c r="C5511" s="8"/>
      <c r="D5511" s="9" t="s">
        <v>38</v>
      </c>
      <c r="E5511" s="9"/>
      <c r="F5511" s="9"/>
      <c r="G5511" s="56"/>
      <c r="H5511" s="8" t="s">
        <v>39</v>
      </c>
      <c r="I5511" s="8"/>
      <c r="J5511" s="57"/>
      <c r="K5511" s="10"/>
      <c r="L5511" s="8"/>
      <c r="M5511" s="13"/>
      <c r="N5511" s="1"/>
      <c r="O5511" s="1"/>
      <c r="P5511" s="1"/>
      <c r="Q5511" s="3"/>
      <c r="R5511" s="4"/>
      <c r="S5511" s="3"/>
      <c r="T5511" s="3"/>
      <c r="U5511" s="1"/>
      <c r="V5511" s="1"/>
      <c r="W5511" s="4"/>
      <c r="X5511" s="3"/>
      <c r="Y5511" s="4"/>
      <c r="Z5511" s="3"/>
      <c r="AA5511" s="4"/>
      <c r="AB5511" s="55"/>
    </row>
    <row r="5512" spans="1:29" x14ac:dyDescent="0.35">
      <c r="A5512" s="8"/>
      <c r="B5512" s="8"/>
      <c r="C5512" s="8"/>
      <c r="D5512" s="9"/>
      <c r="E5512" s="9"/>
      <c r="F5512" s="9"/>
      <c r="G5512" s="56"/>
      <c r="H5512" s="8" t="s">
        <v>40</v>
      </c>
      <c r="I5512" s="8"/>
      <c r="J5512" s="57"/>
      <c r="K5512" s="10"/>
      <c r="L5512" s="8"/>
      <c r="M5512" s="13"/>
      <c r="N5512" s="1"/>
      <c r="O5512" s="1"/>
      <c r="P5512" s="1"/>
      <c r="Q5512" s="3"/>
      <c r="R5512" s="4"/>
      <c r="S5512" s="3"/>
      <c r="T5512" s="3"/>
      <c r="U5512" s="1"/>
      <c r="V5512" s="1"/>
      <c r="W5512" s="4"/>
      <c r="X5512" s="3"/>
      <c r="Y5512" s="4"/>
      <c r="Z5512" s="3"/>
      <c r="AA5512" s="4"/>
      <c r="AB5512" s="55"/>
    </row>
    <row r="5513" spans="1:29" x14ac:dyDescent="0.35">
      <c r="A5513" s="8"/>
      <c r="B5513" s="8"/>
      <c r="C5513" s="8"/>
      <c r="D5513" s="9"/>
      <c r="E5513" s="9"/>
      <c r="F5513" s="9"/>
      <c r="G5513" s="56"/>
      <c r="H5513" s="8" t="s">
        <v>41</v>
      </c>
      <c r="I5513" s="8"/>
      <c r="J5513" s="57"/>
      <c r="K5513" s="10"/>
      <c r="L5513" s="8"/>
      <c r="M5513" s="13"/>
      <c r="N5513" s="1"/>
      <c r="O5513" s="1"/>
      <c r="P5513" s="8"/>
      <c r="Q5513" s="3"/>
      <c r="R5513" s="4"/>
      <c r="S5513" s="3"/>
      <c r="T5513" s="3"/>
      <c r="U5513" s="1"/>
      <c r="V5513" s="1"/>
      <c r="W5513" s="4"/>
      <c r="X5513" s="3"/>
      <c r="Y5513" s="11"/>
      <c r="Z5513" s="10"/>
      <c r="AA5513" s="11"/>
      <c r="AB5513" s="14"/>
    </row>
    <row r="5514" spans="1:29" x14ac:dyDescent="0.35">
      <c r="A5514" s="8"/>
      <c r="B5514" s="8"/>
      <c r="C5514" s="8"/>
      <c r="D5514" s="9"/>
      <c r="E5514" s="9"/>
      <c r="F5514" s="9"/>
      <c r="G5514" s="56"/>
      <c r="H5514" s="8" t="s">
        <v>42</v>
      </c>
      <c r="I5514" s="58"/>
      <c r="J5514" s="59"/>
      <c r="K5514" s="12"/>
      <c r="L5514" s="58"/>
      <c r="M5514" s="60"/>
      <c r="N5514" s="1"/>
      <c r="O5514" s="1"/>
      <c r="P5514" s="8"/>
      <c r="Q5514" s="3"/>
      <c r="R5514" s="4"/>
      <c r="S5514" s="3"/>
      <c r="T5514" s="3"/>
      <c r="U5514" s="1"/>
      <c r="V5514" s="1"/>
      <c r="W5514" s="4"/>
      <c r="X5514" s="3"/>
      <c r="Y5514" s="11"/>
      <c r="Z5514" s="10"/>
      <c r="AA5514" s="11"/>
      <c r="AB5514" s="14"/>
    </row>
    <row r="5515" spans="1:29" x14ac:dyDescent="0.35">
      <c r="A5515" s="58"/>
      <c r="B5515" s="58"/>
      <c r="C5515" s="58"/>
      <c r="D5515" s="61"/>
      <c r="E5515" s="61"/>
      <c r="F5515" s="61"/>
      <c r="G5515" s="58"/>
      <c r="H5515" s="58" t="s">
        <v>43</v>
      </c>
      <c r="I5515" s="58"/>
      <c r="J5515" s="59"/>
      <c r="K5515" s="12"/>
      <c r="L5515" s="58"/>
      <c r="M5515" s="60"/>
    </row>
    <row r="5516" spans="1:29" x14ac:dyDescent="0.35">
      <c r="A5516" s="1"/>
      <c r="B5516" s="1"/>
      <c r="C5516" s="1"/>
      <c r="D5516" s="2"/>
      <c r="E5516" s="2"/>
      <c r="F5516" s="2"/>
      <c r="G5516" s="1"/>
      <c r="H5516" s="1"/>
      <c r="I5516" s="1"/>
      <c r="J5516" s="3"/>
      <c r="K5516" s="4"/>
      <c r="M5516" s="6"/>
      <c r="N5516" s="1"/>
      <c r="O5516" s="1"/>
      <c r="P5516" s="1"/>
      <c r="Q5516" s="3"/>
      <c r="R5516" s="4"/>
      <c r="S5516" s="3"/>
      <c r="T5516" s="3"/>
      <c r="U5516" s="1"/>
      <c r="V5516" s="1"/>
      <c r="W5516" s="4"/>
      <c r="X5516" s="3"/>
      <c r="Y5516" s="4"/>
      <c r="Z5516" s="3"/>
      <c r="AA5516" s="314" t="s">
        <v>0</v>
      </c>
      <c r="AB5516" s="314"/>
    </row>
    <row r="5517" spans="1:29" x14ac:dyDescent="0.35">
      <c r="A5517" s="315" t="s">
        <v>1</v>
      </c>
      <c r="B5517" s="315"/>
      <c r="C5517" s="315"/>
      <c r="D5517" s="315"/>
      <c r="E5517" s="315"/>
      <c r="F5517" s="315"/>
      <c r="G5517" s="315"/>
      <c r="H5517" s="315"/>
      <c r="I5517" s="315"/>
      <c r="J5517" s="315"/>
      <c r="K5517" s="315"/>
      <c r="L5517" s="315"/>
      <c r="M5517" s="315"/>
      <c r="N5517" s="315"/>
      <c r="O5517" s="315"/>
      <c r="P5517" s="315"/>
      <c r="Q5517" s="315"/>
      <c r="R5517" s="315"/>
      <c r="S5517" s="315"/>
      <c r="T5517" s="315"/>
      <c r="U5517" s="315"/>
      <c r="V5517" s="315"/>
      <c r="W5517" s="315"/>
      <c r="X5517" s="315"/>
      <c r="Y5517" s="315"/>
      <c r="Z5517" s="315"/>
      <c r="AA5517" s="315"/>
      <c r="AB5517" s="315"/>
    </row>
    <row r="5518" spans="1:29" x14ac:dyDescent="0.35">
      <c r="A5518" s="315" t="str">
        <f>A5495</f>
        <v>เทศบาลตำบลนาบอน</v>
      </c>
      <c r="B5518" s="315"/>
      <c r="C5518" s="315"/>
      <c r="D5518" s="315"/>
      <c r="E5518" s="315"/>
      <c r="F5518" s="315"/>
      <c r="G5518" s="315"/>
      <c r="H5518" s="315"/>
      <c r="I5518" s="315"/>
      <c r="J5518" s="315"/>
      <c r="K5518" s="315"/>
      <c r="L5518" s="315"/>
      <c r="M5518" s="315"/>
      <c r="N5518" s="315"/>
      <c r="O5518" s="315"/>
      <c r="P5518" s="315"/>
      <c r="Q5518" s="315"/>
      <c r="R5518" s="315"/>
      <c r="S5518" s="315"/>
      <c r="T5518" s="315"/>
      <c r="U5518" s="315"/>
      <c r="V5518" s="315"/>
      <c r="W5518" s="315"/>
      <c r="X5518" s="315"/>
      <c r="Y5518" s="315"/>
      <c r="Z5518" s="315"/>
      <c r="AA5518" s="315"/>
      <c r="AB5518" s="315"/>
    </row>
    <row r="5519" spans="1:29" x14ac:dyDescent="0.35">
      <c r="A5519" s="8" t="s">
        <v>410</v>
      </c>
      <c r="B5519" s="8"/>
      <c r="C5519" s="8"/>
      <c r="D5519" s="9"/>
      <c r="E5519" s="9"/>
      <c r="F5519" s="9"/>
      <c r="G5519" s="8"/>
      <c r="H5519" s="8"/>
      <c r="I5519" s="8"/>
      <c r="J5519" s="10"/>
      <c r="K5519" s="11"/>
      <c r="L5519" s="12"/>
      <c r="M5519" s="13"/>
      <c r="N5519" s="8"/>
      <c r="O5519" s="8"/>
      <c r="P5519" s="8"/>
      <c r="Q5519" s="10"/>
      <c r="R5519" s="11"/>
      <c r="S5519" s="10"/>
      <c r="T5519" s="10"/>
      <c r="U5519" s="8"/>
      <c r="V5519" s="8"/>
      <c r="W5519" s="11"/>
      <c r="X5519" s="10"/>
      <c r="Y5519" s="11"/>
      <c r="Z5519" s="10"/>
      <c r="AA5519" s="11"/>
      <c r="AB5519" s="14"/>
    </row>
    <row r="5520" spans="1:29" x14ac:dyDescent="0.35">
      <c r="A5520" s="288" t="s">
        <v>4</v>
      </c>
      <c r="B5520" s="316"/>
      <c r="C5520" s="316"/>
      <c r="D5520" s="316"/>
      <c r="E5520" s="316"/>
      <c r="F5520" s="316"/>
      <c r="G5520" s="316"/>
      <c r="H5520" s="316"/>
      <c r="I5520" s="316"/>
      <c r="J5520" s="316"/>
      <c r="K5520" s="316"/>
      <c r="L5520" s="289"/>
      <c r="M5520" s="288" t="s">
        <v>5</v>
      </c>
      <c r="N5520" s="316"/>
      <c r="O5520" s="316"/>
      <c r="P5520" s="316"/>
      <c r="Q5520" s="316"/>
      <c r="R5520" s="316"/>
      <c r="S5520" s="316"/>
      <c r="T5520" s="316"/>
      <c r="U5520" s="316"/>
      <c r="V5520" s="316"/>
      <c r="W5520" s="289"/>
      <c r="X5520" s="290" t="s">
        <v>6</v>
      </c>
      <c r="Y5520" s="290" t="s">
        <v>7</v>
      </c>
      <c r="Z5520" s="290" t="s">
        <v>8</v>
      </c>
      <c r="AA5520" s="290" t="s">
        <v>9</v>
      </c>
      <c r="AB5520" s="317" t="s">
        <v>10</v>
      </c>
    </row>
    <row r="5521" spans="1:29" x14ac:dyDescent="0.35">
      <c r="A5521" s="299" t="s">
        <v>11</v>
      </c>
      <c r="B5521" s="293" t="s">
        <v>12</v>
      </c>
      <c r="C5521" s="293" t="s">
        <v>13</v>
      </c>
      <c r="D5521" s="311" t="s">
        <v>14</v>
      </c>
      <c r="E5521" s="311" t="s">
        <v>15</v>
      </c>
      <c r="F5521" s="312" t="s">
        <v>16</v>
      </c>
      <c r="G5521" s="302" t="s">
        <v>17</v>
      </c>
      <c r="H5521" s="303"/>
      <c r="I5521" s="304"/>
      <c r="J5521" s="290" t="s">
        <v>18</v>
      </c>
      <c r="K5521" s="290" t="s">
        <v>19</v>
      </c>
      <c r="L5521" s="308" t="s">
        <v>20</v>
      </c>
      <c r="M5521" s="299" t="s">
        <v>11</v>
      </c>
      <c r="N5521" s="293" t="s">
        <v>21</v>
      </c>
      <c r="O5521" s="293" t="s">
        <v>22</v>
      </c>
      <c r="P5521" s="293" t="s">
        <v>16</v>
      </c>
      <c r="Q5521" s="290" t="s">
        <v>23</v>
      </c>
      <c r="R5521" s="290" t="s">
        <v>24</v>
      </c>
      <c r="S5521" s="290" t="s">
        <v>25</v>
      </c>
      <c r="T5521" s="290" t="s">
        <v>26</v>
      </c>
      <c r="U5521" s="288" t="s">
        <v>27</v>
      </c>
      <c r="V5521" s="289"/>
      <c r="W5521" s="290" t="s">
        <v>28</v>
      </c>
      <c r="X5521" s="291"/>
      <c r="Y5521" s="291"/>
      <c r="Z5521" s="291"/>
      <c r="AA5521" s="291"/>
      <c r="AB5521" s="318"/>
    </row>
    <row r="5522" spans="1:29" x14ac:dyDescent="0.35">
      <c r="A5522" s="300"/>
      <c r="B5522" s="294"/>
      <c r="C5522" s="294"/>
      <c r="D5522" s="312"/>
      <c r="E5522" s="312"/>
      <c r="F5522" s="312"/>
      <c r="G5522" s="305"/>
      <c r="H5522" s="306"/>
      <c r="I5522" s="307"/>
      <c r="J5522" s="291"/>
      <c r="K5522" s="291"/>
      <c r="L5522" s="309"/>
      <c r="M5522" s="300"/>
      <c r="N5522" s="294"/>
      <c r="O5522" s="294"/>
      <c r="P5522" s="294"/>
      <c r="Q5522" s="291"/>
      <c r="R5522" s="291"/>
      <c r="S5522" s="291"/>
      <c r="T5522" s="291"/>
      <c r="U5522" s="293" t="s">
        <v>29</v>
      </c>
      <c r="V5522" s="296" t="s">
        <v>30</v>
      </c>
      <c r="W5522" s="291"/>
      <c r="X5522" s="291"/>
      <c r="Y5522" s="291"/>
      <c r="Z5522" s="291"/>
      <c r="AA5522" s="291"/>
      <c r="AB5522" s="318"/>
    </row>
    <row r="5523" spans="1:29" x14ac:dyDescent="0.35">
      <c r="A5523" s="300"/>
      <c r="B5523" s="294"/>
      <c r="C5523" s="294"/>
      <c r="D5523" s="312"/>
      <c r="E5523" s="312"/>
      <c r="F5523" s="312"/>
      <c r="G5523" s="299" t="s">
        <v>31</v>
      </c>
      <c r="H5523" s="299" t="s">
        <v>32</v>
      </c>
      <c r="I5523" s="299" t="s">
        <v>33</v>
      </c>
      <c r="J5523" s="291"/>
      <c r="K5523" s="291"/>
      <c r="L5523" s="309"/>
      <c r="M5523" s="300"/>
      <c r="N5523" s="294"/>
      <c r="O5523" s="294"/>
      <c r="P5523" s="294"/>
      <c r="Q5523" s="291"/>
      <c r="R5523" s="291"/>
      <c r="S5523" s="291"/>
      <c r="T5523" s="291"/>
      <c r="U5523" s="294"/>
      <c r="V5523" s="297"/>
      <c r="W5523" s="291"/>
      <c r="X5523" s="291"/>
      <c r="Y5523" s="291"/>
      <c r="Z5523" s="291"/>
      <c r="AA5523" s="291"/>
      <c r="AB5523" s="318"/>
    </row>
    <row r="5524" spans="1:29" x14ac:dyDescent="0.35">
      <c r="A5524" s="300"/>
      <c r="B5524" s="294"/>
      <c r="C5524" s="294"/>
      <c r="D5524" s="312"/>
      <c r="E5524" s="312"/>
      <c r="F5524" s="312"/>
      <c r="G5524" s="300"/>
      <c r="H5524" s="300"/>
      <c r="I5524" s="300"/>
      <c r="J5524" s="291"/>
      <c r="K5524" s="291"/>
      <c r="L5524" s="309"/>
      <c r="M5524" s="300"/>
      <c r="N5524" s="294"/>
      <c r="O5524" s="294"/>
      <c r="P5524" s="294"/>
      <c r="Q5524" s="291"/>
      <c r="R5524" s="291"/>
      <c r="S5524" s="291"/>
      <c r="T5524" s="291"/>
      <c r="U5524" s="294"/>
      <c r="V5524" s="297"/>
      <c r="W5524" s="291"/>
      <c r="X5524" s="291"/>
      <c r="Y5524" s="291"/>
      <c r="Z5524" s="291"/>
      <c r="AA5524" s="291"/>
      <c r="AB5524" s="318"/>
    </row>
    <row r="5525" spans="1:29" x14ac:dyDescent="0.35">
      <c r="A5525" s="301"/>
      <c r="B5525" s="295"/>
      <c r="C5525" s="295"/>
      <c r="D5525" s="313"/>
      <c r="E5525" s="313"/>
      <c r="F5525" s="313"/>
      <c r="G5525" s="301"/>
      <c r="H5525" s="301"/>
      <c r="I5525" s="301"/>
      <c r="J5525" s="292"/>
      <c r="K5525" s="292"/>
      <c r="L5525" s="310"/>
      <c r="M5525" s="301"/>
      <c r="N5525" s="295"/>
      <c r="O5525" s="295"/>
      <c r="P5525" s="295"/>
      <c r="Q5525" s="292"/>
      <c r="R5525" s="292"/>
      <c r="S5525" s="292"/>
      <c r="T5525" s="292"/>
      <c r="U5525" s="295"/>
      <c r="V5525" s="298"/>
      <c r="W5525" s="292"/>
      <c r="X5525" s="292"/>
      <c r="Y5525" s="292"/>
      <c r="Z5525" s="292"/>
      <c r="AA5525" s="292"/>
      <c r="AB5525" s="319"/>
    </row>
    <row r="5526" spans="1:29" x14ac:dyDescent="0.35">
      <c r="A5526" s="15">
        <v>1</v>
      </c>
      <c r="B5526" s="16" t="str">
        <f>[1]ภดส3!B13086</f>
        <v>โฉนด</v>
      </c>
      <c r="C5526" s="16">
        <f>[1]ภดส3!E13086</f>
        <v>4296</v>
      </c>
      <c r="D5526" s="17">
        <f>[1]ภดส3!C13086</f>
        <v>9150</v>
      </c>
      <c r="E5526" s="17" t="str">
        <f>[1]ภดส3!F13086</f>
        <v>ม.2 ต.นาบอน</v>
      </c>
      <c r="F5526" s="18" t="s">
        <v>34</v>
      </c>
      <c r="G5526" s="16">
        <f>[1]ภดส3!G13086</f>
        <v>0</v>
      </c>
      <c r="H5526" s="16">
        <f>[1]ภดส3!H13086</f>
        <v>0</v>
      </c>
      <c r="I5526" s="16">
        <f>[1]ภดส3!I13086</f>
        <v>25</v>
      </c>
      <c r="J5526" s="19">
        <f>[1]ภดส3!J13086</f>
        <v>25</v>
      </c>
      <c r="K5526" s="20">
        <v>3050</v>
      </c>
      <c r="L5526" s="19">
        <f>J5526*K5526</f>
        <v>76250</v>
      </c>
      <c r="M5526" s="21">
        <v>1</v>
      </c>
      <c r="N5526" s="21" t="s">
        <v>411</v>
      </c>
      <c r="O5526" s="21" t="s">
        <v>56</v>
      </c>
      <c r="P5526" s="21">
        <v>2</v>
      </c>
      <c r="Q5526" s="22">
        <v>100</v>
      </c>
      <c r="R5526" s="23">
        <v>100</v>
      </c>
      <c r="S5526" s="22">
        <v>6600</v>
      </c>
      <c r="T5526" s="22">
        <f>Q5526*S5526</f>
        <v>660000</v>
      </c>
      <c r="U5526" s="21">
        <v>30</v>
      </c>
      <c r="V5526" s="21">
        <v>93</v>
      </c>
      <c r="W5526" s="23">
        <f>T5526-T5526*93/100</f>
        <v>46200</v>
      </c>
      <c r="X5526" s="22">
        <f>L5526+W5526</f>
        <v>122450</v>
      </c>
      <c r="Y5526" s="23">
        <f>X5526*R5526/100</f>
        <v>122450</v>
      </c>
      <c r="Z5526" s="22">
        <v>0</v>
      </c>
      <c r="AA5526" s="24">
        <f>Y5526-Z5526</f>
        <v>122450</v>
      </c>
      <c r="AB5526" s="25">
        <v>0.02</v>
      </c>
      <c r="AC5526" s="5">
        <f>AA5526*AB5526/100</f>
        <v>24.49</v>
      </c>
    </row>
    <row r="5527" spans="1:29" x14ac:dyDescent="0.35">
      <c r="A5527" s="15"/>
      <c r="B5527" s="16"/>
      <c r="C5527" s="16"/>
      <c r="D5527" s="17"/>
      <c r="E5527" s="17"/>
      <c r="F5527" s="28"/>
      <c r="G5527" s="16"/>
      <c r="H5527" s="16"/>
      <c r="I5527" s="16"/>
      <c r="J5527" s="45"/>
      <c r="K5527" s="29"/>
      <c r="L5527" s="19"/>
      <c r="M5527" s="30"/>
      <c r="N5527" s="30"/>
      <c r="O5527" s="31"/>
      <c r="P5527" s="30"/>
      <c r="Q5527" s="32"/>
      <c r="R5527" s="23"/>
      <c r="S5527" s="42"/>
      <c r="T5527" s="22"/>
      <c r="U5527" s="31"/>
      <c r="V5527" s="31"/>
      <c r="W5527" s="23"/>
      <c r="X5527" s="22"/>
      <c r="Y5527" s="23"/>
      <c r="Z5527" s="22"/>
      <c r="AA5527" s="24"/>
      <c r="AB5527" s="25"/>
      <c r="AC5527" s="5">
        <f>SUM(AC5526)</f>
        <v>24.49</v>
      </c>
    </row>
    <row r="5528" spans="1:29" x14ac:dyDescent="0.35">
      <c r="A5528" s="201"/>
      <c r="B5528" s="202"/>
      <c r="C5528" s="202"/>
      <c r="D5528" s="77"/>
      <c r="E5528" s="77"/>
      <c r="F5528" s="130"/>
      <c r="G5528" s="202"/>
      <c r="H5528" s="202"/>
      <c r="I5528" s="202"/>
      <c r="J5528" s="196"/>
      <c r="K5528" s="197"/>
      <c r="L5528" s="203"/>
      <c r="M5528" s="132"/>
      <c r="N5528" s="204"/>
      <c r="O5528" s="204"/>
      <c r="P5528" s="204"/>
      <c r="Q5528" s="183"/>
      <c r="R5528" s="206"/>
      <c r="S5528" s="183"/>
      <c r="T5528" s="207"/>
      <c r="U5528" s="204"/>
      <c r="V5528" s="204"/>
      <c r="W5528" s="206"/>
      <c r="X5528" s="207"/>
      <c r="Y5528" s="206"/>
      <c r="Z5528" s="207"/>
      <c r="AA5528" s="208"/>
      <c r="AB5528" s="198"/>
      <c r="AC5528" s="188"/>
    </row>
    <row r="5529" spans="1:29" x14ac:dyDescent="0.35">
      <c r="A5529" s="1"/>
      <c r="B5529" s="1"/>
      <c r="C5529" s="1"/>
      <c r="D5529" s="2"/>
      <c r="E5529" s="2"/>
      <c r="F5529" s="2"/>
      <c r="G5529" s="1"/>
      <c r="H5529" s="1"/>
      <c r="I5529" s="1"/>
      <c r="J5529" s="3"/>
      <c r="K5529" s="4"/>
      <c r="M5529" s="6"/>
      <c r="N5529" s="1"/>
      <c r="O5529" s="1"/>
      <c r="P5529" s="1"/>
      <c r="Q5529" s="3"/>
      <c r="R5529" s="4"/>
      <c r="S5529" s="3"/>
      <c r="T5529" s="3"/>
      <c r="U5529" s="1"/>
      <c r="V5529" s="1"/>
      <c r="W5529" s="4"/>
      <c r="X5529" s="3"/>
      <c r="Y5529" s="4"/>
      <c r="Z5529" s="3"/>
      <c r="AA5529" s="4"/>
      <c r="AB5529" s="55"/>
    </row>
    <row r="5530" spans="1:29" x14ac:dyDescent="0.35">
      <c r="A5530" s="8"/>
      <c r="B5530" s="8" t="s">
        <v>37</v>
      </c>
      <c r="C5530" s="8"/>
      <c r="D5530" s="9" t="s">
        <v>38</v>
      </c>
      <c r="E5530" s="9"/>
      <c r="F5530" s="9"/>
      <c r="G5530" s="56"/>
      <c r="H5530" s="8" t="s">
        <v>39</v>
      </c>
      <c r="I5530" s="8"/>
      <c r="J5530" s="57"/>
      <c r="K5530" s="10"/>
      <c r="L5530" s="8"/>
      <c r="M5530" s="13"/>
      <c r="N5530" s="1"/>
      <c r="O5530" s="1"/>
      <c r="P5530" s="1"/>
      <c r="Q5530" s="3"/>
      <c r="R5530" s="4"/>
      <c r="S5530" s="3"/>
      <c r="T5530" s="3"/>
      <c r="U5530" s="1"/>
      <c r="V5530" s="1"/>
      <c r="W5530" s="4"/>
      <c r="X5530" s="3"/>
      <c r="Y5530" s="4"/>
      <c r="Z5530" s="3"/>
      <c r="AA5530" s="4"/>
      <c r="AB5530" s="55"/>
    </row>
    <row r="5531" spans="1:29" x14ac:dyDescent="0.35">
      <c r="A5531" s="8"/>
      <c r="B5531" s="8"/>
      <c r="C5531" s="8"/>
      <c r="D5531" s="9"/>
      <c r="E5531" s="9"/>
      <c r="F5531" s="9"/>
      <c r="G5531" s="56"/>
      <c r="H5531" s="8" t="s">
        <v>40</v>
      </c>
      <c r="I5531" s="8"/>
      <c r="J5531" s="57"/>
      <c r="K5531" s="10"/>
      <c r="L5531" s="8"/>
      <c r="M5531" s="13"/>
      <c r="N5531" s="1"/>
      <c r="O5531" s="1"/>
      <c r="P5531" s="1"/>
      <c r="Q5531" s="3"/>
      <c r="R5531" s="4"/>
      <c r="S5531" s="3"/>
      <c r="T5531" s="3"/>
      <c r="U5531" s="1"/>
      <c r="V5531" s="1"/>
      <c r="W5531" s="4"/>
      <c r="X5531" s="3"/>
      <c r="Y5531" s="4"/>
      <c r="Z5531" s="3"/>
      <c r="AA5531" s="4"/>
      <c r="AB5531" s="55"/>
    </row>
    <row r="5532" spans="1:29" x14ac:dyDescent="0.35">
      <c r="A5532" s="8"/>
      <c r="B5532" s="8"/>
      <c r="C5532" s="8"/>
      <c r="D5532" s="9"/>
      <c r="E5532" s="9"/>
      <c r="F5532" s="9"/>
      <c r="G5532" s="56"/>
      <c r="H5532" s="8" t="s">
        <v>41</v>
      </c>
      <c r="I5532" s="8"/>
      <c r="J5532" s="57"/>
      <c r="K5532" s="10"/>
      <c r="L5532" s="8"/>
      <c r="M5532" s="13"/>
      <c r="N5532" s="1"/>
      <c r="O5532" s="1"/>
      <c r="P5532" s="8"/>
      <c r="Q5532" s="3"/>
      <c r="R5532" s="4"/>
      <c r="S5532" s="3"/>
      <c r="T5532" s="3"/>
      <c r="U5532" s="1"/>
      <c r="V5532" s="1"/>
      <c r="W5532" s="4"/>
      <c r="X5532" s="3"/>
      <c r="Y5532" s="11"/>
      <c r="Z5532" s="10"/>
      <c r="AA5532" s="11"/>
      <c r="AB5532" s="14"/>
    </row>
    <row r="5533" spans="1:29" x14ac:dyDescent="0.35">
      <c r="A5533" s="8"/>
      <c r="B5533" s="8"/>
      <c r="C5533" s="8"/>
      <c r="D5533" s="9"/>
      <c r="E5533" s="9"/>
      <c r="F5533" s="9"/>
      <c r="G5533" s="56"/>
      <c r="H5533" s="8" t="s">
        <v>42</v>
      </c>
      <c r="I5533" s="58"/>
      <c r="J5533" s="59"/>
      <c r="K5533" s="12"/>
      <c r="L5533" s="58"/>
      <c r="M5533" s="60"/>
      <c r="N5533" s="1"/>
      <c r="O5533" s="1"/>
      <c r="P5533" s="8"/>
      <c r="Q5533" s="3"/>
      <c r="R5533" s="4"/>
      <c r="S5533" s="3"/>
      <c r="T5533" s="3"/>
      <c r="U5533" s="1"/>
      <c r="V5533" s="1"/>
      <c r="W5533" s="4"/>
      <c r="X5533" s="3"/>
      <c r="Y5533" s="11"/>
      <c r="Z5533" s="10"/>
      <c r="AA5533" s="11"/>
      <c r="AB5533" s="14"/>
    </row>
    <row r="5534" spans="1:29" x14ac:dyDescent="0.35">
      <c r="A5534" s="58"/>
      <c r="B5534" s="58"/>
      <c r="C5534" s="58"/>
      <c r="D5534" s="61"/>
      <c r="E5534" s="61"/>
      <c r="F5534" s="61"/>
      <c r="G5534" s="58"/>
      <c r="H5534" s="58" t="s">
        <v>43</v>
      </c>
      <c r="I5534" s="58"/>
      <c r="J5534" s="59"/>
      <c r="K5534" s="12"/>
      <c r="L5534" s="58"/>
      <c r="M5534" s="60"/>
    </row>
    <row r="5535" spans="1:29" x14ac:dyDescent="0.35">
      <c r="A5535" s="1"/>
      <c r="B5535" s="1"/>
      <c r="C5535" s="1"/>
      <c r="D5535" s="2"/>
      <c r="E5535" s="2"/>
      <c r="F5535" s="2"/>
      <c r="G5535" s="1"/>
      <c r="H5535" s="1"/>
      <c r="I5535" s="1"/>
      <c r="J5535" s="3"/>
      <c r="K5535" s="4"/>
      <c r="M5535" s="6"/>
      <c r="N5535" s="1"/>
      <c r="O5535" s="1"/>
      <c r="P5535" s="1"/>
      <c r="Q5535" s="3"/>
      <c r="R5535" s="4"/>
      <c r="S5535" s="3"/>
      <c r="T5535" s="3"/>
      <c r="U5535" s="1"/>
      <c r="V5535" s="1"/>
      <c r="W5535" s="4"/>
      <c r="X5535" s="3"/>
      <c r="Y5535" s="4"/>
      <c r="Z5535" s="3"/>
      <c r="AA5535" s="314" t="s">
        <v>0</v>
      </c>
      <c r="AB5535" s="314"/>
    </row>
    <row r="5536" spans="1:29" x14ac:dyDescent="0.35">
      <c r="A5536" s="315" t="s">
        <v>1</v>
      </c>
      <c r="B5536" s="315"/>
      <c r="C5536" s="315"/>
      <c r="D5536" s="315"/>
      <c r="E5536" s="315"/>
      <c r="F5536" s="315"/>
      <c r="G5536" s="315"/>
      <c r="H5536" s="315"/>
      <c r="I5536" s="315"/>
      <c r="J5536" s="315"/>
      <c r="K5536" s="315"/>
      <c r="L5536" s="315"/>
      <c r="M5536" s="315"/>
      <c r="N5536" s="315"/>
      <c r="O5536" s="315"/>
      <c r="P5536" s="315"/>
      <c r="Q5536" s="315"/>
      <c r="R5536" s="315"/>
      <c r="S5536" s="315"/>
      <c r="T5536" s="315"/>
      <c r="U5536" s="315"/>
      <c r="V5536" s="315"/>
      <c r="W5536" s="315"/>
      <c r="X5536" s="315"/>
      <c r="Y5536" s="315"/>
      <c r="Z5536" s="315"/>
      <c r="AA5536" s="315"/>
      <c r="AB5536" s="315"/>
    </row>
    <row r="5537" spans="1:29" x14ac:dyDescent="0.35">
      <c r="A5537" s="315" t="str">
        <f>A5518</f>
        <v>เทศบาลตำบลนาบอน</v>
      </c>
      <c r="B5537" s="315"/>
      <c r="C5537" s="315"/>
      <c r="D5537" s="315"/>
      <c r="E5537" s="315"/>
      <c r="F5537" s="315"/>
      <c r="G5537" s="315"/>
      <c r="H5537" s="315"/>
      <c r="I5537" s="315"/>
      <c r="J5537" s="315"/>
      <c r="K5537" s="315"/>
      <c r="L5537" s="315"/>
      <c r="M5537" s="315"/>
      <c r="N5537" s="315"/>
      <c r="O5537" s="315"/>
      <c r="P5537" s="315"/>
      <c r="Q5537" s="315"/>
      <c r="R5537" s="315"/>
      <c r="S5537" s="315"/>
      <c r="T5537" s="315"/>
      <c r="U5537" s="315"/>
      <c r="V5537" s="315"/>
      <c r="W5537" s="315"/>
      <c r="X5537" s="315"/>
      <c r="Y5537" s="315"/>
      <c r="Z5537" s="315"/>
      <c r="AA5537" s="315"/>
      <c r="AB5537" s="315"/>
    </row>
    <row r="5538" spans="1:29" x14ac:dyDescent="0.35">
      <c r="A5538" s="8" t="s">
        <v>412</v>
      </c>
      <c r="B5538" s="8"/>
      <c r="C5538" s="8"/>
      <c r="D5538" s="9"/>
      <c r="E5538" s="9"/>
      <c r="F5538" s="9"/>
      <c r="G5538" s="8"/>
      <c r="H5538" s="8"/>
      <c r="I5538" s="8"/>
      <c r="J5538" s="10"/>
      <c r="K5538" s="11"/>
      <c r="L5538" s="12"/>
      <c r="M5538" s="13"/>
      <c r="N5538" s="8"/>
      <c r="O5538" s="8"/>
      <c r="P5538" s="8"/>
      <c r="Q5538" s="10"/>
      <c r="R5538" s="11"/>
      <c r="S5538" s="10"/>
      <c r="T5538" s="10"/>
      <c r="U5538" s="8"/>
      <c r="V5538" s="8"/>
      <c r="W5538" s="11"/>
      <c r="X5538" s="10"/>
      <c r="Y5538" s="11"/>
      <c r="Z5538" s="10"/>
      <c r="AA5538" s="11"/>
      <c r="AB5538" s="14"/>
    </row>
    <row r="5539" spans="1:29" x14ac:dyDescent="0.35">
      <c r="A5539" s="288" t="s">
        <v>4</v>
      </c>
      <c r="B5539" s="316"/>
      <c r="C5539" s="316"/>
      <c r="D5539" s="316"/>
      <c r="E5539" s="316"/>
      <c r="F5539" s="316"/>
      <c r="G5539" s="316"/>
      <c r="H5539" s="316"/>
      <c r="I5539" s="316"/>
      <c r="J5539" s="316"/>
      <c r="K5539" s="316"/>
      <c r="L5539" s="289"/>
      <c r="M5539" s="288" t="s">
        <v>5</v>
      </c>
      <c r="N5539" s="316"/>
      <c r="O5539" s="316"/>
      <c r="P5539" s="316"/>
      <c r="Q5539" s="316"/>
      <c r="R5539" s="316"/>
      <c r="S5539" s="316"/>
      <c r="T5539" s="316"/>
      <c r="U5539" s="316"/>
      <c r="V5539" s="316"/>
      <c r="W5539" s="289"/>
      <c r="X5539" s="290" t="s">
        <v>6</v>
      </c>
      <c r="Y5539" s="290" t="s">
        <v>7</v>
      </c>
      <c r="Z5539" s="290" t="s">
        <v>8</v>
      </c>
      <c r="AA5539" s="290" t="s">
        <v>9</v>
      </c>
      <c r="AB5539" s="317" t="s">
        <v>10</v>
      </c>
    </row>
    <row r="5540" spans="1:29" x14ac:dyDescent="0.35">
      <c r="A5540" s="299" t="s">
        <v>11</v>
      </c>
      <c r="B5540" s="293" t="s">
        <v>12</v>
      </c>
      <c r="C5540" s="293" t="s">
        <v>13</v>
      </c>
      <c r="D5540" s="311" t="s">
        <v>14</v>
      </c>
      <c r="E5540" s="311" t="s">
        <v>15</v>
      </c>
      <c r="F5540" s="312" t="s">
        <v>16</v>
      </c>
      <c r="G5540" s="302" t="s">
        <v>17</v>
      </c>
      <c r="H5540" s="303"/>
      <c r="I5540" s="304"/>
      <c r="J5540" s="290" t="s">
        <v>18</v>
      </c>
      <c r="K5540" s="290" t="s">
        <v>19</v>
      </c>
      <c r="L5540" s="308" t="s">
        <v>20</v>
      </c>
      <c r="M5540" s="299" t="s">
        <v>11</v>
      </c>
      <c r="N5540" s="293" t="s">
        <v>21</v>
      </c>
      <c r="O5540" s="293" t="s">
        <v>22</v>
      </c>
      <c r="P5540" s="293" t="s">
        <v>16</v>
      </c>
      <c r="Q5540" s="290" t="s">
        <v>23</v>
      </c>
      <c r="R5540" s="290" t="s">
        <v>24</v>
      </c>
      <c r="S5540" s="290" t="s">
        <v>25</v>
      </c>
      <c r="T5540" s="290" t="s">
        <v>26</v>
      </c>
      <c r="U5540" s="288" t="s">
        <v>27</v>
      </c>
      <c r="V5540" s="289"/>
      <c r="W5540" s="290" t="s">
        <v>28</v>
      </c>
      <c r="X5540" s="291"/>
      <c r="Y5540" s="291"/>
      <c r="Z5540" s="291"/>
      <c r="AA5540" s="291"/>
      <c r="AB5540" s="318"/>
    </row>
    <row r="5541" spans="1:29" x14ac:dyDescent="0.35">
      <c r="A5541" s="300"/>
      <c r="B5541" s="294"/>
      <c r="C5541" s="294"/>
      <c r="D5541" s="312"/>
      <c r="E5541" s="312"/>
      <c r="F5541" s="312"/>
      <c r="G5541" s="305"/>
      <c r="H5541" s="306"/>
      <c r="I5541" s="307"/>
      <c r="J5541" s="291"/>
      <c r="K5541" s="291"/>
      <c r="L5541" s="309"/>
      <c r="M5541" s="300"/>
      <c r="N5541" s="294"/>
      <c r="O5541" s="294"/>
      <c r="P5541" s="294"/>
      <c r="Q5541" s="291"/>
      <c r="R5541" s="291"/>
      <c r="S5541" s="291"/>
      <c r="T5541" s="291"/>
      <c r="U5541" s="293" t="s">
        <v>29</v>
      </c>
      <c r="V5541" s="296" t="s">
        <v>30</v>
      </c>
      <c r="W5541" s="291"/>
      <c r="X5541" s="291"/>
      <c r="Y5541" s="291"/>
      <c r="Z5541" s="291"/>
      <c r="AA5541" s="291"/>
      <c r="AB5541" s="318"/>
    </row>
    <row r="5542" spans="1:29" x14ac:dyDescent="0.35">
      <c r="A5542" s="300"/>
      <c r="B5542" s="294"/>
      <c r="C5542" s="294"/>
      <c r="D5542" s="312"/>
      <c r="E5542" s="312"/>
      <c r="F5542" s="312"/>
      <c r="G5542" s="299" t="s">
        <v>31</v>
      </c>
      <c r="H5542" s="299" t="s">
        <v>32</v>
      </c>
      <c r="I5542" s="299" t="s">
        <v>33</v>
      </c>
      <c r="J5542" s="291"/>
      <c r="K5542" s="291"/>
      <c r="L5542" s="309"/>
      <c r="M5542" s="300"/>
      <c r="N5542" s="294"/>
      <c r="O5542" s="294"/>
      <c r="P5542" s="294"/>
      <c r="Q5542" s="291"/>
      <c r="R5542" s="291"/>
      <c r="S5542" s="291"/>
      <c r="T5542" s="291"/>
      <c r="U5542" s="294"/>
      <c r="V5542" s="297"/>
      <c r="W5542" s="291"/>
      <c r="X5542" s="291"/>
      <c r="Y5542" s="291"/>
      <c r="Z5542" s="291"/>
      <c r="AA5542" s="291"/>
      <c r="AB5542" s="318"/>
    </row>
    <row r="5543" spans="1:29" x14ac:dyDescent="0.35">
      <c r="A5543" s="300"/>
      <c r="B5543" s="294"/>
      <c r="C5543" s="294"/>
      <c r="D5543" s="312"/>
      <c r="E5543" s="312"/>
      <c r="F5543" s="312"/>
      <c r="G5543" s="300"/>
      <c r="H5543" s="300"/>
      <c r="I5543" s="300"/>
      <c r="J5543" s="291"/>
      <c r="K5543" s="291"/>
      <c r="L5543" s="309"/>
      <c r="M5543" s="300"/>
      <c r="N5543" s="294"/>
      <c r="O5543" s="294"/>
      <c r="P5543" s="294"/>
      <c r="Q5543" s="291"/>
      <c r="R5543" s="291"/>
      <c r="S5543" s="291"/>
      <c r="T5543" s="291"/>
      <c r="U5543" s="294"/>
      <c r="V5543" s="297"/>
      <c r="W5543" s="291"/>
      <c r="X5543" s="291"/>
      <c r="Y5543" s="291"/>
      <c r="Z5543" s="291"/>
      <c r="AA5543" s="291"/>
      <c r="AB5543" s="318"/>
    </row>
    <row r="5544" spans="1:29" x14ac:dyDescent="0.35">
      <c r="A5544" s="301"/>
      <c r="B5544" s="295"/>
      <c r="C5544" s="295"/>
      <c r="D5544" s="313"/>
      <c r="E5544" s="313"/>
      <c r="F5544" s="313"/>
      <c r="G5544" s="301"/>
      <c r="H5544" s="301"/>
      <c r="I5544" s="301"/>
      <c r="J5544" s="292"/>
      <c r="K5544" s="292"/>
      <c r="L5544" s="310"/>
      <c r="M5544" s="301"/>
      <c r="N5544" s="295"/>
      <c r="O5544" s="295"/>
      <c r="P5544" s="295"/>
      <c r="Q5544" s="292"/>
      <c r="R5544" s="292"/>
      <c r="S5544" s="292"/>
      <c r="T5544" s="292"/>
      <c r="U5544" s="295"/>
      <c r="V5544" s="298"/>
      <c r="W5544" s="292"/>
      <c r="X5544" s="292"/>
      <c r="Y5544" s="292"/>
      <c r="Z5544" s="292"/>
      <c r="AA5544" s="292"/>
      <c r="AB5544" s="319"/>
    </row>
    <row r="5545" spans="1:29" x14ac:dyDescent="0.35">
      <c r="A5545" s="15">
        <v>1</v>
      </c>
      <c r="B5545" s="16" t="str">
        <f>[1]ภดส3!B13356</f>
        <v>โฉนด</v>
      </c>
      <c r="C5545" s="16">
        <f>[1]ภดส3!E13356</f>
        <v>3744</v>
      </c>
      <c r="D5545" s="17">
        <f>[1]ภดส3!C13356</f>
        <v>7688</v>
      </c>
      <c r="E5545" s="17" t="str">
        <f>[1]ภดส3!F13356</f>
        <v>ม.11 ต.นาบอน</v>
      </c>
      <c r="F5545" s="18" t="s">
        <v>34</v>
      </c>
      <c r="G5545" s="16">
        <f>[1]ภดส3!G13356</f>
        <v>0</v>
      </c>
      <c r="H5545" s="16">
        <f>[1]ภดส3!H13356</f>
        <v>0</v>
      </c>
      <c r="I5545" s="16">
        <f>[1]ภดส3!I13356</f>
        <v>16</v>
      </c>
      <c r="J5545" s="19">
        <f>[1]ภดส3!J13356</f>
        <v>16</v>
      </c>
      <c r="K5545" s="20">
        <v>1300</v>
      </c>
      <c r="L5545" s="19">
        <f>[1]ภดส1!J5545*[1]ภดส1!K5545</f>
        <v>20800</v>
      </c>
      <c r="M5545" s="21">
        <v>1</v>
      </c>
      <c r="N5545" s="21" t="s">
        <v>48</v>
      </c>
      <c r="O5545" s="21" t="s">
        <v>49</v>
      </c>
      <c r="P5545" s="21">
        <v>2</v>
      </c>
      <c r="Q5545" s="22">
        <v>120</v>
      </c>
      <c r="R5545" s="23">
        <v>100</v>
      </c>
      <c r="S5545" s="22">
        <v>7450</v>
      </c>
      <c r="T5545" s="22">
        <f>Q5545*S5545</f>
        <v>894000</v>
      </c>
      <c r="U5545" s="21">
        <v>20</v>
      </c>
      <c r="V5545" s="21">
        <v>30</v>
      </c>
      <c r="W5545" s="23">
        <f>T5545-T5545*30/100</f>
        <v>625800</v>
      </c>
      <c r="X5545" s="22">
        <f>L5545+W5545</f>
        <v>646600</v>
      </c>
      <c r="Y5545" s="23">
        <f>X5545*R5545/100</f>
        <v>646600</v>
      </c>
      <c r="Z5545" s="22">
        <v>50000000</v>
      </c>
      <c r="AA5545" s="24"/>
      <c r="AB5545" s="25">
        <v>0.02</v>
      </c>
      <c r="AC5545" s="5">
        <f>AA5545*AB5545/100</f>
        <v>0</v>
      </c>
    </row>
    <row r="5546" spans="1:29" x14ac:dyDescent="0.35">
      <c r="A5546" s="201"/>
      <c r="B5546" s="202"/>
      <c r="C5546" s="202"/>
      <c r="D5546" s="77"/>
      <c r="E5546" s="77"/>
      <c r="F5546" s="130"/>
      <c r="G5546" s="202"/>
      <c r="H5546" s="202"/>
      <c r="I5546" s="202"/>
      <c r="J5546" s="196"/>
      <c r="K5546" s="197"/>
      <c r="L5546" s="203"/>
      <c r="M5546" s="132"/>
      <c r="N5546" s="132"/>
      <c r="O5546" s="83"/>
      <c r="P5546" s="132"/>
      <c r="Q5546" s="156"/>
      <c r="R5546" s="206"/>
      <c r="S5546" s="185"/>
      <c r="T5546" s="207"/>
      <c r="U5546" s="83"/>
      <c r="V5546" s="83"/>
      <c r="W5546" s="206"/>
      <c r="X5546" s="207"/>
      <c r="Y5546" s="206"/>
      <c r="Z5546" s="207"/>
      <c r="AA5546" s="208"/>
      <c r="AB5546" s="198"/>
      <c r="AC5546" s="188">
        <f>SUM(AC5545)</f>
        <v>0</v>
      </c>
    </row>
    <row r="5547" spans="1:29" x14ac:dyDescent="0.35">
      <c r="A5547" s="1"/>
      <c r="B5547" s="1"/>
      <c r="C5547" s="1"/>
      <c r="D5547" s="2"/>
      <c r="E5547" s="2"/>
      <c r="F5547" s="2"/>
      <c r="G5547" s="1"/>
      <c r="H5547" s="1"/>
      <c r="I5547" s="1"/>
      <c r="J5547" s="3"/>
      <c r="K5547" s="4"/>
      <c r="M5547" s="6"/>
      <c r="N5547" s="1"/>
      <c r="O5547" s="1"/>
      <c r="P5547" s="1"/>
      <c r="Q5547" s="3"/>
      <c r="R5547" s="4"/>
      <c r="S5547" s="3"/>
      <c r="T5547" s="3"/>
      <c r="U5547" s="1"/>
      <c r="V5547" s="1"/>
      <c r="W5547" s="4"/>
      <c r="X5547" s="3"/>
      <c r="Y5547" s="4"/>
      <c r="Z5547" s="3"/>
      <c r="AA5547" s="4"/>
      <c r="AB5547" s="55"/>
    </row>
    <row r="5548" spans="1:29" x14ac:dyDescent="0.35">
      <c r="A5548" s="8"/>
      <c r="B5548" s="8" t="s">
        <v>37</v>
      </c>
      <c r="C5548" s="8"/>
      <c r="D5548" s="9" t="s">
        <v>38</v>
      </c>
      <c r="E5548" s="9"/>
      <c r="F5548" s="9"/>
      <c r="G5548" s="56"/>
      <c r="H5548" s="8" t="s">
        <v>39</v>
      </c>
      <c r="I5548" s="8"/>
      <c r="J5548" s="57"/>
      <c r="K5548" s="10"/>
      <c r="L5548" s="8"/>
      <c r="M5548" s="13"/>
      <c r="N5548" s="1"/>
      <c r="O5548" s="1"/>
      <c r="P5548" s="1"/>
      <c r="Q5548" s="3"/>
      <c r="R5548" s="4"/>
      <c r="S5548" s="3"/>
      <c r="T5548" s="3"/>
      <c r="U5548" s="1"/>
      <c r="V5548" s="1"/>
      <c r="W5548" s="4"/>
      <c r="X5548" s="3"/>
      <c r="Y5548" s="4"/>
      <c r="Z5548" s="3"/>
      <c r="AA5548" s="4"/>
      <c r="AB5548" s="55"/>
    </row>
    <row r="5549" spans="1:29" x14ac:dyDescent="0.35">
      <c r="A5549" s="8"/>
      <c r="B5549" s="8"/>
      <c r="C5549" s="8"/>
      <c r="D5549" s="9"/>
      <c r="E5549" s="9"/>
      <c r="F5549" s="9"/>
      <c r="G5549" s="56"/>
      <c r="H5549" s="8" t="s">
        <v>40</v>
      </c>
      <c r="I5549" s="8"/>
      <c r="J5549" s="57"/>
      <c r="K5549" s="10"/>
      <c r="L5549" s="8"/>
      <c r="M5549" s="13"/>
      <c r="N5549" s="1"/>
      <c r="O5549" s="1"/>
      <c r="P5549" s="1"/>
      <c r="Q5549" s="3"/>
      <c r="R5549" s="4"/>
      <c r="S5549" s="3"/>
      <c r="T5549" s="3"/>
      <c r="U5549" s="1"/>
      <c r="V5549" s="1"/>
      <c r="W5549" s="4"/>
      <c r="X5549" s="3"/>
      <c r="Y5549" s="4"/>
      <c r="Z5549" s="3"/>
      <c r="AA5549" s="4"/>
      <c r="AB5549" s="55"/>
    </row>
    <row r="5550" spans="1:29" x14ac:dyDescent="0.35">
      <c r="A5550" s="8"/>
      <c r="B5550" s="8"/>
      <c r="C5550" s="8"/>
      <c r="D5550" s="9"/>
      <c r="E5550" s="9"/>
      <c r="F5550" s="9"/>
      <c r="G5550" s="56"/>
      <c r="H5550" s="8" t="s">
        <v>41</v>
      </c>
      <c r="I5550" s="8"/>
      <c r="J5550" s="57"/>
      <c r="K5550" s="10"/>
      <c r="L5550" s="8"/>
      <c r="M5550" s="13"/>
      <c r="N5550" s="1"/>
      <c r="O5550" s="1"/>
      <c r="P5550" s="8"/>
      <c r="Q5550" s="3"/>
      <c r="R5550" s="4"/>
      <c r="S5550" s="3"/>
      <c r="T5550" s="3"/>
      <c r="U5550" s="1"/>
      <c r="V5550" s="1"/>
      <c r="W5550" s="4"/>
      <c r="X5550" s="3"/>
      <c r="Y5550" s="11"/>
      <c r="Z5550" s="10"/>
      <c r="AA5550" s="11"/>
      <c r="AB5550" s="14"/>
    </row>
    <row r="5551" spans="1:29" x14ac:dyDescent="0.35">
      <c r="A5551" s="8"/>
      <c r="B5551" s="8"/>
      <c r="C5551" s="8"/>
      <c r="D5551" s="9"/>
      <c r="E5551" s="9"/>
      <c r="F5551" s="9"/>
      <c r="G5551" s="56"/>
      <c r="H5551" s="8" t="s">
        <v>42</v>
      </c>
      <c r="I5551" s="58"/>
      <c r="J5551" s="59"/>
      <c r="K5551" s="12"/>
      <c r="L5551" s="58"/>
      <c r="M5551" s="60"/>
      <c r="N5551" s="1"/>
      <c r="O5551" s="1"/>
      <c r="P5551" s="8"/>
      <c r="Q5551" s="3"/>
      <c r="R5551" s="4"/>
      <c r="S5551" s="3"/>
      <c r="T5551" s="3"/>
      <c r="U5551" s="1"/>
      <c r="V5551" s="1"/>
      <c r="W5551" s="4"/>
      <c r="X5551" s="3"/>
      <c r="Y5551" s="11"/>
      <c r="Z5551" s="10"/>
      <c r="AA5551" s="11"/>
      <c r="AB5551" s="14"/>
    </row>
    <row r="5552" spans="1:29" x14ac:dyDescent="0.35">
      <c r="A5552" s="58"/>
      <c r="B5552" s="58"/>
      <c r="C5552" s="58"/>
      <c r="D5552" s="61"/>
      <c r="E5552" s="61"/>
      <c r="F5552" s="61"/>
      <c r="G5552" s="58"/>
      <c r="H5552" s="58" t="s">
        <v>43</v>
      </c>
      <c r="I5552" s="58"/>
      <c r="J5552" s="59"/>
      <c r="K5552" s="12"/>
      <c r="L5552" s="58"/>
      <c r="M5552" s="60"/>
    </row>
    <row r="5553" spans="1:29" x14ac:dyDescent="0.35">
      <c r="A5553" s="1"/>
      <c r="B5553" s="1"/>
      <c r="C5553" s="1"/>
      <c r="D5553" s="2"/>
      <c r="E5553" s="2"/>
      <c r="F5553" s="2"/>
      <c r="G5553" s="1"/>
      <c r="H5553" s="1"/>
      <c r="I5553" s="1"/>
      <c r="J5553" s="3"/>
      <c r="K5553" s="4"/>
      <c r="M5553" s="6"/>
      <c r="N5553" s="1"/>
      <c r="O5553" s="1"/>
      <c r="P5553" s="1"/>
      <c r="Q5553" s="3"/>
      <c r="R5553" s="4"/>
      <c r="S5553" s="3"/>
      <c r="T5553" s="3"/>
      <c r="U5553" s="1"/>
      <c r="V5553" s="1"/>
      <c r="W5553" s="4"/>
      <c r="X5553" s="3"/>
      <c r="Y5553" s="4"/>
      <c r="Z5553" s="3"/>
      <c r="AA5553" s="314" t="s">
        <v>0</v>
      </c>
      <c r="AB5553" s="314"/>
    </row>
    <row r="5554" spans="1:29" x14ac:dyDescent="0.35">
      <c r="A5554" s="315" t="s">
        <v>1</v>
      </c>
      <c r="B5554" s="315"/>
      <c r="C5554" s="315"/>
      <c r="D5554" s="315"/>
      <c r="E5554" s="315"/>
      <c r="F5554" s="315"/>
      <c r="G5554" s="315"/>
      <c r="H5554" s="315"/>
      <c r="I5554" s="315"/>
      <c r="J5554" s="315"/>
      <c r="K5554" s="315"/>
      <c r="L5554" s="315"/>
      <c r="M5554" s="315"/>
      <c r="N5554" s="315"/>
      <c r="O5554" s="315"/>
      <c r="P5554" s="315"/>
      <c r="Q5554" s="315"/>
      <c r="R5554" s="315"/>
      <c r="S5554" s="315"/>
      <c r="T5554" s="315"/>
      <c r="U5554" s="315"/>
      <c r="V5554" s="315"/>
      <c r="W5554" s="315"/>
      <c r="X5554" s="315"/>
      <c r="Y5554" s="315"/>
      <c r="Z5554" s="315"/>
      <c r="AA5554" s="315"/>
      <c r="AB5554" s="315"/>
    </row>
    <row r="5555" spans="1:29" x14ac:dyDescent="0.35">
      <c r="A5555" s="315" t="str">
        <f>A5537</f>
        <v>เทศบาลตำบลนาบอน</v>
      </c>
      <c r="B5555" s="315"/>
      <c r="C5555" s="315"/>
      <c r="D5555" s="315"/>
      <c r="E5555" s="315"/>
      <c r="F5555" s="315"/>
      <c r="G5555" s="315"/>
      <c r="H5555" s="315"/>
      <c r="I5555" s="315"/>
      <c r="J5555" s="315"/>
      <c r="K5555" s="315"/>
      <c r="L5555" s="315"/>
      <c r="M5555" s="315"/>
      <c r="N5555" s="315"/>
      <c r="O5555" s="315"/>
      <c r="P5555" s="315"/>
      <c r="Q5555" s="315"/>
      <c r="R5555" s="315"/>
      <c r="S5555" s="315"/>
      <c r="T5555" s="315"/>
      <c r="U5555" s="315"/>
      <c r="V5555" s="315"/>
      <c r="W5555" s="315"/>
      <c r="X5555" s="315"/>
      <c r="Y5555" s="315"/>
      <c r="Z5555" s="315"/>
      <c r="AA5555" s="315"/>
      <c r="AB5555" s="315"/>
    </row>
    <row r="5556" spans="1:29" x14ac:dyDescent="0.35">
      <c r="A5556" s="8" t="s">
        <v>413</v>
      </c>
      <c r="B5556" s="8"/>
      <c r="C5556" s="8"/>
      <c r="D5556" s="9"/>
      <c r="E5556" s="9"/>
      <c r="F5556" s="9"/>
      <c r="G5556" s="8"/>
      <c r="H5556" s="8"/>
      <c r="I5556" s="8"/>
      <c r="J5556" s="10"/>
      <c r="K5556" s="11"/>
      <c r="L5556" s="12"/>
      <c r="M5556" s="13"/>
      <c r="N5556" s="8"/>
      <c r="O5556" s="8"/>
      <c r="P5556" s="8"/>
      <c r="Q5556" s="10"/>
      <c r="R5556" s="11"/>
      <c r="S5556" s="10"/>
      <c r="T5556" s="10"/>
      <c r="U5556" s="8"/>
      <c r="V5556" s="8"/>
      <c r="W5556" s="11"/>
      <c r="X5556" s="10"/>
      <c r="Y5556" s="11"/>
      <c r="Z5556" s="10"/>
      <c r="AA5556" s="11"/>
      <c r="AB5556" s="14"/>
    </row>
    <row r="5557" spans="1:29" x14ac:dyDescent="0.35">
      <c r="A5557" s="288" t="s">
        <v>4</v>
      </c>
      <c r="B5557" s="316"/>
      <c r="C5557" s="316"/>
      <c r="D5557" s="316"/>
      <c r="E5557" s="316"/>
      <c r="F5557" s="316"/>
      <c r="G5557" s="316"/>
      <c r="H5557" s="316"/>
      <c r="I5557" s="316"/>
      <c r="J5557" s="316"/>
      <c r="K5557" s="316"/>
      <c r="L5557" s="289"/>
      <c r="M5557" s="288" t="s">
        <v>5</v>
      </c>
      <c r="N5557" s="316"/>
      <c r="O5557" s="316"/>
      <c r="P5557" s="316"/>
      <c r="Q5557" s="316"/>
      <c r="R5557" s="316"/>
      <c r="S5557" s="316"/>
      <c r="T5557" s="316"/>
      <c r="U5557" s="316"/>
      <c r="V5557" s="316"/>
      <c r="W5557" s="289"/>
      <c r="X5557" s="290" t="s">
        <v>6</v>
      </c>
      <c r="Y5557" s="290" t="s">
        <v>7</v>
      </c>
      <c r="Z5557" s="290" t="s">
        <v>8</v>
      </c>
      <c r="AA5557" s="290" t="s">
        <v>9</v>
      </c>
      <c r="AB5557" s="317" t="s">
        <v>10</v>
      </c>
    </row>
    <row r="5558" spans="1:29" x14ac:dyDescent="0.35">
      <c r="A5558" s="299" t="s">
        <v>11</v>
      </c>
      <c r="B5558" s="293" t="s">
        <v>12</v>
      </c>
      <c r="C5558" s="293" t="s">
        <v>13</v>
      </c>
      <c r="D5558" s="311" t="s">
        <v>14</v>
      </c>
      <c r="E5558" s="311" t="s">
        <v>15</v>
      </c>
      <c r="F5558" s="312" t="s">
        <v>16</v>
      </c>
      <c r="G5558" s="302" t="s">
        <v>17</v>
      </c>
      <c r="H5558" s="303"/>
      <c r="I5558" s="304"/>
      <c r="J5558" s="290" t="s">
        <v>18</v>
      </c>
      <c r="K5558" s="290" t="s">
        <v>19</v>
      </c>
      <c r="L5558" s="308" t="s">
        <v>20</v>
      </c>
      <c r="M5558" s="299" t="s">
        <v>11</v>
      </c>
      <c r="N5558" s="293" t="s">
        <v>21</v>
      </c>
      <c r="O5558" s="293" t="s">
        <v>22</v>
      </c>
      <c r="P5558" s="293" t="s">
        <v>16</v>
      </c>
      <c r="Q5558" s="290" t="s">
        <v>23</v>
      </c>
      <c r="R5558" s="290" t="s">
        <v>24</v>
      </c>
      <c r="S5558" s="290" t="s">
        <v>25</v>
      </c>
      <c r="T5558" s="290" t="s">
        <v>26</v>
      </c>
      <c r="U5558" s="288" t="s">
        <v>27</v>
      </c>
      <c r="V5558" s="289"/>
      <c r="W5558" s="290" t="s">
        <v>28</v>
      </c>
      <c r="X5558" s="291"/>
      <c r="Y5558" s="291"/>
      <c r="Z5558" s="291"/>
      <c r="AA5558" s="291"/>
      <c r="AB5558" s="318"/>
    </row>
    <row r="5559" spans="1:29" x14ac:dyDescent="0.35">
      <c r="A5559" s="300"/>
      <c r="B5559" s="294"/>
      <c r="C5559" s="294"/>
      <c r="D5559" s="312"/>
      <c r="E5559" s="312"/>
      <c r="F5559" s="312"/>
      <c r="G5559" s="305"/>
      <c r="H5559" s="306"/>
      <c r="I5559" s="307"/>
      <c r="J5559" s="291"/>
      <c r="K5559" s="291"/>
      <c r="L5559" s="309"/>
      <c r="M5559" s="300"/>
      <c r="N5559" s="294"/>
      <c r="O5559" s="294"/>
      <c r="P5559" s="294"/>
      <c r="Q5559" s="291"/>
      <c r="R5559" s="291"/>
      <c r="S5559" s="291"/>
      <c r="T5559" s="291"/>
      <c r="U5559" s="293" t="s">
        <v>29</v>
      </c>
      <c r="V5559" s="296" t="s">
        <v>30</v>
      </c>
      <c r="W5559" s="291"/>
      <c r="X5559" s="291"/>
      <c r="Y5559" s="291"/>
      <c r="Z5559" s="291"/>
      <c r="AA5559" s="291"/>
      <c r="AB5559" s="318"/>
    </row>
    <row r="5560" spans="1:29" x14ac:dyDescent="0.35">
      <c r="A5560" s="300"/>
      <c r="B5560" s="294"/>
      <c r="C5560" s="294"/>
      <c r="D5560" s="312"/>
      <c r="E5560" s="312"/>
      <c r="F5560" s="312"/>
      <c r="G5560" s="299" t="s">
        <v>31</v>
      </c>
      <c r="H5560" s="299" t="s">
        <v>32</v>
      </c>
      <c r="I5560" s="299" t="s">
        <v>33</v>
      </c>
      <c r="J5560" s="291"/>
      <c r="K5560" s="291"/>
      <c r="L5560" s="309"/>
      <c r="M5560" s="300"/>
      <c r="N5560" s="294"/>
      <c r="O5560" s="294"/>
      <c r="P5560" s="294"/>
      <c r="Q5560" s="291"/>
      <c r="R5560" s="291"/>
      <c r="S5560" s="291"/>
      <c r="T5560" s="291"/>
      <c r="U5560" s="294"/>
      <c r="V5560" s="297"/>
      <c r="W5560" s="291"/>
      <c r="X5560" s="291"/>
      <c r="Y5560" s="291"/>
      <c r="Z5560" s="291"/>
      <c r="AA5560" s="291"/>
      <c r="AB5560" s="318"/>
    </row>
    <row r="5561" spans="1:29" x14ac:dyDescent="0.35">
      <c r="A5561" s="300"/>
      <c r="B5561" s="294"/>
      <c r="C5561" s="294"/>
      <c r="D5561" s="312"/>
      <c r="E5561" s="312"/>
      <c r="F5561" s="312"/>
      <c r="G5561" s="300"/>
      <c r="H5561" s="300"/>
      <c r="I5561" s="300"/>
      <c r="J5561" s="291"/>
      <c r="K5561" s="291"/>
      <c r="L5561" s="309"/>
      <c r="M5561" s="300"/>
      <c r="N5561" s="294"/>
      <c r="O5561" s="294"/>
      <c r="P5561" s="294"/>
      <c r="Q5561" s="291"/>
      <c r="R5561" s="291"/>
      <c r="S5561" s="291"/>
      <c r="T5561" s="291"/>
      <c r="U5561" s="294"/>
      <c r="V5561" s="297"/>
      <c r="W5561" s="291"/>
      <c r="X5561" s="291"/>
      <c r="Y5561" s="291"/>
      <c r="Z5561" s="291"/>
      <c r="AA5561" s="291"/>
      <c r="AB5561" s="318"/>
    </row>
    <row r="5562" spans="1:29" x14ac:dyDescent="0.35">
      <c r="A5562" s="301"/>
      <c r="B5562" s="295"/>
      <c r="C5562" s="295"/>
      <c r="D5562" s="313"/>
      <c r="E5562" s="313"/>
      <c r="F5562" s="313"/>
      <c r="G5562" s="301"/>
      <c r="H5562" s="301"/>
      <c r="I5562" s="301"/>
      <c r="J5562" s="292"/>
      <c r="K5562" s="292"/>
      <c r="L5562" s="310"/>
      <c r="M5562" s="301"/>
      <c r="N5562" s="295"/>
      <c r="O5562" s="295"/>
      <c r="P5562" s="295"/>
      <c r="Q5562" s="292"/>
      <c r="R5562" s="292"/>
      <c r="S5562" s="292"/>
      <c r="T5562" s="292"/>
      <c r="U5562" s="295"/>
      <c r="V5562" s="298"/>
      <c r="W5562" s="292"/>
      <c r="X5562" s="292"/>
      <c r="Y5562" s="292"/>
      <c r="Z5562" s="292"/>
      <c r="AA5562" s="292"/>
      <c r="AB5562" s="319"/>
    </row>
    <row r="5563" spans="1:29" x14ac:dyDescent="0.35">
      <c r="A5563" s="15">
        <v>1</v>
      </c>
      <c r="B5563" s="16" t="str">
        <f>[1]ภดส3!B13680</f>
        <v>โฉนด</v>
      </c>
      <c r="C5563" s="16">
        <f>[1]ภดส3!E13680</f>
        <v>2920</v>
      </c>
      <c r="D5563" s="17">
        <f>[1]ภดส3!C13680</f>
        <v>6264</v>
      </c>
      <c r="E5563" s="17" t="str">
        <f>[1]ภดส3!F13680</f>
        <v>ม.2 ต.นาบอน</v>
      </c>
      <c r="F5563" s="18" t="s">
        <v>45</v>
      </c>
      <c r="G5563" s="16">
        <f>[1]ภดส3!G13680</f>
        <v>0</v>
      </c>
      <c r="H5563" s="16">
        <f>[1]ภดส3!H13680</f>
        <v>0</v>
      </c>
      <c r="I5563" s="16">
        <f>[1]ภดส3!I13680</f>
        <v>78</v>
      </c>
      <c r="J5563" s="19">
        <f>[1]ภดส3!J13680</f>
        <v>78</v>
      </c>
      <c r="K5563" s="20">
        <v>3050</v>
      </c>
      <c r="L5563" s="19">
        <f>J5563*K5563</f>
        <v>237900</v>
      </c>
      <c r="M5563" s="21"/>
      <c r="N5563" s="21"/>
      <c r="O5563" s="21"/>
      <c r="P5563" s="21"/>
      <c r="Q5563" s="22"/>
      <c r="R5563" s="23"/>
      <c r="S5563" s="22"/>
      <c r="T5563" s="22"/>
      <c r="U5563" s="21"/>
      <c r="V5563" s="21"/>
      <c r="W5563" s="23"/>
      <c r="X5563" s="22">
        <f>L5563</f>
        <v>237900</v>
      </c>
      <c r="Y5563" s="23">
        <f>X5563*100/100</f>
        <v>237900</v>
      </c>
      <c r="Z5563" s="22">
        <v>0</v>
      </c>
      <c r="AA5563" s="24">
        <f>Y5563-Z5563</f>
        <v>237900</v>
      </c>
      <c r="AB5563" s="25">
        <v>0.3</v>
      </c>
      <c r="AC5563" s="5">
        <f>AA5563*AB5563/100</f>
        <v>713.7</v>
      </c>
    </row>
    <row r="5564" spans="1:29" x14ac:dyDescent="0.35">
      <c r="A5564" s="15"/>
      <c r="B5564" s="16"/>
      <c r="C5564" s="16"/>
      <c r="D5564" s="17"/>
      <c r="E5564" s="17"/>
      <c r="F5564" s="28"/>
      <c r="G5564" s="16"/>
      <c r="H5564" s="16"/>
      <c r="I5564" s="16"/>
      <c r="J5564" s="45"/>
      <c r="K5564" s="29"/>
      <c r="L5564" s="19"/>
      <c r="M5564" s="30"/>
      <c r="N5564" s="30"/>
      <c r="O5564" s="31"/>
      <c r="P5564" s="30"/>
      <c r="Q5564" s="32"/>
      <c r="R5564" s="23"/>
      <c r="S5564" s="42"/>
      <c r="T5564" s="22"/>
      <c r="U5564" s="31"/>
      <c r="V5564" s="31"/>
      <c r="W5564" s="23"/>
      <c r="X5564" s="22"/>
      <c r="Y5564" s="23"/>
      <c r="Z5564" s="22"/>
      <c r="AA5564" s="24"/>
      <c r="AB5564" s="25"/>
      <c r="AC5564" s="5">
        <f>SUM(AC5563)</f>
        <v>713.7</v>
      </c>
    </row>
    <row r="5565" spans="1:29" x14ac:dyDescent="0.35">
      <c r="A5565" s="201"/>
      <c r="B5565" s="202"/>
      <c r="C5565" s="202"/>
      <c r="D5565" s="77"/>
      <c r="E5565" s="77"/>
      <c r="F5565" s="130"/>
      <c r="G5565" s="202"/>
      <c r="H5565" s="202"/>
      <c r="I5565" s="202"/>
      <c r="J5565" s="196"/>
      <c r="K5565" s="197"/>
      <c r="L5565" s="203"/>
      <c r="M5565" s="132"/>
      <c r="N5565" s="204"/>
      <c r="O5565" s="204"/>
      <c r="P5565" s="204"/>
      <c r="Q5565" s="183"/>
      <c r="R5565" s="206"/>
      <c r="S5565" s="183"/>
      <c r="T5565" s="207"/>
      <c r="U5565" s="204"/>
      <c r="V5565" s="204"/>
      <c r="W5565" s="206"/>
      <c r="X5565" s="207"/>
      <c r="Y5565" s="206"/>
      <c r="Z5565" s="207"/>
      <c r="AA5565" s="208"/>
      <c r="AB5565" s="198"/>
      <c r="AC5565" s="188"/>
    </row>
    <row r="5566" spans="1:29" x14ac:dyDescent="0.35">
      <c r="A5566" s="1"/>
      <c r="B5566" s="1"/>
      <c r="C5566" s="1"/>
      <c r="D5566" s="2"/>
      <c r="E5566" s="2"/>
      <c r="F5566" s="2"/>
      <c r="G5566" s="1"/>
      <c r="H5566" s="1"/>
      <c r="I5566" s="1"/>
      <c r="J5566" s="3"/>
      <c r="K5566" s="4"/>
      <c r="M5566" s="6"/>
      <c r="N5566" s="1"/>
      <c r="O5566" s="1"/>
      <c r="P5566" s="1"/>
      <c r="Q5566" s="3"/>
      <c r="R5566" s="4"/>
      <c r="S5566" s="3"/>
      <c r="T5566" s="3"/>
      <c r="U5566" s="1"/>
      <c r="V5566" s="1"/>
      <c r="W5566" s="4"/>
      <c r="X5566" s="3"/>
      <c r="Y5566" s="4"/>
      <c r="Z5566" s="3"/>
      <c r="AA5566" s="4"/>
      <c r="AB5566" s="55"/>
    </row>
    <row r="5567" spans="1:29" x14ac:dyDescent="0.35">
      <c r="A5567" s="8"/>
      <c r="B5567" s="8" t="s">
        <v>37</v>
      </c>
      <c r="C5567" s="8"/>
      <c r="D5567" s="9" t="s">
        <v>38</v>
      </c>
      <c r="E5567" s="9"/>
      <c r="F5567" s="9"/>
      <c r="G5567" s="56"/>
      <c r="H5567" s="8" t="s">
        <v>39</v>
      </c>
      <c r="I5567" s="8"/>
      <c r="J5567" s="57"/>
      <c r="K5567" s="10"/>
      <c r="L5567" s="8"/>
      <c r="M5567" s="13"/>
      <c r="N5567" s="1"/>
      <c r="O5567" s="1"/>
      <c r="P5567" s="1"/>
      <c r="Q5567" s="3"/>
      <c r="R5567" s="4"/>
      <c r="S5567" s="3"/>
      <c r="T5567" s="3"/>
      <c r="U5567" s="1"/>
      <c r="V5567" s="1"/>
      <c r="W5567" s="4"/>
      <c r="X5567" s="3"/>
      <c r="Y5567" s="4"/>
      <c r="Z5567" s="3"/>
      <c r="AA5567" s="4"/>
      <c r="AB5567" s="55"/>
    </row>
    <row r="5568" spans="1:29" x14ac:dyDescent="0.35">
      <c r="A5568" s="8"/>
      <c r="B5568" s="8"/>
      <c r="C5568" s="8"/>
      <c r="D5568" s="9"/>
      <c r="E5568" s="9"/>
      <c r="F5568" s="9"/>
      <c r="G5568" s="56"/>
      <c r="H5568" s="8" t="s">
        <v>40</v>
      </c>
      <c r="I5568" s="8"/>
      <c r="J5568" s="57"/>
      <c r="K5568" s="10"/>
      <c r="L5568" s="8"/>
      <c r="M5568" s="13"/>
      <c r="N5568" s="1"/>
      <c r="O5568" s="1"/>
      <c r="P5568" s="1"/>
      <c r="Q5568" s="3"/>
      <c r="R5568" s="4"/>
      <c r="S5568" s="3"/>
      <c r="T5568" s="3"/>
      <c r="U5568" s="1"/>
      <c r="V5568" s="1"/>
      <c r="W5568" s="4"/>
      <c r="X5568" s="3"/>
      <c r="Y5568" s="4"/>
      <c r="Z5568" s="3"/>
      <c r="AA5568" s="4"/>
      <c r="AB5568" s="55"/>
    </row>
    <row r="5569" spans="1:29" x14ac:dyDescent="0.35">
      <c r="A5569" s="8"/>
      <c r="B5569" s="8"/>
      <c r="C5569" s="8"/>
      <c r="D5569" s="9"/>
      <c r="E5569" s="9"/>
      <c r="F5569" s="9"/>
      <c r="G5569" s="56"/>
      <c r="H5569" s="8" t="s">
        <v>41</v>
      </c>
      <c r="I5569" s="8"/>
      <c r="J5569" s="57"/>
      <c r="K5569" s="10"/>
      <c r="L5569" s="8"/>
      <c r="M5569" s="13"/>
      <c r="N5569" s="1"/>
      <c r="O5569" s="1"/>
      <c r="P5569" s="8"/>
      <c r="Q5569" s="3"/>
      <c r="R5569" s="4"/>
      <c r="S5569" s="3"/>
      <c r="T5569" s="3"/>
      <c r="U5569" s="1"/>
      <c r="V5569" s="1"/>
      <c r="W5569" s="4"/>
      <c r="X5569" s="3"/>
      <c r="Y5569" s="11"/>
      <c r="Z5569" s="10"/>
      <c r="AA5569" s="11"/>
      <c r="AB5569" s="14"/>
    </row>
    <row r="5570" spans="1:29" x14ac:dyDescent="0.35">
      <c r="A5570" s="8"/>
      <c r="B5570" s="8"/>
      <c r="C5570" s="8"/>
      <c r="D5570" s="9"/>
      <c r="E5570" s="9"/>
      <c r="F5570" s="9"/>
      <c r="G5570" s="56"/>
      <c r="H5570" s="8" t="s">
        <v>42</v>
      </c>
      <c r="I5570" s="58"/>
      <c r="J5570" s="59"/>
      <c r="K5570" s="12"/>
      <c r="L5570" s="58"/>
      <c r="M5570" s="60"/>
      <c r="N5570" s="1"/>
      <c r="O5570" s="1"/>
      <c r="P5570" s="8"/>
      <c r="Q5570" s="3"/>
      <c r="R5570" s="4"/>
      <c r="S5570" s="3"/>
      <c r="T5570" s="3"/>
      <c r="U5570" s="1"/>
      <c r="V5570" s="1"/>
      <c r="W5570" s="4"/>
      <c r="X5570" s="3"/>
      <c r="Y5570" s="11"/>
      <c r="Z5570" s="10"/>
      <c r="AA5570" s="11"/>
      <c r="AB5570" s="14"/>
    </row>
    <row r="5571" spans="1:29" x14ac:dyDescent="0.35">
      <c r="A5571" s="58"/>
      <c r="B5571" s="58"/>
      <c r="C5571" s="58"/>
      <c r="D5571" s="61"/>
      <c r="E5571" s="61"/>
      <c r="F5571" s="61"/>
      <c r="G5571" s="58"/>
      <c r="H5571" s="58" t="s">
        <v>43</v>
      </c>
      <c r="I5571" s="58"/>
      <c r="J5571" s="59"/>
      <c r="K5571" s="12"/>
      <c r="L5571" s="58"/>
      <c r="M5571" s="60"/>
    </row>
    <row r="5572" spans="1:29" x14ac:dyDescent="0.35">
      <c r="A5572" s="1"/>
      <c r="B5572" s="1"/>
      <c r="C5572" s="1"/>
      <c r="D5572" s="2"/>
      <c r="E5572" s="2"/>
      <c r="F5572" s="2"/>
      <c r="G5572" s="1"/>
      <c r="H5572" s="1"/>
      <c r="I5572" s="1"/>
      <c r="J5572" s="3"/>
      <c r="K5572" s="4"/>
      <c r="M5572" s="6"/>
      <c r="N5572" s="1"/>
      <c r="O5572" s="1"/>
      <c r="P5572" s="1"/>
      <c r="Q5572" s="3"/>
      <c r="R5572" s="4"/>
      <c r="S5572" s="3"/>
      <c r="T5572" s="3"/>
      <c r="U5572" s="1"/>
      <c r="V5572" s="1"/>
      <c r="W5572" s="4"/>
      <c r="X5572" s="3"/>
      <c r="Y5572" s="4"/>
      <c r="Z5572" s="3"/>
      <c r="AA5572" s="314" t="s">
        <v>0</v>
      </c>
      <c r="AB5572" s="314"/>
    </row>
    <row r="5573" spans="1:29" x14ac:dyDescent="0.35">
      <c r="A5573" s="315" t="s">
        <v>1</v>
      </c>
      <c r="B5573" s="315"/>
      <c r="C5573" s="315"/>
      <c r="D5573" s="315"/>
      <c r="E5573" s="315"/>
      <c r="F5573" s="315"/>
      <c r="G5573" s="315"/>
      <c r="H5573" s="315"/>
      <c r="I5573" s="315"/>
      <c r="J5573" s="315"/>
      <c r="K5573" s="315"/>
      <c r="L5573" s="315"/>
      <c r="M5573" s="315"/>
      <c r="N5573" s="315"/>
      <c r="O5573" s="315"/>
      <c r="P5573" s="315"/>
      <c r="Q5573" s="315"/>
      <c r="R5573" s="315"/>
      <c r="S5573" s="315"/>
      <c r="T5573" s="315"/>
      <c r="U5573" s="315"/>
      <c r="V5573" s="315"/>
      <c r="W5573" s="315"/>
      <c r="X5573" s="315"/>
      <c r="Y5573" s="315"/>
      <c r="Z5573" s="315"/>
      <c r="AA5573" s="315"/>
      <c r="AB5573" s="315"/>
    </row>
    <row r="5574" spans="1:29" x14ac:dyDescent="0.35">
      <c r="A5574" s="315" t="str">
        <f>A5555</f>
        <v>เทศบาลตำบลนาบอน</v>
      </c>
      <c r="B5574" s="315"/>
      <c r="C5574" s="315"/>
      <c r="D5574" s="315"/>
      <c r="E5574" s="315"/>
      <c r="F5574" s="315"/>
      <c r="G5574" s="315"/>
      <c r="H5574" s="315"/>
      <c r="I5574" s="315"/>
      <c r="J5574" s="315"/>
      <c r="K5574" s="315"/>
      <c r="L5574" s="315"/>
      <c r="M5574" s="315"/>
      <c r="N5574" s="315"/>
      <c r="O5574" s="315"/>
      <c r="P5574" s="315"/>
      <c r="Q5574" s="315"/>
      <c r="R5574" s="315"/>
      <c r="S5574" s="315"/>
      <c r="T5574" s="315"/>
      <c r="U5574" s="315"/>
      <c r="V5574" s="315"/>
      <c r="W5574" s="315"/>
      <c r="X5574" s="315"/>
      <c r="Y5574" s="315"/>
      <c r="Z5574" s="315"/>
      <c r="AA5574" s="315"/>
      <c r="AB5574" s="315"/>
    </row>
    <row r="5575" spans="1:29" x14ac:dyDescent="0.35">
      <c r="A5575" s="8" t="s">
        <v>414</v>
      </c>
      <c r="B5575" s="8"/>
      <c r="C5575" s="8"/>
      <c r="D5575" s="9"/>
      <c r="E5575" s="9"/>
      <c r="F5575" s="9"/>
      <c r="G5575" s="8"/>
      <c r="H5575" s="8"/>
      <c r="I5575" s="8"/>
      <c r="J5575" s="10"/>
      <c r="K5575" s="11"/>
      <c r="L5575" s="12"/>
      <c r="M5575" s="13"/>
      <c r="N5575" s="8"/>
      <c r="O5575" s="8"/>
      <c r="P5575" s="8"/>
      <c r="Q5575" s="10"/>
      <c r="R5575" s="11"/>
      <c r="S5575" s="10"/>
      <c r="T5575" s="10"/>
      <c r="U5575" s="8"/>
      <c r="V5575" s="8"/>
      <c r="W5575" s="11"/>
      <c r="X5575" s="10"/>
      <c r="Y5575" s="11"/>
      <c r="Z5575" s="10"/>
      <c r="AA5575" s="11"/>
      <c r="AB5575" s="14"/>
    </row>
    <row r="5576" spans="1:29" x14ac:dyDescent="0.35">
      <c r="A5576" s="288" t="s">
        <v>4</v>
      </c>
      <c r="B5576" s="316"/>
      <c r="C5576" s="316"/>
      <c r="D5576" s="316"/>
      <c r="E5576" s="316"/>
      <c r="F5576" s="316"/>
      <c r="G5576" s="316"/>
      <c r="H5576" s="316"/>
      <c r="I5576" s="316"/>
      <c r="J5576" s="316"/>
      <c r="K5576" s="316"/>
      <c r="L5576" s="289"/>
      <c r="M5576" s="288" t="s">
        <v>5</v>
      </c>
      <c r="N5576" s="316"/>
      <c r="O5576" s="316"/>
      <c r="P5576" s="316"/>
      <c r="Q5576" s="316"/>
      <c r="R5576" s="316"/>
      <c r="S5576" s="316"/>
      <c r="T5576" s="316"/>
      <c r="U5576" s="316"/>
      <c r="V5576" s="316"/>
      <c r="W5576" s="289"/>
      <c r="X5576" s="290" t="s">
        <v>6</v>
      </c>
      <c r="Y5576" s="290" t="s">
        <v>7</v>
      </c>
      <c r="Z5576" s="290" t="s">
        <v>8</v>
      </c>
      <c r="AA5576" s="290" t="s">
        <v>9</v>
      </c>
      <c r="AB5576" s="317" t="s">
        <v>10</v>
      </c>
    </row>
    <row r="5577" spans="1:29" x14ac:dyDescent="0.35">
      <c r="A5577" s="299" t="s">
        <v>11</v>
      </c>
      <c r="B5577" s="293" t="s">
        <v>12</v>
      </c>
      <c r="C5577" s="293" t="s">
        <v>13</v>
      </c>
      <c r="D5577" s="311" t="s">
        <v>14</v>
      </c>
      <c r="E5577" s="311" t="s">
        <v>15</v>
      </c>
      <c r="F5577" s="312" t="s">
        <v>16</v>
      </c>
      <c r="G5577" s="302" t="s">
        <v>17</v>
      </c>
      <c r="H5577" s="303"/>
      <c r="I5577" s="304"/>
      <c r="J5577" s="290" t="s">
        <v>18</v>
      </c>
      <c r="K5577" s="290" t="s">
        <v>19</v>
      </c>
      <c r="L5577" s="308" t="s">
        <v>20</v>
      </c>
      <c r="M5577" s="299" t="s">
        <v>11</v>
      </c>
      <c r="N5577" s="293" t="s">
        <v>21</v>
      </c>
      <c r="O5577" s="293" t="s">
        <v>22</v>
      </c>
      <c r="P5577" s="293" t="s">
        <v>16</v>
      </c>
      <c r="Q5577" s="290" t="s">
        <v>23</v>
      </c>
      <c r="R5577" s="290" t="s">
        <v>24</v>
      </c>
      <c r="S5577" s="290" t="s">
        <v>25</v>
      </c>
      <c r="T5577" s="290" t="s">
        <v>26</v>
      </c>
      <c r="U5577" s="288" t="s">
        <v>27</v>
      </c>
      <c r="V5577" s="289"/>
      <c r="W5577" s="290" t="s">
        <v>28</v>
      </c>
      <c r="X5577" s="291"/>
      <c r="Y5577" s="291"/>
      <c r="Z5577" s="291"/>
      <c r="AA5577" s="291"/>
      <c r="AB5577" s="318"/>
    </row>
    <row r="5578" spans="1:29" x14ac:dyDescent="0.35">
      <c r="A5578" s="300"/>
      <c r="B5578" s="294"/>
      <c r="C5578" s="294"/>
      <c r="D5578" s="312"/>
      <c r="E5578" s="312"/>
      <c r="F5578" s="312"/>
      <c r="G5578" s="305"/>
      <c r="H5578" s="306"/>
      <c r="I5578" s="307"/>
      <c r="J5578" s="291"/>
      <c r="K5578" s="291"/>
      <c r="L5578" s="309"/>
      <c r="M5578" s="300"/>
      <c r="N5578" s="294"/>
      <c r="O5578" s="294"/>
      <c r="P5578" s="294"/>
      <c r="Q5578" s="291"/>
      <c r="R5578" s="291"/>
      <c r="S5578" s="291"/>
      <c r="T5578" s="291"/>
      <c r="U5578" s="293" t="s">
        <v>29</v>
      </c>
      <c r="V5578" s="296" t="s">
        <v>30</v>
      </c>
      <c r="W5578" s="291"/>
      <c r="X5578" s="291"/>
      <c r="Y5578" s="291"/>
      <c r="Z5578" s="291"/>
      <c r="AA5578" s="291"/>
      <c r="AB5578" s="318"/>
    </row>
    <row r="5579" spans="1:29" x14ac:dyDescent="0.35">
      <c r="A5579" s="300"/>
      <c r="B5579" s="294"/>
      <c r="C5579" s="294"/>
      <c r="D5579" s="312"/>
      <c r="E5579" s="312"/>
      <c r="F5579" s="312"/>
      <c r="G5579" s="299" t="s">
        <v>31</v>
      </c>
      <c r="H5579" s="299" t="s">
        <v>32</v>
      </c>
      <c r="I5579" s="299" t="s">
        <v>33</v>
      </c>
      <c r="J5579" s="291"/>
      <c r="K5579" s="291"/>
      <c r="L5579" s="309"/>
      <c r="M5579" s="300"/>
      <c r="N5579" s="294"/>
      <c r="O5579" s="294"/>
      <c r="P5579" s="294"/>
      <c r="Q5579" s="291"/>
      <c r="R5579" s="291"/>
      <c r="S5579" s="291"/>
      <c r="T5579" s="291"/>
      <c r="U5579" s="294"/>
      <c r="V5579" s="297"/>
      <c r="W5579" s="291"/>
      <c r="X5579" s="291"/>
      <c r="Y5579" s="291"/>
      <c r="Z5579" s="291"/>
      <c r="AA5579" s="291"/>
      <c r="AB5579" s="318"/>
    </row>
    <row r="5580" spans="1:29" x14ac:dyDescent="0.35">
      <c r="A5580" s="300"/>
      <c r="B5580" s="294"/>
      <c r="C5580" s="294"/>
      <c r="D5580" s="312"/>
      <c r="E5580" s="312"/>
      <c r="F5580" s="312"/>
      <c r="G5580" s="300"/>
      <c r="H5580" s="300"/>
      <c r="I5580" s="300"/>
      <c r="J5580" s="291"/>
      <c r="K5580" s="291"/>
      <c r="L5580" s="309"/>
      <c r="M5580" s="300"/>
      <c r="N5580" s="294"/>
      <c r="O5580" s="294"/>
      <c r="P5580" s="294"/>
      <c r="Q5580" s="291"/>
      <c r="R5580" s="291"/>
      <c r="S5580" s="291"/>
      <c r="T5580" s="291"/>
      <c r="U5580" s="294"/>
      <c r="V5580" s="297"/>
      <c r="W5580" s="291"/>
      <c r="X5580" s="291"/>
      <c r="Y5580" s="291"/>
      <c r="Z5580" s="291"/>
      <c r="AA5580" s="291"/>
      <c r="AB5580" s="318"/>
    </row>
    <row r="5581" spans="1:29" x14ac:dyDescent="0.35">
      <c r="A5581" s="301"/>
      <c r="B5581" s="295"/>
      <c r="C5581" s="295"/>
      <c r="D5581" s="313"/>
      <c r="E5581" s="313"/>
      <c r="F5581" s="313"/>
      <c r="G5581" s="301"/>
      <c r="H5581" s="301"/>
      <c r="I5581" s="301"/>
      <c r="J5581" s="292"/>
      <c r="K5581" s="292"/>
      <c r="L5581" s="310"/>
      <c r="M5581" s="301"/>
      <c r="N5581" s="295"/>
      <c r="O5581" s="295"/>
      <c r="P5581" s="295"/>
      <c r="Q5581" s="292"/>
      <c r="R5581" s="292"/>
      <c r="S5581" s="292"/>
      <c r="T5581" s="292"/>
      <c r="U5581" s="295"/>
      <c r="V5581" s="298"/>
      <c r="W5581" s="292"/>
      <c r="X5581" s="292"/>
      <c r="Y5581" s="292"/>
      <c r="Z5581" s="292"/>
      <c r="AA5581" s="292"/>
      <c r="AB5581" s="319"/>
    </row>
    <row r="5582" spans="1:29" x14ac:dyDescent="0.35">
      <c r="A5582" s="15">
        <v>1</v>
      </c>
      <c r="B5582" s="16" t="str">
        <f>[1]ภดส3!B13734</f>
        <v>โฉนด</v>
      </c>
      <c r="C5582" s="16">
        <f>[1]ภดส3!E13734</f>
        <v>4457</v>
      </c>
      <c r="D5582" s="17">
        <f>[1]ภดส3!C13734</f>
        <v>9431</v>
      </c>
      <c r="E5582" s="17" t="str">
        <f>[1]ภดส3!F13734</f>
        <v>ม.11 ต.นาบอน</v>
      </c>
      <c r="F5582" s="18" t="s">
        <v>34</v>
      </c>
      <c r="G5582" s="16">
        <f>[1]ภดส3!G13734</f>
        <v>0</v>
      </c>
      <c r="H5582" s="16">
        <f>[1]ภดส3!H13734</f>
        <v>0</v>
      </c>
      <c r="I5582" s="16">
        <f>[1]ภดส3!I13734</f>
        <v>27</v>
      </c>
      <c r="J5582" s="19">
        <f>[1]ภดส3!J13734</f>
        <v>27</v>
      </c>
      <c r="K5582" s="20">
        <v>3050</v>
      </c>
      <c r="L5582" s="19">
        <f>J5582*K5582</f>
        <v>82350</v>
      </c>
      <c r="M5582" s="21">
        <v>1</v>
      </c>
      <c r="N5582" s="21" t="s">
        <v>90</v>
      </c>
      <c r="O5582" s="21"/>
      <c r="P5582" s="21">
        <v>2</v>
      </c>
      <c r="Q5582" s="22">
        <v>100</v>
      </c>
      <c r="R5582" s="23">
        <v>100</v>
      </c>
      <c r="S5582" s="22">
        <v>5700</v>
      </c>
      <c r="T5582" s="22">
        <f>Q5582*S5582</f>
        <v>570000</v>
      </c>
      <c r="U5582" s="21">
        <v>15</v>
      </c>
      <c r="V5582" s="21">
        <v>20</v>
      </c>
      <c r="W5582" s="23">
        <f>T5582-T5582*20/100</f>
        <v>456000</v>
      </c>
      <c r="X5582" s="22">
        <f>L5582+W5582</f>
        <v>538350</v>
      </c>
      <c r="Y5582" s="23">
        <f>X5582*R5582/100</f>
        <v>538350</v>
      </c>
      <c r="Z5582" s="22">
        <v>0</v>
      </c>
      <c r="AA5582" s="24">
        <f>Y5582-Z5582</f>
        <v>538350</v>
      </c>
      <c r="AB5582" s="25">
        <v>0.02</v>
      </c>
      <c r="AC5582" s="5">
        <f>AA5582*AB5582/100</f>
        <v>107.67</v>
      </c>
    </row>
    <row r="5583" spans="1:29" x14ac:dyDescent="0.35">
      <c r="A5583" s="15">
        <v>2</v>
      </c>
      <c r="B5583" s="16" t="str">
        <f>[1]ภดส3!B13735</f>
        <v>โฉนด</v>
      </c>
      <c r="C5583" s="16">
        <f>[1]ภดส3!E13735</f>
        <v>3738</v>
      </c>
      <c r="D5583" s="17">
        <f>[1]ภดส3!C13735</f>
        <v>7682</v>
      </c>
      <c r="E5583" s="17" t="str">
        <f>[1]ภดส3!F13735</f>
        <v>ม.11 ต.นาบอน</v>
      </c>
      <c r="F5583" s="28" t="s">
        <v>47</v>
      </c>
      <c r="G5583" s="16">
        <f>[1]ภดส3!G13735</f>
        <v>0</v>
      </c>
      <c r="H5583" s="16">
        <f>[1]ภดส3!H13735</f>
        <v>0</v>
      </c>
      <c r="I5583" s="16">
        <f>[1]ภดส3!I13735</f>
        <v>34</v>
      </c>
      <c r="J5583" s="45">
        <f>[1]ภดส3!J13735</f>
        <v>34</v>
      </c>
      <c r="K5583" s="29">
        <v>3050</v>
      </c>
      <c r="L5583" s="19">
        <f>J5583*K5583</f>
        <v>103700</v>
      </c>
      <c r="M5583" s="31">
        <v>2</v>
      </c>
      <c r="N5583" s="31" t="s">
        <v>90</v>
      </c>
      <c r="O5583" s="31"/>
      <c r="P5583" s="31">
        <v>3</v>
      </c>
      <c r="Q5583" s="32">
        <v>136</v>
      </c>
      <c r="R5583" s="23">
        <v>100</v>
      </c>
      <c r="S5583" s="32">
        <v>5700</v>
      </c>
      <c r="T5583" s="22">
        <f>Q5583*S5583</f>
        <v>775200</v>
      </c>
      <c r="U5583" s="31">
        <v>15</v>
      </c>
      <c r="V5583" s="31">
        <v>20</v>
      </c>
      <c r="W5583" s="23">
        <f>T5583-T5583*20/100</f>
        <v>620160</v>
      </c>
      <c r="X5583" s="22">
        <f>L5583+W5583</f>
        <v>723860</v>
      </c>
      <c r="Y5583" s="23">
        <f>X5583*R5583/100</f>
        <v>723860</v>
      </c>
      <c r="Z5583" s="22">
        <v>0</v>
      </c>
      <c r="AA5583" s="24">
        <f>Y5583-Z5583</f>
        <v>723860</v>
      </c>
      <c r="AB5583" s="25">
        <v>0.3</v>
      </c>
      <c r="AC5583" s="5">
        <f>AA5583*AB5583/100</f>
        <v>2171.58</v>
      </c>
    </row>
    <row r="5584" spans="1:29" x14ac:dyDescent="0.35">
      <c r="A5584" s="201"/>
      <c r="B5584" s="202"/>
      <c r="C5584" s="202"/>
      <c r="D5584" s="77"/>
      <c r="E5584" s="77"/>
      <c r="F5584" s="130"/>
      <c r="G5584" s="202"/>
      <c r="H5584" s="202"/>
      <c r="I5584" s="202"/>
      <c r="J5584" s="196"/>
      <c r="K5584" s="197"/>
      <c r="L5584" s="203"/>
      <c r="M5584" s="132"/>
      <c r="N5584" s="204"/>
      <c r="O5584" s="204"/>
      <c r="P5584" s="204"/>
      <c r="Q5584" s="183"/>
      <c r="R5584" s="206"/>
      <c r="S5584" s="183"/>
      <c r="T5584" s="207"/>
      <c r="U5584" s="204"/>
      <c r="V5584" s="204"/>
      <c r="W5584" s="206"/>
      <c r="X5584" s="207"/>
      <c r="Y5584" s="206"/>
      <c r="Z5584" s="207"/>
      <c r="AA5584" s="208"/>
      <c r="AB5584" s="198"/>
      <c r="AC5584" s="188">
        <f>SUM(AC5582:AC5583)</f>
        <v>2279.25</v>
      </c>
    </row>
    <row r="5585" spans="1:28" x14ac:dyDescent="0.35">
      <c r="A5585" s="1"/>
      <c r="B5585" s="1"/>
      <c r="C5585" s="1"/>
      <c r="D5585" s="2"/>
      <c r="E5585" s="2"/>
      <c r="F5585" s="2"/>
      <c r="G5585" s="1"/>
      <c r="H5585" s="1"/>
      <c r="I5585" s="1"/>
      <c r="J5585" s="3"/>
      <c r="K5585" s="4"/>
      <c r="M5585" s="6"/>
      <c r="N5585" s="1"/>
      <c r="O5585" s="1"/>
      <c r="P5585" s="1"/>
      <c r="Q5585" s="3"/>
      <c r="R5585" s="4"/>
      <c r="S5585" s="3"/>
      <c r="T5585" s="3"/>
      <c r="U5585" s="1"/>
      <c r="V5585" s="1"/>
      <c r="W5585" s="4"/>
      <c r="X5585" s="3"/>
      <c r="Y5585" s="4"/>
      <c r="Z5585" s="3"/>
      <c r="AA5585" s="4"/>
      <c r="AB5585" s="55"/>
    </row>
    <row r="5586" spans="1:28" x14ac:dyDescent="0.35">
      <c r="A5586" s="8"/>
      <c r="B5586" s="8" t="s">
        <v>37</v>
      </c>
      <c r="C5586" s="8"/>
      <c r="D5586" s="9" t="s">
        <v>38</v>
      </c>
      <c r="E5586" s="9"/>
      <c r="F5586" s="9"/>
      <c r="G5586" s="56"/>
      <c r="H5586" s="8" t="s">
        <v>39</v>
      </c>
      <c r="I5586" s="8"/>
      <c r="J5586" s="57"/>
      <c r="K5586" s="10"/>
      <c r="L5586" s="8"/>
      <c r="M5586" s="13"/>
      <c r="N5586" s="1"/>
      <c r="O5586" s="1"/>
      <c r="P5586" s="1"/>
      <c r="Q5586" s="3"/>
      <c r="R5586" s="4"/>
      <c r="S5586" s="3"/>
      <c r="T5586" s="3"/>
      <c r="U5586" s="1"/>
      <c r="V5586" s="1"/>
      <c r="W5586" s="4"/>
      <c r="X5586" s="3"/>
      <c r="Y5586" s="4"/>
      <c r="Z5586" s="3"/>
      <c r="AA5586" s="4"/>
      <c r="AB5586" s="55"/>
    </row>
    <row r="5587" spans="1:28" x14ac:dyDescent="0.35">
      <c r="A5587" s="8"/>
      <c r="B5587" s="8"/>
      <c r="C5587" s="8"/>
      <c r="D5587" s="9"/>
      <c r="E5587" s="9"/>
      <c r="F5587" s="9"/>
      <c r="G5587" s="56"/>
      <c r="H5587" s="8" t="s">
        <v>40</v>
      </c>
      <c r="I5587" s="8"/>
      <c r="J5587" s="57"/>
      <c r="K5587" s="10"/>
      <c r="L5587" s="8"/>
      <c r="M5587" s="13"/>
      <c r="N5587" s="1"/>
      <c r="O5587" s="1"/>
      <c r="P5587" s="1"/>
      <c r="Q5587" s="3"/>
      <c r="R5587" s="4"/>
      <c r="S5587" s="3"/>
      <c r="T5587" s="3"/>
      <c r="U5587" s="1"/>
      <c r="V5587" s="1"/>
      <c r="W5587" s="4"/>
      <c r="X5587" s="3"/>
      <c r="Y5587" s="4"/>
      <c r="Z5587" s="3"/>
      <c r="AA5587" s="4"/>
      <c r="AB5587" s="55"/>
    </row>
    <row r="5588" spans="1:28" x14ac:dyDescent="0.35">
      <c r="A5588" s="8"/>
      <c r="B5588" s="8"/>
      <c r="C5588" s="8"/>
      <c r="D5588" s="9"/>
      <c r="E5588" s="9"/>
      <c r="F5588" s="9"/>
      <c r="G5588" s="56"/>
      <c r="H5588" s="8" t="s">
        <v>41</v>
      </c>
      <c r="I5588" s="8"/>
      <c r="J5588" s="57"/>
      <c r="K5588" s="10"/>
      <c r="L5588" s="8"/>
      <c r="M5588" s="13"/>
      <c r="N5588" s="1"/>
      <c r="O5588" s="1"/>
      <c r="P5588" s="8"/>
      <c r="Q5588" s="3"/>
      <c r="R5588" s="4"/>
      <c r="S5588" s="3"/>
      <c r="T5588" s="3"/>
      <c r="U5588" s="1"/>
      <c r="V5588" s="1"/>
      <c r="W5588" s="4"/>
      <c r="X5588" s="3"/>
      <c r="Y5588" s="11"/>
      <c r="Z5588" s="10"/>
      <c r="AA5588" s="11"/>
      <c r="AB5588" s="14"/>
    </row>
    <row r="5589" spans="1:28" x14ac:dyDescent="0.35">
      <c r="A5589" s="8"/>
      <c r="B5589" s="8"/>
      <c r="C5589" s="8"/>
      <c r="D5589" s="9"/>
      <c r="E5589" s="9"/>
      <c r="F5589" s="9"/>
      <c r="G5589" s="56"/>
      <c r="H5589" s="8" t="s">
        <v>42</v>
      </c>
      <c r="I5589" s="58"/>
      <c r="J5589" s="59"/>
      <c r="K5589" s="12"/>
      <c r="L5589" s="58"/>
      <c r="M5589" s="60"/>
      <c r="N5589" s="1"/>
      <c r="O5589" s="1"/>
      <c r="P5589" s="8"/>
      <c r="Q5589" s="3"/>
      <c r="R5589" s="4"/>
      <c r="S5589" s="3"/>
      <c r="T5589" s="3"/>
      <c r="U5589" s="1"/>
      <c r="V5589" s="1"/>
      <c r="W5589" s="4"/>
      <c r="X5589" s="3"/>
      <c r="Y5589" s="11"/>
      <c r="Z5589" s="10"/>
      <c r="AA5589" s="11"/>
      <c r="AB5589" s="14"/>
    </row>
    <row r="5590" spans="1:28" x14ac:dyDescent="0.35">
      <c r="A5590" s="58"/>
      <c r="B5590" s="58"/>
      <c r="C5590" s="58"/>
      <c r="D5590" s="61"/>
      <c r="E5590" s="61"/>
      <c r="F5590" s="61"/>
      <c r="G5590" s="58"/>
      <c r="H5590" s="58" t="s">
        <v>43</v>
      </c>
      <c r="I5590" s="58"/>
      <c r="J5590" s="59"/>
      <c r="K5590" s="12"/>
      <c r="L5590" s="58"/>
      <c r="M5590" s="60"/>
    </row>
    <row r="5591" spans="1:28" x14ac:dyDescent="0.35">
      <c r="A5591" s="1"/>
      <c r="B5591" s="1"/>
      <c r="C5591" s="1"/>
      <c r="D5591" s="2"/>
      <c r="E5591" s="2"/>
      <c r="F5591" s="2"/>
      <c r="G5591" s="1"/>
      <c r="H5591" s="1"/>
      <c r="I5591" s="1"/>
      <c r="J5591" s="3"/>
      <c r="K5591" s="4"/>
      <c r="M5591" s="6"/>
      <c r="N5591" s="1"/>
      <c r="O5591" s="1"/>
      <c r="P5591" s="1"/>
      <c r="Q5591" s="3"/>
      <c r="R5591" s="4"/>
      <c r="S5591" s="3"/>
      <c r="T5591" s="3"/>
      <c r="U5591" s="1"/>
      <c r="V5591" s="1"/>
      <c r="W5591" s="4"/>
      <c r="X5591" s="3"/>
      <c r="Y5591" s="4"/>
      <c r="Z5591" s="3"/>
      <c r="AA5591" s="314" t="s">
        <v>0</v>
      </c>
      <c r="AB5591" s="314"/>
    </row>
    <row r="5592" spans="1:28" x14ac:dyDescent="0.35">
      <c r="A5592" s="315" t="s">
        <v>1</v>
      </c>
      <c r="B5592" s="315"/>
      <c r="C5592" s="315"/>
      <c r="D5592" s="315"/>
      <c r="E5592" s="315"/>
      <c r="F5592" s="315"/>
      <c r="G5592" s="315"/>
      <c r="H5592" s="315"/>
      <c r="I5592" s="315"/>
      <c r="J5592" s="315"/>
      <c r="K5592" s="315"/>
      <c r="L5592" s="315"/>
      <c r="M5592" s="315"/>
      <c r="N5592" s="315"/>
      <c r="O5592" s="315"/>
      <c r="P5592" s="315"/>
      <c r="Q5592" s="315"/>
      <c r="R5592" s="315"/>
      <c r="S5592" s="315"/>
      <c r="T5592" s="315"/>
      <c r="U5592" s="315"/>
      <c r="V5592" s="315"/>
      <c r="W5592" s="315"/>
      <c r="X5592" s="315"/>
      <c r="Y5592" s="315"/>
      <c r="Z5592" s="315"/>
      <c r="AA5592" s="315"/>
      <c r="AB5592" s="315"/>
    </row>
    <row r="5593" spans="1:28" x14ac:dyDescent="0.35">
      <c r="A5593" s="315" t="str">
        <f>A5574</f>
        <v>เทศบาลตำบลนาบอน</v>
      </c>
      <c r="B5593" s="315"/>
      <c r="C5593" s="315"/>
      <c r="D5593" s="315"/>
      <c r="E5593" s="315"/>
      <c r="F5593" s="315"/>
      <c r="G5593" s="315"/>
      <c r="H5593" s="315"/>
      <c r="I5593" s="315"/>
      <c r="J5593" s="315"/>
      <c r="K5593" s="315"/>
      <c r="L5593" s="315"/>
      <c r="M5593" s="315"/>
      <c r="N5593" s="315"/>
      <c r="O5593" s="315"/>
      <c r="P5593" s="315"/>
      <c r="Q5593" s="315"/>
      <c r="R5593" s="315"/>
      <c r="S5593" s="315"/>
      <c r="T5593" s="315"/>
      <c r="U5593" s="315"/>
      <c r="V5593" s="315"/>
      <c r="W5593" s="315"/>
      <c r="X5593" s="315"/>
      <c r="Y5593" s="315"/>
      <c r="Z5593" s="315"/>
      <c r="AA5593" s="315"/>
      <c r="AB5593" s="315"/>
    </row>
    <row r="5594" spans="1:28" x14ac:dyDescent="0.35">
      <c r="A5594" s="8" t="s">
        <v>415</v>
      </c>
      <c r="B5594" s="8"/>
      <c r="C5594" s="8"/>
      <c r="D5594" s="9"/>
      <c r="E5594" s="9"/>
      <c r="F5594" s="9"/>
      <c r="G5594" s="8"/>
      <c r="H5594" s="8"/>
      <c r="I5594" s="8"/>
      <c r="J5594" s="10"/>
      <c r="K5594" s="11"/>
      <c r="L5594" s="12"/>
      <c r="M5594" s="13"/>
      <c r="N5594" s="8"/>
      <c r="O5594" s="8"/>
      <c r="P5594" s="8"/>
      <c r="Q5594" s="10"/>
      <c r="R5594" s="11"/>
      <c r="S5594" s="10"/>
      <c r="T5594" s="10"/>
      <c r="U5594" s="8"/>
      <c r="V5594" s="8"/>
      <c r="W5594" s="11"/>
      <c r="X5594" s="10"/>
      <c r="Y5594" s="11"/>
      <c r="Z5594" s="10"/>
      <c r="AA5594" s="11"/>
      <c r="AB5594" s="14"/>
    </row>
    <row r="5595" spans="1:28" x14ac:dyDescent="0.35">
      <c r="A5595" s="288" t="s">
        <v>4</v>
      </c>
      <c r="B5595" s="316"/>
      <c r="C5595" s="316"/>
      <c r="D5595" s="316"/>
      <c r="E5595" s="316"/>
      <c r="F5595" s="316"/>
      <c r="G5595" s="316"/>
      <c r="H5595" s="316"/>
      <c r="I5595" s="316"/>
      <c r="J5595" s="316"/>
      <c r="K5595" s="316"/>
      <c r="L5595" s="289"/>
      <c r="M5595" s="288" t="s">
        <v>5</v>
      </c>
      <c r="N5595" s="316"/>
      <c r="O5595" s="316"/>
      <c r="P5595" s="316"/>
      <c r="Q5595" s="316"/>
      <c r="R5595" s="316"/>
      <c r="S5595" s="316"/>
      <c r="T5595" s="316"/>
      <c r="U5595" s="316"/>
      <c r="V5595" s="316"/>
      <c r="W5595" s="289"/>
      <c r="X5595" s="290" t="s">
        <v>6</v>
      </c>
      <c r="Y5595" s="290" t="s">
        <v>7</v>
      </c>
      <c r="Z5595" s="290" t="s">
        <v>8</v>
      </c>
      <c r="AA5595" s="290" t="s">
        <v>9</v>
      </c>
      <c r="AB5595" s="317" t="s">
        <v>10</v>
      </c>
    </row>
    <row r="5596" spans="1:28" x14ac:dyDescent="0.35">
      <c r="A5596" s="299" t="s">
        <v>11</v>
      </c>
      <c r="B5596" s="293" t="s">
        <v>12</v>
      </c>
      <c r="C5596" s="293" t="s">
        <v>13</v>
      </c>
      <c r="D5596" s="311" t="s">
        <v>14</v>
      </c>
      <c r="E5596" s="311" t="s">
        <v>15</v>
      </c>
      <c r="F5596" s="312" t="s">
        <v>16</v>
      </c>
      <c r="G5596" s="302" t="s">
        <v>17</v>
      </c>
      <c r="H5596" s="303"/>
      <c r="I5596" s="304"/>
      <c r="J5596" s="290" t="s">
        <v>18</v>
      </c>
      <c r="K5596" s="290" t="s">
        <v>19</v>
      </c>
      <c r="L5596" s="308" t="s">
        <v>20</v>
      </c>
      <c r="M5596" s="299" t="s">
        <v>11</v>
      </c>
      <c r="N5596" s="293" t="s">
        <v>21</v>
      </c>
      <c r="O5596" s="293" t="s">
        <v>22</v>
      </c>
      <c r="P5596" s="293" t="s">
        <v>16</v>
      </c>
      <c r="Q5596" s="290" t="s">
        <v>23</v>
      </c>
      <c r="R5596" s="290" t="s">
        <v>24</v>
      </c>
      <c r="S5596" s="290" t="s">
        <v>25</v>
      </c>
      <c r="T5596" s="290" t="s">
        <v>26</v>
      </c>
      <c r="U5596" s="288" t="s">
        <v>27</v>
      </c>
      <c r="V5596" s="289"/>
      <c r="W5596" s="290" t="s">
        <v>28</v>
      </c>
      <c r="X5596" s="291"/>
      <c r="Y5596" s="291"/>
      <c r="Z5596" s="291"/>
      <c r="AA5596" s="291"/>
      <c r="AB5596" s="318"/>
    </row>
    <row r="5597" spans="1:28" x14ac:dyDescent="0.35">
      <c r="A5597" s="300"/>
      <c r="B5597" s="294"/>
      <c r="C5597" s="294"/>
      <c r="D5597" s="312"/>
      <c r="E5597" s="312"/>
      <c r="F5597" s="312"/>
      <c r="G5597" s="305"/>
      <c r="H5597" s="306"/>
      <c r="I5597" s="307"/>
      <c r="J5597" s="291"/>
      <c r="K5597" s="291"/>
      <c r="L5597" s="309"/>
      <c r="M5597" s="300"/>
      <c r="N5597" s="294"/>
      <c r="O5597" s="294"/>
      <c r="P5597" s="294"/>
      <c r="Q5597" s="291"/>
      <c r="R5597" s="291"/>
      <c r="S5597" s="291"/>
      <c r="T5597" s="291"/>
      <c r="U5597" s="293" t="s">
        <v>29</v>
      </c>
      <c r="V5597" s="296" t="s">
        <v>30</v>
      </c>
      <c r="W5597" s="291"/>
      <c r="X5597" s="291"/>
      <c r="Y5597" s="291"/>
      <c r="Z5597" s="291"/>
      <c r="AA5597" s="291"/>
      <c r="AB5597" s="318"/>
    </row>
    <row r="5598" spans="1:28" x14ac:dyDescent="0.35">
      <c r="A5598" s="300"/>
      <c r="B5598" s="294"/>
      <c r="C5598" s="294"/>
      <c r="D5598" s="312"/>
      <c r="E5598" s="312"/>
      <c r="F5598" s="312"/>
      <c r="G5598" s="299" t="s">
        <v>31</v>
      </c>
      <c r="H5598" s="299" t="s">
        <v>32</v>
      </c>
      <c r="I5598" s="299" t="s">
        <v>33</v>
      </c>
      <c r="J5598" s="291"/>
      <c r="K5598" s="291"/>
      <c r="L5598" s="309"/>
      <c r="M5598" s="300"/>
      <c r="N5598" s="294"/>
      <c r="O5598" s="294"/>
      <c r="P5598" s="294"/>
      <c r="Q5598" s="291"/>
      <c r="R5598" s="291"/>
      <c r="S5598" s="291"/>
      <c r="T5598" s="291"/>
      <c r="U5598" s="294"/>
      <c r="V5598" s="297"/>
      <c r="W5598" s="291"/>
      <c r="X5598" s="291"/>
      <c r="Y5598" s="291"/>
      <c r="Z5598" s="291"/>
      <c r="AA5598" s="291"/>
      <c r="AB5598" s="318"/>
    </row>
    <row r="5599" spans="1:28" x14ac:dyDescent="0.35">
      <c r="A5599" s="300"/>
      <c r="B5599" s="294"/>
      <c r="C5599" s="294"/>
      <c r="D5599" s="312"/>
      <c r="E5599" s="312"/>
      <c r="F5599" s="312"/>
      <c r="G5599" s="300"/>
      <c r="H5599" s="300"/>
      <c r="I5599" s="300"/>
      <c r="J5599" s="291"/>
      <c r="K5599" s="291"/>
      <c r="L5599" s="309"/>
      <c r="M5599" s="300"/>
      <c r="N5599" s="294"/>
      <c r="O5599" s="294"/>
      <c r="P5599" s="294"/>
      <c r="Q5599" s="291"/>
      <c r="R5599" s="291"/>
      <c r="S5599" s="291"/>
      <c r="T5599" s="291"/>
      <c r="U5599" s="294"/>
      <c r="V5599" s="297"/>
      <c r="W5599" s="291"/>
      <c r="X5599" s="291"/>
      <c r="Y5599" s="291"/>
      <c r="Z5599" s="291"/>
      <c r="AA5599" s="291"/>
      <c r="AB5599" s="318"/>
    </row>
    <row r="5600" spans="1:28" x14ac:dyDescent="0.35">
      <c r="A5600" s="301"/>
      <c r="B5600" s="295"/>
      <c r="C5600" s="295"/>
      <c r="D5600" s="313"/>
      <c r="E5600" s="313"/>
      <c r="F5600" s="313"/>
      <c r="G5600" s="301"/>
      <c r="H5600" s="301"/>
      <c r="I5600" s="301"/>
      <c r="J5600" s="292"/>
      <c r="K5600" s="292"/>
      <c r="L5600" s="310"/>
      <c r="M5600" s="301"/>
      <c r="N5600" s="295"/>
      <c r="O5600" s="295"/>
      <c r="P5600" s="295"/>
      <c r="Q5600" s="292"/>
      <c r="R5600" s="292"/>
      <c r="S5600" s="292"/>
      <c r="T5600" s="292"/>
      <c r="U5600" s="295"/>
      <c r="V5600" s="298"/>
      <c r="W5600" s="292"/>
      <c r="X5600" s="292"/>
      <c r="Y5600" s="292"/>
      <c r="Z5600" s="292"/>
      <c r="AA5600" s="292"/>
      <c r="AB5600" s="319"/>
    </row>
    <row r="5601" spans="1:29" x14ac:dyDescent="0.35">
      <c r="A5601" s="15">
        <v>1</v>
      </c>
      <c r="B5601" s="16" t="str">
        <f>[1]ภดส3!B13761</f>
        <v>โฉนด</v>
      </c>
      <c r="C5601" s="16">
        <f>[1]ภดส3!E13761</f>
        <v>3565</v>
      </c>
      <c r="D5601" s="17">
        <f>[1]ภดส3!C13761</f>
        <v>7509</v>
      </c>
      <c r="E5601" s="17" t="str">
        <f>[1]ภดส3!F13761</f>
        <v>ม.2 ต.นาบอน</v>
      </c>
      <c r="F5601" s="18" t="s">
        <v>34</v>
      </c>
      <c r="G5601" s="16">
        <f>[1]ภดส3!G13761</f>
        <v>0</v>
      </c>
      <c r="H5601" s="16">
        <f>[1]ภดส3!H13761</f>
        <v>0</v>
      </c>
      <c r="I5601" s="16">
        <f>[1]ภดส3!I13761</f>
        <v>24</v>
      </c>
      <c r="J5601" s="19">
        <f>[1]ภดส3!J13761</f>
        <v>24</v>
      </c>
      <c r="K5601" s="20">
        <v>150</v>
      </c>
      <c r="L5601" s="19">
        <f>J5601*K5601</f>
        <v>3600</v>
      </c>
      <c r="M5601" s="21">
        <v>1</v>
      </c>
      <c r="N5601" s="21" t="s">
        <v>48</v>
      </c>
      <c r="O5601" s="21" t="s">
        <v>49</v>
      </c>
      <c r="P5601" s="21">
        <v>2</v>
      </c>
      <c r="Q5601" s="22">
        <v>192</v>
      </c>
      <c r="R5601" s="23">
        <v>100</v>
      </c>
      <c r="S5601" s="22">
        <v>7450</v>
      </c>
      <c r="T5601" s="22">
        <f>Q5601*S5601</f>
        <v>1430400</v>
      </c>
      <c r="U5601" s="21">
        <v>15</v>
      </c>
      <c r="V5601" s="21">
        <v>20</v>
      </c>
      <c r="W5601" s="23">
        <f>T5601-T5601*20/100</f>
        <v>1144320</v>
      </c>
      <c r="X5601" s="22">
        <f>L5601+W5601</f>
        <v>1147920</v>
      </c>
      <c r="Y5601" s="23">
        <f>X5601*R5601/100</f>
        <v>1147920</v>
      </c>
      <c r="Z5601" s="22">
        <v>0</v>
      </c>
      <c r="AA5601" s="24">
        <f>Y5601-Z5601</f>
        <v>1147920</v>
      </c>
      <c r="AB5601" s="25">
        <v>0.02</v>
      </c>
      <c r="AC5601" s="5">
        <f>AA5601*AB5601/100</f>
        <v>229.584</v>
      </c>
    </row>
    <row r="5602" spans="1:29" x14ac:dyDescent="0.35">
      <c r="A5602" s="15"/>
      <c r="B5602" s="16"/>
      <c r="C5602" s="16"/>
      <c r="D5602" s="17"/>
      <c r="E5602" s="17"/>
      <c r="F5602" s="28"/>
      <c r="G5602" s="16"/>
      <c r="H5602" s="16"/>
      <c r="I5602" s="16"/>
      <c r="J5602" s="45"/>
      <c r="K5602" s="29"/>
      <c r="L5602" s="19"/>
      <c r="M5602" s="30"/>
      <c r="N5602" s="30"/>
      <c r="O5602" s="31"/>
      <c r="P5602" s="30"/>
      <c r="Q5602" s="32"/>
      <c r="R5602" s="23"/>
      <c r="S5602" s="42"/>
      <c r="T5602" s="22"/>
      <c r="U5602" s="31"/>
      <c r="V5602" s="31"/>
      <c r="W5602" s="23"/>
      <c r="X5602" s="22"/>
      <c r="Y5602" s="23"/>
      <c r="Z5602" s="22"/>
      <c r="AA5602" s="24"/>
      <c r="AB5602" s="25"/>
      <c r="AC5602" s="5">
        <f>SUM(AC5601)</f>
        <v>229.584</v>
      </c>
    </row>
    <row r="5603" spans="1:29" x14ac:dyDescent="0.35">
      <c r="A5603" s="201"/>
      <c r="B5603" s="202"/>
      <c r="C5603" s="202"/>
      <c r="D5603" s="77"/>
      <c r="E5603" s="77"/>
      <c r="F5603" s="130"/>
      <c r="G5603" s="202"/>
      <c r="H5603" s="202"/>
      <c r="I5603" s="202"/>
      <c r="J5603" s="196"/>
      <c r="K5603" s="197"/>
      <c r="L5603" s="203"/>
      <c r="M5603" s="132"/>
      <c r="N5603" s="204"/>
      <c r="O5603" s="204"/>
      <c r="P5603" s="204"/>
      <c r="Q5603" s="183"/>
      <c r="R5603" s="206"/>
      <c r="S5603" s="183"/>
      <c r="T5603" s="207"/>
      <c r="U5603" s="204"/>
      <c r="V5603" s="204"/>
      <c r="W5603" s="206"/>
      <c r="X5603" s="207"/>
      <c r="Y5603" s="206"/>
      <c r="Z5603" s="207"/>
      <c r="AA5603" s="208"/>
      <c r="AB5603" s="198"/>
      <c r="AC5603" s="188"/>
    </row>
    <row r="5604" spans="1:29" x14ac:dyDescent="0.35">
      <c r="A5604" s="1"/>
      <c r="B5604" s="1"/>
      <c r="C5604" s="1"/>
      <c r="D5604" s="2"/>
      <c r="E5604" s="2"/>
      <c r="F5604" s="2"/>
      <c r="G5604" s="1"/>
      <c r="H5604" s="1"/>
      <c r="I5604" s="1"/>
      <c r="J5604" s="3"/>
      <c r="K5604" s="4"/>
      <c r="M5604" s="6"/>
      <c r="N5604" s="1"/>
      <c r="O5604" s="1"/>
      <c r="P5604" s="1"/>
      <c r="Q5604" s="3"/>
      <c r="R5604" s="4"/>
      <c r="S5604" s="3"/>
      <c r="T5604" s="3"/>
      <c r="U5604" s="1"/>
      <c r="V5604" s="1"/>
      <c r="W5604" s="4"/>
      <c r="X5604" s="3"/>
      <c r="Y5604" s="4"/>
      <c r="Z5604" s="3"/>
      <c r="AA5604" s="4"/>
      <c r="AB5604" s="55"/>
    </row>
    <row r="5605" spans="1:29" x14ac:dyDescent="0.35">
      <c r="A5605" s="8"/>
      <c r="B5605" s="8" t="s">
        <v>37</v>
      </c>
      <c r="C5605" s="8"/>
      <c r="D5605" s="9" t="s">
        <v>38</v>
      </c>
      <c r="E5605" s="9"/>
      <c r="F5605" s="9"/>
      <c r="G5605" s="56"/>
      <c r="H5605" s="8" t="s">
        <v>39</v>
      </c>
      <c r="I5605" s="8"/>
      <c r="J5605" s="57"/>
      <c r="K5605" s="10"/>
      <c r="L5605" s="8"/>
      <c r="M5605" s="13"/>
      <c r="N5605" s="1"/>
      <c r="O5605" s="1"/>
      <c r="P5605" s="1"/>
      <c r="Q5605" s="3"/>
      <c r="R5605" s="4"/>
      <c r="S5605" s="3"/>
      <c r="T5605" s="3"/>
      <c r="U5605" s="1"/>
      <c r="V5605" s="1"/>
      <c r="W5605" s="4"/>
      <c r="X5605" s="3"/>
      <c r="Y5605" s="4"/>
      <c r="Z5605" s="3"/>
      <c r="AA5605" s="4"/>
      <c r="AB5605" s="55"/>
    </row>
    <row r="5606" spans="1:29" x14ac:dyDescent="0.35">
      <c r="A5606" s="8"/>
      <c r="B5606" s="8"/>
      <c r="C5606" s="8"/>
      <c r="D5606" s="9"/>
      <c r="E5606" s="9"/>
      <c r="F5606" s="9"/>
      <c r="G5606" s="56"/>
      <c r="H5606" s="8" t="s">
        <v>40</v>
      </c>
      <c r="I5606" s="8"/>
      <c r="J5606" s="57"/>
      <c r="K5606" s="10"/>
      <c r="L5606" s="8"/>
      <c r="M5606" s="13"/>
      <c r="N5606" s="1"/>
      <c r="O5606" s="1"/>
      <c r="P5606" s="1"/>
      <c r="Q5606" s="3"/>
      <c r="R5606" s="4"/>
      <c r="S5606" s="3"/>
      <c r="T5606" s="3"/>
      <c r="U5606" s="1"/>
      <c r="V5606" s="1"/>
      <c r="W5606" s="4"/>
      <c r="X5606" s="3"/>
      <c r="Y5606" s="4"/>
      <c r="Z5606" s="3"/>
      <c r="AA5606" s="4"/>
      <c r="AB5606" s="55"/>
    </row>
    <row r="5607" spans="1:29" x14ac:dyDescent="0.35">
      <c r="A5607" s="8"/>
      <c r="B5607" s="8"/>
      <c r="C5607" s="8"/>
      <c r="D5607" s="9"/>
      <c r="E5607" s="9"/>
      <c r="F5607" s="9"/>
      <c r="G5607" s="56"/>
      <c r="H5607" s="8" t="s">
        <v>41</v>
      </c>
      <c r="I5607" s="8"/>
      <c r="J5607" s="57"/>
      <c r="K5607" s="10"/>
      <c r="L5607" s="8"/>
      <c r="M5607" s="13"/>
      <c r="N5607" s="1"/>
      <c r="O5607" s="1"/>
      <c r="P5607" s="8"/>
      <c r="Q5607" s="3"/>
      <c r="R5607" s="4"/>
      <c r="S5607" s="3"/>
      <c r="T5607" s="3"/>
      <c r="U5607" s="1"/>
      <c r="V5607" s="1"/>
      <c r="W5607" s="4"/>
      <c r="X5607" s="3"/>
      <c r="Y5607" s="11"/>
      <c r="Z5607" s="10"/>
      <c r="AA5607" s="11"/>
      <c r="AB5607" s="14"/>
    </row>
    <row r="5608" spans="1:29" x14ac:dyDescent="0.35">
      <c r="A5608" s="8"/>
      <c r="B5608" s="8"/>
      <c r="C5608" s="8"/>
      <c r="D5608" s="9"/>
      <c r="E5608" s="9"/>
      <c r="F5608" s="9"/>
      <c r="G5608" s="56"/>
      <c r="H5608" s="8" t="s">
        <v>42</v>
      </c>
      <c r="I5608" s="58"/>
      <c r="J5608" s="59"/>
      <c r="K5608" s="12"/>
      <c r="L5608" s="58"/>
      <c r="M5608" s="60"/>
      <c r="N5608" s="1"/>
      <c r="O5608" s="1"/>
      <c r="P5608" s="8"/>
      <c r="Q5608" s="3"/>
      <c r="R5608" s="4"/>
      <c r="S5608" s="3"/>
      <c r="T5608" s="3"/>
      <c r="U5608" s="1"/>
      <c r="V5608" s="1"/>
      <c r="W5608" s="4"/>
      <c r="X5608" s="3"/>
      <c r="Y5608" s="11"/>
      <c r="Z5608" s="10"/>
      <c r="AA5608" s="11"/>
      <c r="AB5608" s="14"/>
    </row>
    <row r="5609" spans="1:29" x14ac:dyDescent="0.35">
      <c r="A5609" s="58"/>
      <c r="B5609" s="58"/>
      <c r="C5609" s="58"/>
      <c r="D5609" s="61"/>
      <c r="E5609" s="61"/>
      <c r="F5609" s="61"/>
      <c r="G5609" s="58"/>
      <c r="H5609" s="58" t="s">
        <v>43</v>
      </c>
      <c r="I5609" s="58"/>
      <c r="J5609" s="59"/>
      <c r="K5609" s="12"/>
      <c r="L5609" s="58"/>
      <c r="M5609" s="60"/>
    </row>
    <row r="5610" spans="1:29" x14ac:dyDescent="0.35">
      <c r="A5610" s="1"/>
      <c r="B5610" s="1"/>
      <c r="C5610" s="1"/>
      <c r="D5610" s="2"/>
      <c r="E5610" s="2"/>
      <c r="F5610" s="2"/>
      <c r="G5610" s="1"/>
      <c r="H5610" s="1"/>
      <c r="I5610" s="1"/>
      <c r="J5610" s="3"/>
      <c r="K5610" s="4"/>
      <c r="M5610" s="6"/>
      <c r="N5610" s="1"/>
      <c r="O5610" s="1"/>
      <c r="P5610" s="1"/>
      <c r="Q5610" s="3"/>
      <c r="R5610" s="4"/>
      <c r="S5610" s="3"/>
      <c r="T5610" s="3"/>
      <c r="U5610" s="1"/>
      <c r="V5610" s="1"/>
      <c r="W5610" s="4"/>
      <c r="X5610" s="3"/>
      <c r="Y5610" s="4"/>
      <c r="Z5610" s="3"/>
      <c r="AA5610" s="314" t="s">
        <v>0</v>
      </c>
      <c r="AB5610" s="314"/>
    </row>
    <row r="5611" spans="1:29" x14ac:dyDescent="0.35">
      <c r="A5611" s="315" t="s">
        <v>1</v>
      </c>
      <c r="B5611" s="315"/>
      <c r="C5611" s="315"/>
      <c r="D5611" s="315"/>
      <c r="E5611" s="315"/>
      <c r="F5611" s="315"/>
      <c r="G5611" s="315"/>
      <c r="H5611" s="315"/>
      <c r="I5611" s="315"/>
      <c r="J5611" s="315"/>
      <c r="K5611" s="315"/>
      <c r="L5611" s="315"/>
      <c r="M5611" s="315"/>
      <c r="N5611" s="315"/>
      <c r="O5611" s="315"/>
      <c r="P5611" s="315"/>
      <c r="Q5611" s="315"/>
      <c r="R5611" s="315"/>
      <c r="S5611" s="315"/>
      <c r="T5611" s="315"/>
      <c r="U5611" s="315"/>
      <c r="V5611" s="315"/>
      <c r="W5611" s="315"/>
      <c r="X5611" s="315"/>
      <c r="Y5611" s="315"/>
      <c r="Z5611" s="315"/>
      <c r="AA5611" s="315"/>
      <c r="AB5611" s="315"/>
    </row>
    <row r="5612" spans="1:29" x14ac:dyDescent="0.35">
      <c r="A5612" s="315" t="str">
        <f>A5593</f>
        <v>เทศบาลตำบลนาบอน</v>
      </c>
      <c r="B5612" s="315"/>
      <c r="C5612" s="315"/>
      <c r="D5612" s="315"/>
      <c r="E5612" s="315"/>
      <c r="F5612" s="315"/>
      <c r="G5612" s="315"/>
      <c r="H5612" s="315"/>
      <c r="I5612" s="315"/>
      <c r="J5612" s="315"/>
      <c r="K5612" s="315"/>
      <c r="L5612" s="315"/>
      <c r="M5612" s="315"/>
      <c r="N5612" s="315"/>
      <c r="O5612" s="315"/>
      <c r="P5612" s="315"/>
      <c r="Q5612" s="315"/>
      <c r="R5612" s="315"/>
      <c r="S5612" s="315"/>
      <c r="T5612" s="315"/>
      <c r="U5612" s="315"/>
      <c r="V5612" s="315"/>
      <c r="W5612" s="315"/>
      <c r="X5612" s="315"/>
      <c r="Y5612" s="315"/>
      <c r="Z5612" s="315"/>
      <c r="AA5612" s="315"/>
      <c r="AB5612" s="315"/>
    </row>
    <row r="5613" spans="1:29" x14ac:dyDescent="0.35">
      <c r="A5613" s="8" t="s">
        <v>416</v>
      </c>
      <c r="B5613" s="8"/>
      <c r="C5613" s="8"/>
      <c r="D5613" s="9"/>
      <c r="E5613" s="9"/>
      <c r="F5613" s="9"/>
      <c r="G5613" s="8"/>
      <c r="H5613" s="8"/>
      <c r="I5613" s="8"/>
      <c r="J5613" s="10"/>
      <c r="K5613" s="11"/>
      <c r="L5613" s="12"/>
      <c r="M5613" s="13"/>
      <c r="N5613" s="8"/>
      <c r="O5613" s="8"/>
      <c r="P5613" s="8"/>
      <c r="Q5613" s="10"/>
      <c r="R5613" s="11"/>
      <c r="S5613" s="10"/>
      <c r="T5613" s="10"/>
      <c r="U5613" s="8"/>
      <c r="V5613" s="8"/>
      <c r="W5613" s="11"/>
      <c r="X5613" s="10"/>
      <c r="Y5613" s="11"/>
      <c r="Z5613" s="10"/>
      <c r="AA5613" s="11"/>
      <c r="AB5613" s="14"/>
    </row>
    <row r="5614" spans="1:29" x14ac:dyDescent="0.35">
      <c r="A5614" s="288" t="s">
        <v>4</v>
      </c>
      <c r="B5614" s="316"/>
      <c r="C5614" s="316"/>
      <c r="D5614" s="316"/>
      <c r="E5614" s="316"/>
      <c r="F5614" s="316"/>
      <c r="G5614" s="316"/>
      <c r="H5614" s="316"/>
      <c r="I5614" s="316"/>
      <c r="J5614" s="316"/>
      <c r="K5614" s="316"/>
      <c r="L5614" s="289"/>
      <c r="M5614" s="288" t="s">
        <v>5</v>
      </c>
      <c r="N5614" s="316"/>
      <c r="O5614" s="316"/>
      <c r="P5614" s="316"/>
      <c r="Q5614" s="316"/>
      <c r="R5614" s="316"/>
      <c r="S5614" s="316"/>
      <c r="T5614" s="316"/>
      <c r="U5614" s="316"/>
      <c r="V5614" s="316"/>
      <c r="W5614" s="289"/>
      <c r="X5614" s="290" t="s">
        <v>6</v>
      </c>
      <c r="Y5614" s="290" t="s">
        <v>7</v>
      </c>
      <c r="Z5614" s="290" t="s">
        <v>8</v>
      </c>
      <c r="AA5614" s="290" t="s">
        <v>9</v>
      </c>
      <c r="AB5614" s="317" t="s">
        <v>10</v>
      </c>
    </row>
    <row r="5615" spans="1:29" x14ac:dyDescent="0.35">
      <c r="A5615" s="299" t="s">
        <v>11</v>
      </c>
      <c r="B5615" s="293" t="s">
        <v>12</v>
      </c>
      <c r="C5615" s="293" t="s">
        <v>13</v>
      </c>
      <c r="D5615" s="311" t="s">
        <v>14</v>
      </c>
      <c r="E5615" s="311" t="s">
        <v>15</v>
      </c>
      <c r="F5615" s="312" t="s">
        <v>16</v>
      </c>
      <c r="G5615" s="302" t="s">
        <v>17</v>
      </c>
      <c r="H5615" s="303"/>
      <c r="I5615" s="304"/>
      <c r="J5615" s="290" t="s">
        <v>18</v>
      </c>
      <c r="K5615" s="290" t="s">
        <v>19</v>
      </c>
      <c r="L5615" s="308" t="s">
        <v>20</v>
      </c>
      <c r="M5615" s="299" t="s">
        <v>11</v>
      </c>
      <c r="N5615" s="293" t="s">
        <v>21</v>
      </c>
      <c r="O5615" s="293" t="s">
        <v>22</v>
      </c>
      <c r="P5615" s="293" t="s">
        <v>16</v>
      </c>
      <c r="Q5615" s="290" t="s">
        <v>23</v>
      </c>
      <c r="R5615" s="290" t="s">
        <v>24</v>
      </c>
      <c r="S5615" s="290" t="s">
        <v>25</v>
      </c>
      <c r="T5615" s="290" t="s">
        <v>26</v>
      </c>
      <c r="U5615" s="288" t="s">
        <v>27</v>
      </c>
      <c r="V5615" s="289"/>
      <c r="W5615" s="290" t="s">
        <v>28</v>
      </c>
      <c r="X5615" s="291"/>
      <c r="Y5615" s="291"/>
      <c r="Z5615" s="291"/>
      <c r="AA5615" s="291"/>
      <c r="AB5615" s="318"/>
    </row>
    <row r="5616" spans="1:29" x14ac:dyDescent="0.35">
      <c r="A5616" s="300"/>
      <c r="B5616" s="294"/>
      <c r="C5616" s="294"/>
      <c r="D5616" s="312"/>
      <c r="E5616" s="312"/>
      <c r="F5616" s="312"/>
      <c r="G5616" s="305"/>
      <c r="H5616" s="306"/>
      <c r="I5616" s="307"/>
      <c r="J5616" s="291"/>
      <c r="K5616" s="291"/>
      <c r="L5616" s="309"/>
      <c r="M5616" s="300"/>
      <c r="N5616" s="294"/>
      <c r="O5616" s="294"/>
      <c r="P5616" s="294"/>
      <c r="Q5616" s="291"/>
      <c r="R5616" s="291"/>
      <c r="S5616" s="291"/>
      <c r="T5616" s="291"/>
      <c r="U5616" s="293" t="s">
        <v>29</v>
      </c>
      <c r="V5616" s="296" t="s">
        <v>30</v>
      </c>
      <c r="W5616" s="291"/>
      <c r="X5616" s="291"/>
      <c r="Y5616" s="291"/>
      <c r="Z5616" s="291"/>
      <c r="AA5616" s="291"/>
      <c r="AB5616" s="318"/>
    </row>
    <row r="5617" spans="1:29" x14ac:dyDescent="0.35">
      <c r="A5617" s="300"/>
      <c r="B5617" s="294"/>
      <c r="C5617" s="294"/>
      <c r="D5617" s="312"/>
      <c r="E5617" s="312"/>
      <c r="F5617" s="312"/>
      <c r="G5617" s="299" t="s">
        <v>31</v>
      </c>
      <c r="H5617" s="299" t="s">
        <v>32</v>
      </c>
      <c r="I5617" s="299" t="s">
        <v>33</v>
      </c>
      <c r="J5617" s="291"/>
      <c r="K5617" s="291"/>
      <c r="L5617" s="309"/>
      <c r="M5617" s="300"/>
      <c r="N5617" s="294"/>
      <c r="O5617" s="294"/>
      <c r="P5617" s="294"/>
      <c r="Q5617" s="291"/>
      <c r="R5617" s="291"/>
      <c r="S5617" s="291"/>
      <c r="T5617" s="291"/>
      <c r="U5617" s="294"/>
      <c r="V5617" s="297"/>
      <c r="W5617" s="291"/>
      <c r="X5617" s="291"/>
      <c r="Y5617" s="291"/>
      <c r="Z5617" s="291"/>
      <c r="AA5617" s="291"/>
      <c r="AB5617" s="318"/>
    </row>
    <row r="5618" spans="1:29" x14ac:dyDescent="0.35">
      <c r="A5618" s="300"/>
      <c r="B5618" s="294"/>
      <c r="C5618" s="294"/>
      <c r="D5618" s="312"/>
      <c r="E5618" s="312"/>
      <c r="F5618" s="312"/>
      <c r="G5618" s="300"/>
      <c r="H5618" s="300"/>
      <c r="I5618" s="300"/>
      <c r="J5618" s="291"/>
      <c r="K5618" s="291"/>
      <c r="L5618" s="309"/>
      <c r="M5618" s="300"/>
      <c r="N5618" s="294"/>
      <c r="O5618" s="294"/>
      <c r="P5618" s="294"/>
      <c r="Q5618" s="291"/>
      <c r="R5618" s="291"/>
      <c r="S5618" s="291"/>
      <c r="T5618" s="291"/>
      <c r="U5618" s="294"/>
      <c r="V5618" s="297"/>
      <c r="W5618" s="291"/>
      <c r="X5618" s="291"/>
      <c r="Y5618" s="291"/>
      <c r="Z5618" s="291"/>
      <c r="AA5618" s="291"/>
      <c r="AB5618" s="318"/>
    </row>
    <row r="5619" spans="1:29" x14ac:dyDescent="0.35">
      <c r="A5619" s="301"/>
      <c r="B5619" s="295"/>
      <c r="C5619" s="295"/>
      <c r="D5619" s="313"/>
      <c r="E5619" s="313"/>
      <c r="F5619" s="313"/>
      <c r="G5619" s="301"/>
      <c r="H5619" s="301"/>
      <c r="I5619" s="301"/>
      <c r="J5619" s="292"/>
      <c r="K5619" s="292"/>
      <c r="L5619" s="310"/>
      <c r="M5619" s="301"/>
      <c r="N5619" s="295"/>
      <c r="O5619" s="295"/>
      <c r="P5619" s="295"/>
      <c r="Q5619" s="292"/>
      <c r="R5619" s="292"/>
      <c r="S5619" s="292"/>
      <c r="T5619" s="292"/>
      <c r="U5619" s="295"/>
      <c r="V5619" s="298"/>
      <c r="W5619" s="292"/>
      <c r="X5619" s="292"/>
      <c r="Y5619" s="292"/>
      <c r="Z5619" s="292"/>
      <c r="AA5619" s="292"/>
      <c r="AB5619" s="319"/>
    </row>
    <row r="5620" spans="1:29" x14ac:dyDescent="0.35">
      <c r="A5620" s="15">
        <v>1</v>
      </c>
      <c r="B5620" s="16" t="str">
        <f>[1]ภดส3!B13842</f>
        <v>โฉนด</v>
      </c>
      <c r="C5620" s="16">
        <f>[1]ภดส3!E13842</f>
        <v>4742</v>
      </c>
      <c r="D5620" s="17">
        <f>[1]ภดส3!C13842</f>
        <v>10348</v>
      </c>
      <c r="E5620" s="17" t="str">
        <f>[1]ภดส3!F13842</f>
        <v>ม.11 ต.นาบอน</v>
      </c>
      <c r="F5620" s="18" t="s">
        <v>45</v>
      </c>
      <c r="G5620" s="16">
        <f>[1]ภดส3!G13842</f>
        <v>0</v>
      </c>
      <c r="H5620" s="16">
        <f>[1]ภดส3!H13842</f>
        <v>0</v>
      </c>
      <c r="I5620" s="16">
        <f>[1]ภดส3!I13842</f>
        <v>25</v>
      </c>
      <c r="J5620" s="19">
        <f>[1]ภดส3!J13842</f>
        <v>25</v>
      </c>
      <c r="K5620" s="20">
        <v>3050</v>
      </c>
      <c r="L5620" s="19">
        <f>J5620*K5620</f>
        <v>76250</v>
      </c>
      <c r="M5620" s="21"/>
      <c r="N5620" s="21"/>
      <c r="O5620" s="21"/>
      <c r="P5620" s="21"/>
      <c r="Q5620" s="22"/>
      <c r="R5620" s="23"/>
      <c r="S5620" s="22"/>
      <c r="T5620" s="22"/>
      <c r="U5620" s="21"/>
      <c r="V5620" s="21"/>
      <c r="W5620" s="23"/>
      <c r="X5620" s="22">
        <f>L5620</f>
        <v>76250</v>
      </c>
      <c r="Y5620" s="23">
        <f>X5620*100/100</f>
        <v>76250</v>
      </c>
      <c r="Z5620" s="22">
        <v>0</v>
      </c>
      <c r="AA5620" s="24">
        <f>Y5620-Z5620</f>
        <v>76250</v>
      </c>
      <c r="AB5620" s="25">
        <v>0.3</v>
      </c>
      <c r="AC5620" s="5">
        <f>AA5620*AB5620/100</f>
        <v>228.75</v>
      </c>
    </row>
    <row r="5621" spans="1:29" x14ac:dyDescent="0.35">
      <c r="A5621" s="15">
        <v>2</v>
      </c>
      <c r="B5621" s="16" t="str">
        <f>[1]ภดส3!B13843</f>
        <v>โฉนด</v>
      </c>
      <c r="C5621" s="16">
        <f>[1]ภดส3!E13843</f>
        <v>4743</v>
      </c>
      <c r="D5621" s="17">
        <f>[1]ภดส3!C13843</f>
        <v>10349</v>
      </c>
      <c r="E5621" s="17" t="str">
        <f>[1]ภดส3!F13843</f>
        <v>ม.11 ต.นาบอน</v>
      </c>
      <c r="F5621" s="28" t="s">
        <v>45</v>
      </c>
      <c r="G5621" s="16">
        <f>[1]ภดส3!G13843</f>
        <v>0</v>
      </c>
      <c r="H5621" s="16">
        <f>[1]ภดส3!H13843</f>
        <v>0</v>
      </c>
      <c r="I5621" s="16">
        <f>[1]ภดส3!I13843</f>
        <v>25</v>
      </c>
      <c r="J5621" s="45">
        <f>[1]ภดส3!J13843</f>
        <v>25</v>
      </c>
      <c r="K5621" s="29">
        <v>3050</v>
      </c>
      <c r="L5621" s="19">
        <f>J5621*K5621</f>
        <v>76250</v>
      </c>
      <c r="M5621" s="30"/>
      <c r="N5621" s="30"/>
      <c r="O5621" s="31"/>
      <c r="P5621" s="30"/>
      <c r="Q5621" s="32"/>
      <c r="R5621" s="23"/>
      <c r="S5621" s="42"/>
      <c r="T5621" s="22"/>
      <c r="U5621" s="31"/>
      <c r="V5621" s="31"/>
      <c r="W5621" s="23"/>
      <c r="X5621" s="22">
        <f>L5621</f>
        <v>76250</v>
      </c>
      <c r="Y5621" s="23">
        <f>X5621*100/100</f>
        <v>76250</v>
      </c>
      <c r="Z5621" s="22">
        <v>0</v>
      </c>
      <c r="AA5621" s="24">
        <f>Y5621-Z5621</f>
        <v>76250</v>
      </c>
      <c r="AB5621" s="25">
        <v>0.3</v>
      </c>
      <c r="AC5621" s="5">
        <f>AA5621*AB5621/100</f>
        <v>228.75</v>
      </c>
    </row>
    <row r="5622" spans="1:29" x14ac:dyDescent="0.35">
      <c r="A5622" s="201"/>
      <c r="B5622" s="202"/>
      <c r="C5622" s="202"/>
      <c r="D5622" s="77"/>
      <c r="E5622" s="77"/>
      <c r="F5622" s="130"/>
      <c r="G5622" s="202"/>
      <c r="H5622" s="202"/>
      <c r="I5622" s="202"/>
      <c r="J5622" s="196"/>
      <c r="K5622" s="197"/>
      <c r="L5622" s="203"/>
      <c r="M5622" s="132"/>
      <c r="N5622" s="204"/>
      <c r="O5622" s="204"/>
      <c r="P5622" s="204"/>
      <c r="Q5622" s="183"/>
      <c r="R5622" s="206"/>
      <c r="S5622" s="183"/>
      <c r="T5622" s="207"/>
      <c r="U5622" s="204"/>
      <c r="V5622" s="204"/>
      <c r="W5622" s="206"/>
      <c r="X5622" s="207"/>
      <c r="Y5622" s="206"/>
      <c r="Z5622" s="207"/>
      <c r="AA5622" s="208"/>
      <c r="AB5622" s="198"/>
      <c r="AC5622" s="188">
        <f>SUM(AC5620:AC5621)</f>
        <v>457.5</v>
      </c>
    </row>
    <row r="5623" spans="1:29" x14ac:dyDescent="0.35">
      <c r="A5623" s="1"/>
      <c r="B5623" s="1"/>
      <c r="C5623" s="1"/>
      <c r="D5623" s="2"/>
      <c r="E5623" s="2"/>
      <c r="F5623" s="2"/>
      <c r="G5623" s="1"/>
      <c r="H5623" s="1"/>
      <c r="I5623" s="1"/>
      <c r="J5623" s="3"/>
      <c r="K5623" s="4"/>
      <c r="M5623" s="6"/>
      <c r="N5623" s="1"/>
      <c r="O5623" s="1"/>
      <c r="P5623" s="1"/>
      <c r="Q5623" s="3"/>
      <c r="R5623" s="4"/>
      <c r="S5623" s="3"/>
      <c r="T5623" s="3"/>
      <c r="U5623" s="1"/>
      <c r="V5623" s="1"/>
      <c r="W5623" s="4"/>
      <c r="X5623" s="3"/>
      <c r="Y5623" s="4"/>
      <c r="Z5623" s="3"/>
      <c r="AA5623" s="4"/>
      <c r="AB5623" s="55"/>
    </row>
    <row r="5624" spans="1:29" x14ac:dyDescent="0.35">
      <c r="A5624" s="8"/>
      <c r="B5624" s="8" t="s">
        <v>37</v>
      </c>
      <c r="C5624" s="8"/>
      <c r="D5624" s="9" t="s">
        <v>38</v>
      </c>
      <c r="E5624" s="9"/>
      <c r="F5624" s="9"/>
      <c r="G5624" s="56"/>
      <c r="H5624" s="8" t="s">
        <v>39</v>
      </c>
      <c r="I5624" s="8"/>
      <c r="J5624" s="57"/>
      <c r="K5624" s="10"/>
      <c r="L5624" s="8"/>
      <c r="M5624" s="13"/>
      <c r="N5624" s="1"/>
      <c r="O5624" s="1"/>
      <c r="P5624" s="1"/>
      <c r="Q5624" s="3"/>
      <c r="R5624" s="4"/>
      <c r="S5624" s="3"/>
      <c r="T5624" s="3"/>
      <c r="U5624" s="1"/>
      <c r="V5624" s="1"/>
      <c r="W5624" s="4"/>
      <c r="X5624" s="3"/>
      <c r="Y5624" s="4"/>
      <c r="Z5624" s="3"/>
      <c r="AA5624" s="4"/>
      <c r="AB5624" s="55"/>
    </row>
    <row r="5625" spans="1:29" x14ac:dyDescent="0.35">
      <c r="A5625" s="8"/>
      <c r="B5625" s="8"/>
      <c r="C5625" s="8"/>
      <c r="D5625" s="9"/>
      <c r="E5625" s="9"/>
      <c r="F5625" s="9"/>
      <c r="G5625" s="56"/>
      <c r="H5625" s="8" t="s">
        <v>40</v>
      </c>
      <c r="I5625" s="8"/>
      <c r="J5625" s="57"/>
      <c r="K5625" s="10"/>
      <c r="L5625" s="8"/>
      <c r="M5625" s="13"/>
      <c r="N5625" s="1"/>
      <c r="O5625" s="1"/>
      <c r="P5625" s="1"/>
      <c r="Q5625" s="3"/>
      <c r="R5625" s="4"/>
      <c r="S5625" s="3"/>
      <c r="T5625" s="3"/>
      <c r="U5625" s="1"/>
      <c r="V5625" s="1"/>
      <c r="W5625" s="4"/>
      <c r="X5625" s="3"/>
      <c r="Y5625" s="4"/>
      <c r="Z5625" s="3"/>
      <c r="AA5625" s="4"/>
      <c r="AB5625" s="55"/>
    </row>
    <row r="5626" spans="1:29" x14ac:dyDescent="0.35">
      <c r="A5626" s="8"/>
      <c r="B5626" s="8"/>
      <c r="C5626" s="8"/>
      <c r="D5626" s="9"/>
      <c r="E5626" s="9"/>
      <c r="F5626" s="9"/>
      <c r="G5626" s="56"/>
      <c r="H5626" s="8" t="s">
        <v>41</v>
      </c>
      <c r="I5626" s="8"/>
      <c r="J5626" s="57"/>
      <c r="K5626" s="10"/>
      <c r="L5626" s="8"/>
      <c r="M5626" s="13"/>
      <c r="N5626" s="1"/>
      <c r="O5626" s="1"/>
      <c r="P5626" s="8"/>
      <c r="Q5626" s="3"/>
      <c r="R5626" s="4"/>
      <c r="S5626" s="3"/>
      <c r="T5626" s="3"/>
      <c r="U5626" s="1"/>
      <c r="V5626" s="1"/>
      <c r="W5626" s="4"/>
      <c r="X5626" s="3"/>
      <c r="Y5626" s="11"/>
      <c r="Z5626" s="10"/>
      <c r="AA5626" s="11"/>
      <c r="AB5626" s="14"/>
    </row>
    <row r="5627" spans="1:29" x14ac:dyDescent="0.35">
      <c r="A5627" s="8"/>
      <c r="B5627" s="8"/>
      <c r="C5627" s="8"/>
      <c r="D5627" s="9"/>
      <c r="E5627" s="9"/>
      <c r="F5627" s="9"/>
      <c r="G5627" s="56"/>
      <c r="H5627" s="8" t="s">
        <v>42</v>
      </c>
      <c r="I5627" s="58"/>
      <c r="J5627" s="59"/>
      <c r="K5627" s="12"/>
      <c r="L5627" s="58"/>
      <c r="M5627" s="60"/>
      <c r="N5627" s="1"/>
      <c r="O5627" s="1"/>
      <c r="P5627" s="8"/>
      <c r="Q5627" s="3"/>
      <c r="R5627" s="4"/>
      <c r="S5627" s="3"/>
      <c r="T5627" s="3"/>
      <c r="U5627" s="1"/>
      <c r="V5627" s="1"/>
      <c r="W5627" s="4"/>
      <c r="X5627" s="3"/>
      <c r="Y5627" s="11"/>
      <c r="Z5627" s="10"/>
      <c r="AA5627" s="11"/>
      <c r="AB5627" s="14"/>
    </row>
    <row r="5628" spans="1:29" x14ac:dyDescent="0.35">
      <c r="A5628" s="58"/>
      <c r="B5628" s="58"/>
      <c r="C5628" s="58"/>
      <c r="D5628" s="61"/>
      <c r="E5628" s="61"/>
      <c r="F5628" s="61"/>
      <c r="G5628" s="58"/>
      <c r="H5628" s="58" t="s">
        <v>43</v>
      </c>
      <c r="I5628" s="58"/>
      <c r="J5628" s="59"/>
      <c r="K5628" s="12"/>
      <c r="L5628" s="58"/>
      <c r="M5628" s="60"/>
    </row>
    <row r="5629" spans="1:29" x14ac:dyDescent="0.35">
      <c r="A5629" s="1"/>
      <c r="B5629" s="1"/>
      <c r="C5629" s="1"/>
      <c r="D5629" s="2"/>
      <c r="E5629" s="2"/>
      <c r="F5629" s="2"/>
      <c r="G5629" s="1"/>
      <c r="H5629" s="1"/>
      <c r="I5629" s="1"/>
      <c r="J5629" s="3"/>
      <c r="K5629" s="4"/>
      <c r="M5629" s="6"/>
      <c r="N5629" s="1"/>
      <c r="O5629" s="1"/>
      <c r="P5629" s="1"/>
      <c r="Q5629" s="3"/>
      <c r="R5629" s="4"/>
      <c r="S5629" s="3"/>
      <c r="T5629" s="3"/>
      <c r="U5629" s="1"/>
      <c r="V5629" s="1"/>
      <c r="W5629" s="4"/>
      <c r="X5629" s="3"/>
      <c r="Y5629" s="4"/>
      <c r="Z5629" s="3"/>
      <c r="AA5629" s="314" t="s">
        <v>0</v>
      </c>
      <c r="AB5629" s="314"/>
    </row>
    <row r="5630" spans="1:29" x14ac:dyDescent="0.35">
      <c r="A5630" s="315" t="s">
        <v>1</v>
      </c>
      <c r="B5630" s="315"/>
      <c r="C5630" s="315"/>
      <c r="D5630" s="315"/>
      <c r="E5630" s="315"/>
      <c r="F5630" s="315"/>
      <c r="G5630" s="315"/>
      <c r="H5630" s="315"/>
      <c r="I5630" s="315"/>
      <c r="J5630" s="315"/>
      <c r="K5630" s="315"/>
      <c r="L5630" s="315"/>
      <c r="M5630" s="315"/>
      <c r="N5630" s="315"/>
      <c r="O5630" s="315"/>
      <c r="P5630" s="315"/>
      <c r="Q5630" s="315"/>
      <c r="R5630" s="315"/>
      <c r="S5630" s="315"/>
      <c r="T5630" s="315"/>
      <c r="U5630" s="315"/>
      <c r="V5630" s="315"/>
      <c r="W5630" s="315"/>
      <c r="X5630" s="315"/>
      <c r="Y5630" s="315"/>
      <c r="Z5630" s="315"/>
      <c r="AA5630" s="315"/>
      <c r="AB5630" s="315"/>
    </row>
    <row r="5631" spans="1:29" x14ac:dyDescent="0.35">
      <c r="A5631" s="315" t="str">
        <f>A5612</f>
        <v>เทศบาลตำบลนาบอน</v>
      </c>
      <c r="B5631" s="315"/>
      <c r="C5631" s="315"/>
      <c r="D5631" s="315"/>
      <c r="E5631" s="315"/>
      <c r="F5631" s="315"/>
      <c r="G5631" s="315"/>
      <c r="H5631" s="315"/>
      <c r="I5631" s="315"/>
      <c r="J5631" s="315"/>
      <c r="K5631" s="315"/>
      <c r="L5631" s="315"/>
      <c r="M5631" s="315"/>
      <c r="N5631" s="315"/>
      <c r="O5631" s="315"/>
      <c r="P5631" s="315"/>
      <c r="Q5631" s="315"/>
      <c r="R5631" s="315"/>
      <c r="S5631" s="315"/>
      <c r="T5631" s="315"/>
      <c r="U5631" s="315"/>
      <c r="V5631" s="315"/>
      <c r="W5631" s="315"/>
      <c r="X5631" s="315"/>
      <c r="Y5631" s="315"/>
      <c r="Z5631" s="315"/>
      <c r="AA5631" s="315"/>
      <c r="AB5631" s="315"/>
    </row>
    <row r="5632" spans="1:29" x14ac:dyDescent="0.35">
      <c r="A5632" s="8" t="s">
        <v>417</v>
      </c>
      <c r="B5632" s="8"/>
      <c r="C5632" s="8"/>
      <c r="D5632" s="9"/>
      <c r="E5632" s="9"/>
      <c r="F5632" s="9"/>
      <c r="G5632" s="8"/>
      <c r="H5632" s="8"/>
      <c r="I5632" s="8"/>
      <c r="J5632" s="10"/>
      <c r="K5632" s="11"/>
      <c r="L5632" s="12"/>
      <c r="M5632" s="13"/>
      <c r="N5632" s="8"/>
      <c r="O5632" s="8"/>
      <c r="P5632" s="8"/>
      <c r="Q5632" s="10"/>
      <c r="R5632" s="11"/>
      <c r="S5632" s="10"/>
      <c r="T5632" s="10"/>
      <c r="U5632" s="8"/>
      <c r="V5632" s="8"/>
      <c r="W5632" s="11"/>
      <c r="X5632" s="10"/>
      <c r="Y5632" s="11"/>
      <c r="Z5632" s="10"/>
      <c r="AA5632" s="11"/>
      <c r="AB5632" s="14"/>
    </row>
    <row r="5633" spans="1:29" x14ac:dyDescent="0.35">
      <c r="A5633" s="288" t="s">
        <v>4</v>
      </c>
      <c r="B5633" s="316"/>
      <c r="C5633" s="316"/>
      <c r="D5633" s="316"/>
      <c r="E5633" s="316"/>
      <c r="F5633" s="316"/>
      <c r="G5633" s="316"/>
      <c r="H5633" s="316"/>
      <c r="I5633" s="316"/>
      <c r="J5633" s="316"/>
      <c r="K5633" s="316"/>
      <c r="L5633" s="289"/>
      <c r="M5633" s="288" t="s">
        <v>5</v>
      </c>
      <c r="N5633" s="316"/>
      <c r="O5633" s="316"/>
      <c r="P5633" s="316"/>
      <c r="Q5633" s="316"/>
      <c r="R5633" s="316"/>
      <c r="S5633" s="316"/>
      <c r="T5633" s="316"/>
      <c r="U5633" s="316"/>
      <c r="V5633" s="316"/>
      <c r="W5633" s="289"/>
      <c r="X5633" s="290" t="s">
        <v>6</v>
      </c>
      <c r="Y5633" s="290" t="s">
        <v>7</v>
      </c>
      <c r="Z5633" s="290" t="s">
        <v>8</v>
      </c>
      <c r="AA5633" s="290" t="s">
        <v>9</v>
      </c>
      <c r="AB5633" s="317" t="s">
        <v>10</v>
      </c>
    </row>
    <row r="5634" spans="1:29" x14ac:dyDescent="0.35">
      <c r="A5634" s="299" t="s">
        <v>11</v>
      </c>
      <c r="B5634" s="293" t="s">
        <v>12</v>
      </c>
      <c r="C5634" s="293" t="s">
        <v>13</v>
      </c>
      <c r="D5634" s="311" t="s">
        <v>14</v>
      </c>
      <c r="E5634" s="311" t="s">
        <v>15</v>
      </c>
      <c r="F5634" s="312" t="s">
        <v>16</v>
      </c>
      <c r="G5634" s="302" t="s">
        <v>17</v>
      </c>
      <c r="H5634" s="303"/>
      <c r="I5634" s="304"/>
      <c r="J5634" s="290" t="s">
        <v>18</v>
      </c>
      <c r="K5634" s="290" t="s">
        <v>19</v>
      </c>
      <c r="L5634" s="308" t="s">
        <v>20</v>
      </c>
      <c r="M5634" s="299" t="s">
        <v>11</v>
      </c>
      <c r="N5634" s="293" t="s">
        <v>21</v>
      </c>
      <c r="O5634" s="293" t="s">
        <v>22</v>
      </c>
      <c r="P5634" s="293" t="s">
        <v>16</v>
      </c>
      <c r="Q5634" s="290" t="s">
        <v>23</v>
      </c>
      <c r="R5634" s="290" t="s">
        <v>24</v>
      </c>
      <c r="S5634" s="290" t="s">
        <v>25</v>
      </c>
      <c r="T5634" s="290" t="s">
        <v>26</v>
      </c>
      <c r="U5634" s="288" t="s">
        <v>27</v>
      </c>
      <c r="V5634" s="289"/>
      <c r="W5634" s="290" t="s">
        <v>28</v>
      </c>
      <c r="X5634" s="291"/>
      <c r="Y5634" s="291"/>
      <c r="Z5634" s="291"/>
      <c r="AA5634" s="291"/>
      <c r="AB5634" s="318"/>
    </row>
    <row r="5635" spans="1:29" x14ac:dyDescent="0.35">
      <c r="A5635" s="300"/>
      <c r="B5635" s="294"/>
      <c r="C5635" s="294"/>
      <c r="D5635" s="312"/>
      <c r="E5635" s="312"/>
      <c r="F5635" s="312"/>
      <c r="G5635" s="305"/>
      <c r="H5635" s="306"/>
      <c r="I5635" s="307"/>
      <c r="J5635" s="291"/>
      <c r="K5635" s="291"/>
      <c r="L5635" s="309"/>
      <c r="M5635" s="300"/>
      <c r="N5635" s="294"/>
      <c r="O5635" s="294"/>
      <c r="P5635" s="294"/>
      <c r="Q5635" s="291"/>
      <c r="R5635" s="291"/>
      <c r="S5635" s="291"/>
      <c r="T5635" s="291"/>
      <c r="U5635" s="293" t="s">
        <v>29</v>
      </c>
      <c r="V5635" s="296" t="s">
        <v>30</v>
      </c>
      <c r="W5635" s="291"/>
      <c r="X5635" s="291"/>
      <c r="Y5635" s="291"/>
      <c r="Z5635" s="291"/>
      <c r="AA5635" s="291"/>
      <c r="AB5635" s="318"/>
    </row>
    <row r="5636" spans="1:29" x14ac:dyDescent="0.35">
      <c r="A5636" s="300"/>
      <c r="B5636" s="294"/>
      <c r="C5636" s="294"/>
      <c r="D5636" s="312"/>
      <c r="E5636" s="312"/>
      <c r="F5636" s="312"/>
      <c r="G5636" s="299" t="s">
        <v>31</v>
      </c>
      <c r="H5636" s="299" t="s">
        <v>32</v>
      </c>
      <c r="I5636" s="299" t="s">
        <v>33</v>
      </c>
      <c r="J5636" s="291"/>
      <c r="K5636" s="291"/>
      <c r="L5636" s="309"/>
      <c r="M5636" s="300"/>
      <c r="N5636" s="294"/>
      <c r="O5636" s="294"/>
      <c r="P5636" s="294"/>
      <c r="Q5636" s="291"/>
      <c r="R5636" s="291"/>
      <c r="S5636" s="291"/>
      <c r="T5636" s="291"/>
      <c r="U5636" s="294"/>
      <c r="V5636" s="297"/>
      <c r="W5636" s="291"/>
      <c r="X5636" s="291"/>
      <c r="Y5636" s="291"/>
      <c r="Z5636" s="291"/>
      <c r="AA5636" s="291"/>
      <c r="AB5636" s="318"/>
    </row>
    <row r="5637" spans="1:29" x14ac:dyDescent="0.35">
      <c r="A5637" s="300"/>
      <c r="B5637" s="294"/>
      <c r="C5637" s="294"/>
      <c r="D5637" s="312"/>
      <c r="E5637" s="312"/>
      <c r="F5637" s="312"/>
      <c r="G5637" s="300"/>
      <c r="H5637" s="300"/>
      <c r="I5637" s="300"/>
      <c r="J5637" s="291"/>
      <c r="K5637" s="291"/>
      <c r="L5637" s="309"/>
      <c r="M5637" s="300"/>
      <c r="N5637" s="294"/>
      <c r="O5637" s="294"/>
      <c r="P5637" s="294"/>
      <c r="Q5637" s="291"/>
      <c r="R5637" s="291"/>
      <c r="S5637" s="291"/>
      <c r="T5637" s="291"/>
      <c r="U5637" s="294"/>
      <c r="V5637" s="297"/>
      <c r="W5637" s="291"/>
      <c r="X5637" s="291"/>
      <c r="Y5637" s="291"/>
      <c r="Z5637" s="291"/>
      <c r="AA5637" s="291"/>
      <c r="AB5637" s="318"/>
    </row>
    <row r="5638" spans="1:29" x14ac:dyDescent="0.35">
      <c r="A5638" s="301"/>
      <c r="B5638" s="295"/>
      <c r="C5638" s="295"/>
      <c r="D5638" s="313"/>
      <c r="E5638" s="313"/>
      <c r="F5638" s="313"/>
      <c r="G5638" s="301"/>
      <c r="H5638" s="301"/>
      <c r="I5638" s="301"/>
      <c r="J5638" s="292"/>
      <c r="K5638" s="292"/>
      <c r="L5638" s="310"/>
      <c r="M5638" s="301"/>
      <c r="N5638" s="295"/>
      <c r="O5638" s="295"/>
      <c r="P5638" s="295"/>
      <c r="Q5638" s="292"/>
      <c r="R5638" s="292"/>
      <c r="S5638" s="292"/>
      <c r="T5638" s="292"/>
      <c r="U5638" s="295"/>
      <c r="V5638" s="298"/>
      <c r="W5638" s="292"/>
      <c r="X5638" s="292"/>
      <c r="Y5638" s="292"/>
      <c r="Z5638" s="292"/>
      <c r="AA5638" s="292"/>
      <c r="AB5638" s="319"/>
    </row>
    <row r="5639" spans="1:29" x14ac:dyDescent="0.35">
      <c r="A5639" s="15">
        <v>1</v>
      </c>
      <c r="B5639" s="16" t="str">
        <f>[1]ภดส3!B13950</f>
        <v>โฉนด</v>
      </c>
      <c r="C5639" s="16">
        <f>[1]ภดส3!E13950</f>
        <v>4295</v>
      </c>
      <c r="D5639" s="17">
        <f>[1]ภดส3!C13950</f>
        <v>9149</v>
      </c>
      <c r="E5639" s="17" t="str">
        <f>[1]ภดส3!F13950</f>
        <v>ม.2 ต.นาบอน</v>
      </c>
      <c r="F5639" s="18" t="s">
        <v>34</v>
      </c>
      <c r="G5639" s="16">
        <f>[1]ภดส3!G13950</f>
        <v>0</v>
      </c>
      <c r="H5639" s="16">
        <f>[1]ภดส3!H13950</f>
        <v>0</v>
      </c>
      <c r="I5639" s="16">
        <f>[1]ภดส3!I13950</f>
        <v>24</v>
      </c>
      <c r="J5639" s="19">
        <f>[1]ภดส3!J13950</f>
        <v>24</v>
      </c>
      <c r="K5639" s="20">
        <v>3050</v>
      </c>
      <c r="L5639" s="19">
        <f>J5639*K5639</f>
        <v>73200</v>
      </c>
      <c r="M5639" s="21">
        <v>1</v>
      </c>
      <c r="N5639" s="21" t="s">
        <v>108</v>
      </c>
      <c r="O5639" s="21" t="s">
        <v>56</v>
      </c>
      <c r="P5639" s="21">
        <v>2</v>
      </c>
      <c r="Q5639" s="22">
        <v>96</v>
      </c>
      <c r="R5639" s="23">
        <v>100</v>
      </c>
      <c r="S5639" s="22">
        <v>6600</v>
      </c>
      <c r="T5639" s="22">
        <f>Q5639*S5639</f>
        <v>633600</v>
      </c>
      <c r="U5639" s="21">
        <v>30</v>
      </c>
      <c r="V5639" s="21">
        <v>93</v>
      </c>
      <c r="W5639" s="23">
        <f>T5639-T5639*93/100</f>
        <v>44352</v>
      </c>
      <c r="X5639" s="22">
        <f>L5639+W5639</f>
        <v>117552</v>
      </c>
      <c r="Y5639" s="23">
        <f>X5639*R5639/100</f>
        <v>117552</v>
      </c>
      <c r="Z5639" s="22">
        <v>0</v>
      </c>
      <c r="AA5639" s="24">
        <f>Y5639-Z5639</f>
        <v>117552</v>
      </c>
      <c r="AB5639" s="25">
        <v>0.02</v>
      </c>
      <c r="AC5639" s="5">
        <f>AA5639*AB5639/100</f>
        <v>23.510400000000001</v>
      </c>
    </row>
    <row r="5640" spans="1:29" x14ac:dyDescent="0.35">
      <c r="A5640" s="201"/>
      <c r="B5640" s="202"/>
      <c r="C5640" s="202"/>
      <c r="D5640" s="77"/>
      <c r="E5640" s="77"/>
      <c r="F5640" s="130"/>
      <c r="G5640" s="202"/>
      <c r="H5640" s="202"/>
      <c r="I5640" s="202"/>
      <c r="J5640" s="196"/>
      <c r="K5640" s="197"/>
      <c r="L5640" s="203"/>
      <c r="M5640" s="132"/>
      <c r="N5640" s="132"/>
      <c r="O5640" s="83"/>
      <c r="P5640" s="132"/>
      <c r="Q5640" s="156"/>
      <c r="R5640" s="206"/>
      <c r="S5640" s="185"/>
      <c r="T5640" s="207"/>
      <c r="U5640" s="83"/>
      <c r="V5640" s="83"/>
      <c r="W5640" s="206"/>
      <c r="X5640" s="207"/>
      <c r="Y5640" s="206"/>
      <c r="Z5640" s="207"/>
      <c r="AA5640" s="208"/>
      <c r="AB5640" s="198"/>
      <c r="AC5640" s="188">
        <f>SUM(AC5639)</f>
        <v>23.510400000000001</v>
      </c>
    </row>
    <row r="5641" spans="1:29" x14ac:dyDescent="0.35">
      <c r="A5641" s="1"/>
      <c r="B5641" s="1"/>
      <c r="C5641" s="1"/>
      <c r="D5641" s="2"/>
      <c r="E5641" s="2"/>
      <c r="F5641" s="2"/>
      <c r="G5641" s="1"/>
      <c r="H5641" s="1"/>
      <c r="I5641" s="1"/>
      <c r="J5641" s="3"/>
      <c r="K5641" s="4"/>
      <c r="M5641" s="6"/>
      <c r="N5641" s="1"/>
      <c r="O5641" s="1"/>
      <c r="P5641" s="1"/>
      <c r="Q5641" s="3"/>
      <c r="R5641" s="4"/>
      <c r="S5641" s="3"/>
      <c r="T5641" s="3"/>
      <c r="U5641" s="1"/>
      <c r="V5641" s="1"/>
      <c r="W5641" s="4"/>
      <c r="X5641" s="3"/>
      <c r="Y5641" s="4"/>
      <c r="Z5641" s="3"/>
      <c r="AA5641" s="4"/>
      <c r="AB5641" s="55"/>
    </row>
    <row r="5642" spans="1:29" x14ac:dyDescent="0.35">
      <c r="A5642" s="8"/>
      <c r="B5642" s="8" t="s">
        <v>37</v>
      </c>
      <c r="C5642" s="8"/>
      <c r="D5642" s="9" t="s">
        <v>38</v>
      </c>
      <c r="E5642" s="9"/>
      <c r="F5642" s="9"/>
      <c r="G5642" s="56"/>
      <c r="H5642" s="8" t="s">
        <v>39</v>
      </c>
      <c r="I5642" s="8"/>
      <c r="J5642" s="57"/>
      <c r="K5642" s="10"/>
      <c r="L5642" s="8"/>
      <c r="M5642" s="13"/>
      <c r="N5642" s="1"/>
      <c r="O5642" s="1"/>
      <c r="P5642" s="1"/>
      <c r="Q5642" s="3"/>
      <c r="R5642" s="4"/>
      <c r="S5642" s="3"/>
      <c r="T5642" s="3"/>
      <c r="U5642" s="1"/>
      <c r="V5642" s="1"/>
      <c r="W5642" s="4"/>
      <c r="X5642" s="3"/>
      <c r="Y5642" s="4"/>
      <c r="Z5642" s="3"/>
      <c r="AA5642" s="4"/>
      <c r="AB5642" s="55"/>
    </row>
    <row r="5643" spans="1:29" x14ac:dyDescent="0.35">
      <c r="A5643" s="8"/>
      <c r="B5643" s="8"/>
      <c r="C5643" s="8"/>
      <c r="D5643" s="9"/>
      <c r="E5643" s="9"/>
      <c r="F5643" s="9"/>
      <c r="G5643" s="56"/>
      <c r="H5643" s="8" t="s">
        <v>40</v>
      </c>
      <c r="I5643" s="8"/>
      <c r="J5643" s="57"/>
      <c r="K5643" s="10"/>
      <c r="L5643" s="8"/>
      <c r="M5643" s="13"/>
      <c r="N5643" s="1"/>
      <c r="O5643" s="1"/>
      <c r="P5643" s="1"/>
      <c r="Q5643" s="3"/>
      <c r="R5643" s="4"/>
      <c r="S5643" s="3"/>
      <c r="T5643" s="3"/>
      <c r="U5643" s="1"/>
      <c r="V5643" s="1"/>
      <c r="W5643" s="4"/>
      <c r="X5643" s="3"/>
      <c r="Y5643" s="4"/>
      <c r="Z5643" s="3"/>
      <c r="AA5643" s="4"/>
      <c r="AB5643" s="55"/>
    </row>
    <row r="5644" spans="1:29" x14ac:dyDescent="0.35">
      <c r="A5644" s="8"/>
      <c r="B5644" s="8"/>
      <c r="C5644" s="8"/>
      <c r="D5644" s="9"/>
      <c r="E5644" s="9"/>
      <c r="F5644" s="9"/>
      <c r="G5644" s="56"/>
      <c r="H5644" s="8" t="s">
        <v>41</v>
      </c>
      <c r="I5644" s="8"/>
      <c r="J5644" s="57"/>
      <c r="K5644" s="10"/>
      <c r="L5644" s="8"/>
      <c r="M5644" s="13"/>
      <c r="N5644" s="1"/>
      <c r="O5644" s="1"/>
      <c r="P5644" s="8"/>
      <c r="Q5644" s="3"/>
      <c r="R5644" s="4"/>
      <c r="S5644" s="3"/>
      <c r="T5644" s="3"/>
      <c r="U5644" s="1"/>
      <c r="V5644" s="1"/>
      <c r="W5644" s="4"/>
      <c r="X5644" s="3"/>
      <c r="Y5644" s="11"/>
      <c r="Z5644" s="10"/>
      <c r="AA5644" s="11"/>
      <c r="AB5644" s="14"/>
    </row>
    <row r="5645" spans="1:29" x14ac:dyDescent="0.35">
      <c r="A5645" s="8"/>
      <c r="B5645" s="8"/>
      <c r="C5645" s="8"/>
      <c r="D5645" s="9"/>
      <c r="E5645" s="9"/>
      <c r="F5645" s="9"/>
      <c r="G5645" s="56"/>
      <c r="H5645" s="8" t="s">
        <v>42</v>
      </c>
      <c r="I5645" s="58"/>
      <c r="J5645" s="59"/>
      <c r="K5645" s="12"/>
      <c r="L5645" s="58"/>
      <c r="M5645" s="60"/>
      <c r="N5645" s="1"/>
      <c r="O5645" s="1"/>
      <c r="P5645" s="8"/>
      <c r="Q5645" s="3"/>
      <c r="R5645" s="4"/>
      <c r="S5645" s="3"/>
      <c r="T5645" s="3"/>
      <c r="U5645" s="1"/>
      <c r="V5645" s="1"/>
      <c r="W5645" s="4"/>
      <c r="X5645" s="3"/>
      <c r="Y5645" s="11"/>
      <c r="Z5645" s="10"/>
      <c r="AA5645" s="11"/>
      <c r="AB5645" s="14"/>
    </row>
    <row r="5646" spans="1:29" x14ac:dyDescent="0.35">
      <c r="A5646" s="58"/>
      <c r="B5646" s="58"/>
      <c r="C5646" s="58"/>
      <c r="D5646" s="61"/>
      <c r="E5646" s="61"/>
      <c r="F5646" s="61"/>
      <c r="G5646" s="58"/>
      <c r="H5646" s="58" t="s">
        <v>43</v>
      </c>
      <c r="I5646" s="58"/>
      <c r="J5646" s="59"/>
      <c r="K5646" s="12"/>
      <c r="L5646" s="58"/>
      <c r="M5646" s="60"/>
    </row>
    <row r="5647" spans="1:29" x14ac:dyDescent="0.35">
      <c r="A5647" s="1"/>
      <c r="B5647" s="1"/>
      <c r="C5647" s="1"/>
      <c r="D5647" s="2"/>
      <c r="E5647" s="2"/>
      <c r="F5647" s="2"/>
      <c r="G5647" s="1"/>
      <c r="H5647" s="1"/>
      <c r="I5647" s="1"/>
      <c r="J5647" s="3"/>
      <c r="K5647" s="4"/>
      <c r="M5647" s="6"/>
      <c r="N5647" s="1"/>
      <c r="O5647" s="1"/>
      <c r="P5647" s="1"/>
      <c r="Q5647" s="3"/>
      <c r="R5647" s="4"/>
      <c r="S5647" s="3"/>
      <c r="T5647" s="3"/>
      <c r="U5647" s="1"/>
      <c r="V5647" s="1"/>
      <c r="W5647" s="4"/>
      <c r="X5647" s="3"/>
      <c r="Y5647" s="4"/>
      <c r="Z5647" s="3"/>
      <c r="AA5647" s="314" t="s">
        <v>0</v>
      </c>
      <c r="AB5647" s="314"/>
    </row>
    <row r="5648" spans="1:29" x14ac:dyDescent="0.35">
      <c r="A5648" s="315" t="s">
        <v>1</v>
      </c>
      <c r="B5648" s="315"/>
      <c r="C5648" s="315"/>
      <c r="D5648" s="315"/>
      <c r="E5648" s="315"/>
      <c r="F5648" s="315"/>
      <c r="G5648" s="315"/>
      <c r="H5648" s="315"/>
      <c r="I5648" s="315"/>
      <c r="J5648" s="315"/>
      <c r="K5648" s="315"/>
      <c r="L5648" s="315"/>
      <c r="M5648" s="315"/>
      <c r="N5648" s="315"/>
      <c r="O5648" s="315"/>
      <c r="P5648" s="315"/>
      <c r="Q5648" s="315"/>
      <c r="R5648" s="315"/>
      <c r="S5648" s="315"/>
      <c r="T5648" s="315"/>
      <c r="U5648" s="315"/>
      <c r="V5648" s="315"/>
      <c r="W5648" s="315"/>
      <c r="X5648" s="315"/>
      <c r="Y5648" s="315"/>
      <c r="Z5648" s="315"/>
      <c r="AA5648" s="315"/>
      <c r="AB5648" s="315"/>
    </row>
    <row r="5649" spans="1:29" x14ac:dyDescent="0.35">
      <c r="A5649" s="315" t="str">
        <f>A5631</f>
        <v>เทศบาลตำบลนาบอน</v>
      </c>
      <c r="B5649" s="315"/>
      <c r="C5649" s="315"/>
      <c r="D5649" s="315"/>
      <c r="E5649" s="315"/>
      <c r="F5649" s="315"/>
      <c r="G5649" s="315"/>
      <c r="H5649" s="315"/>
      <c r="I5649" s="315"/>
      <c r="J5649" s="315"/>
      <c r="K5649" s="315"/>
      <c r="L5649" s="315"/>
      <c r="M5649" s="315"/>
      <c r="N5649" s="315"/>
      <c r="O5649" s="315"/>
      <c r="P5649" s="315"/>
      <c r="Q5649" s="315"/>
      <c r="R5649" s="315"/>
      <c r="S5649" s="315"/>
      <c r="T5649" s="315"/>
      <c r="U5649" s="315"/>
      <c r="V5649" s="315"/>
      <c r="W5649" s="315"/>
      <c r="X5649" s="315"/>
      <c r="Y5649" s="315"/>
      <c r="Z5649" s="315"/>
      <c r="AA5649" s="315"/>
      <c r="AB5649" s="315"/>
    </row>
    <row r="5650" spans="1:29" x14ac:dyDescent="0.35">
      <c r="A5650" s="8" t="s">
        <v>418</v>
      </c>
      <c r="B5650" s="8"/>
      <c r="C5650" s="8"/>
      <c r="D5650" s="9"/>
      <c r="E5650" s="9"/>
      <c r="F5650" s="9"/>
      <c r="G5650" s="8"/>
      <c r="H5650" s="8"/>
      <c r="I5650" s="8"/>
      <c r="J5650" s="10"/>
      <c r="K5650" s="11"/>
      <c r="L5650" s="12"/>
      <c r="M5650" s="13"/>
      <c r="N5650" s="8"/>
      <c r="O5650" s="8"/>
      <c r="P5650" s="8"/>
      <c r="Q5650" s="10"/>
      <c r="R5650" s="11"/>
      <c r="S5650" s="10"/>
      <c r="T5650" s="10"/>
      <c r="U5650" s="8"/>
      <c r="V5650" s="8"/>
      <c r="W5650" s="11"/>
      <c r="X5650" s="10"/>
      <c r="Y5650" s="11"/>
      <c r="Z5650" s="10"/>
      <c r="AA5650" s="11"/>
      <c r="AB5650" s="14"/>
    </row>
    <row r="5651" spans="1:29" x14ac:dyDescent="0.35">
      <c r="A5651" s="288" t="s">
        <v>4</v>
      </c>
      <c r="B5651" s="316"/>
      <c r="C5651" s="316"/>
      <c r="D5651" s="316"/>
      <c r="E5651" s="316"/>
      <c r="F5651" s="316"/>
      <c r="G5651" s="316"/>
      <c r="H5651" s="316"/>
      <c r="I5651" s="316"/>
      <c r="J5651" s="316"/>
      <c r="K5651" s="316"/>
      <c r="L5651" s="289"/>
      <c r="M5651" s="288" t="s">
        <v>5</v>
      </c>
      <c r="N5651" s="316"/>
      <c r="O5651" s="316"/>
      <c r="P5651" s="316"/>
      <c r="Q5651" s="316"/>
      <c r="R5651" s="316"/>
      <c r="S5651" s="316"/>
      <c r="T5651" s="316"/>
      <c r="U5651" s="316"/>
      <c r="V5651" s="316"/>
      <c r="W5651" s="289"/>
      <c r="X5651" s="290" t="s">
        <v>6</v>
      </c>
      <c r="Y5651" s="290" t="s">
        <v>7</v>
      </c>
      <c r="Z5651" s="290" t="s">
        <v>8</v>
      </c>
      <c r="AA5651" s="290" t="s">
        <v>9</v>
      </c>
      <c r="AB5651" s="317" t="s">
        <v>10</v>
      </c>
    </row>
    <row r="5652" spans="1:29" x14ac:dyDescent="0.35">
      <c r="A5652" s="299" t="s">
        <v>11</v>
      </c>
      <c r="B5652" s="293" t="s">
        <v>12</v>
      </c>
      <c r="C5652" s="293" t="s">
        <v>13</v>
      </c>
      <c r="D5652" s="311" t="s">
        <v>14</v>
      </c>
      <c r="E5652" s="311" t="s">
        <v>15</v>
      </c>
      <c r="F5652" s="312" t="s">
        <v>16</v>
      </c>
      <c r="G5652" s="302" t="s">
        <v>17</v>
      </c>
      <c r="H5652" s="303"/>
      <c r="I5652" s="304"/>
      <c r="J5652" s="290" t="s">
        <v>18</v>
      </c>
      <c r="K5652" s="290" t="s">
        <v>19</v>
      </c>
      <c r="L5652" s="308" t="s">
        <v>20</v>
      </c>
      <c r="M5652" s="299" t="s">
        <v>11</v>
      </c>
      <c r="N5652" s="293" t="s">
        <v>21</v>
      </c>
      <c r="O5652" s="293" t="s">
        <v>22</v>
      </c>
      <c r="P5652" s="293" t="s">
        <v>16</v>
      </c>
      <c r="Q5652" s="290" t="s">
        <v>23</v>
      </c>
      <c r="R5652" s="290" t="s">
        <v>24</v>
      </c>
      <c r="S5652" s="290" t="s">
        <v>25</v>
      </c>
      <c r="T5652" s="290" t="s">
        <v>26</v>
      </c>
      <c r="U5652" s="288" t="s">
        <v>27</v>
      </c>
      <c r="V5652" s="289"/>
      <c r="W5652" s="290" t="s">
        <v>28</v>
      </c>
      <c r="X5652" s="291"/>
      <c r="Y5652" s="291"/>
      <c r="Z5652" s="291"/>
      <c r="AA5652" s="291"/>
      <c r="AB5652" s="318"/>
    </row>
    <row r="5653" spans="1:29" x14ac:dyDescent="0.35">
      <c r="A5653" s="300"/>
      <c r="B5653" s="294"/>
      <c r="C5653" s="294"/>
      <c r="D5653" s="312"/>
      <c r="E5653" s="312"/>
      <c r="F5653" s="312"/>
      <c r="G5653" s="305"/>
      <c r="H5653" s="306"/>
      <c r="I5653" s="307"/>
      <c r="J5653" s="291"/>
      <c r="K5653" s="291"/>
      <c r="L5653" s="309"/>
      <c r="M5653" s="300"/>
      <c r="N5653" s="294"/>
      <c r="O5653" s="294"/>
      <c r="P5653" s="294"/>
      <c r="Q5653" s="291"/>
      <c r="R5653" s="291"/>
      <c r="S5653" s="291"/>
      <c r="T5653" s="291"/>
      <c r="U5653" s="293" t="s">
        <v>29</v>
      </c>
      <c r="V5653" s="296" t="s">
        <v>30</v>
      </c>
      <c r="W5653" s="291"/>
      <c r="X5653" s="291"/>
      <c r="Y5653" s="291"/>
      <c r="Z5653" s="291"/>
      <c r="AA5653" s="291"/>
      <c r="AB5653" s="318"/>
    </row>
    <row r="5654" spans="1:29" x14ac:dyDescent="0.35">
      <c r="A5654" s="300"/>
      <c r="B5654" s="294"/>
      <c r="C5654" s="294"/>
      <c r="D5654" s="312"/>
      <c r="E5654" s="312"/>
      <c r="F5654" s="312"/>
      <c r="G5654" s="299" t="s">
        <v>31</v>
      </c>
      <c r="H5654" s="299" t="s">
        <v>32</v>
      </c>
      <c r="I5654" s="299" t="s">
        <v>33</v>
      </c>
      <c r="J5654" s="291"/>
      <c r="K5654" s="291"/>
      <c r="L5654" s="309"/>
      <c r="M5654" s="300"/>
      <c r="N5654" s="294"/>
      <c r="O5654" s="294"/>
      <c r="P5654" s="294"/>
      <c r="Q5654" s="291"/>
      <c r="R5654" s="291"/>
      <c r="S5654" s="291"/>
      <c r="T5654" s="291"/>
      <c r="U5654" s="294"/>
      <c r="V5654" s="297"/>
      <c r="W5654" s="291"/>
      <c r="X5654" s="291"/>
      <c r="Y5654" s="291"/>
      <c r="Z5654" s="291"/>
      <c r="AA5654" s="291"/>
      <c r="AB5654" s="318"/>
    </row>
    <row r="5655" spans="1:29" x14ac:dyDescent="0.35">
      <c r="A5655" s="300"/>
      <c r="B5655" s="294"/>
      <c r="C5655" s="294"/>
      <c r="D5655" s="312"/>
      <c r="E5655" s="312"/>
      <c r="F5655" s="312"/>
      <c r="G5655" s="300"/>
      <c r="H5655" s="300"/>
      <c r="I5655" s="300"/>
      <c r="J5655" s="291"/>
      <c r="K5655" s="291"/>
      <c r="L5655" s="309"/>
      <c r="M5655" s="300"/>
      <c r="N5655" s="294"/>
      <c r="O5655" s="294"/>
      <c r="P5655" s="294"/>
      <c r="Q5655" s="291"/>
      <c r="R5655" s="291"/>
      <c r="S5655" s="291"/>
      <c r="T5655" s="291"/>
      <c r="U5655" s="294"/>
      <c r="V5655" s="297"/>
      <c r="W5655" s="291"/>
      <c r="X5655" s="291"/>
      <c r="Y5655" s="291"/>
      <c r="Z5655" s="291"/>
      <c r="AA5655" s="291"/>
      <c r="AB5655" s="318"/>
    </row>
    <row r="5656" spans="1:29" x14ac:dyDescent="0.35">
      <c r="A5656" s="301"/>
      <c r="B5656" s="295"/>
      <c r="C5656" s="295"/>
      <c r="D5656" s="313"/>
      <c r="E5656" s="313"/>
      <c r="F5656" s="313"/>
      <c r="G5656" s="301"/>
      <c r="H5656" s="301"/>
      <c r="I5656" s="301"/>
      <c r="J5656" s="292"/>
      <c r="K5656" s="292"/>
      <c r="L5656" s="310"/>
      <c r="M5656" s="301"/>
      <c r="N5656" s="295"/>
      <c r="O5656" s="295"/>
      <c r="P5656" s="295"/>
      <c r="Q5656" s="292"/>
      <c r="R5656" s="292"/>
      <c r="S5656" s="292"/>
      <c r="T5656" s="292"/>
      <c r="U5656" s="295"/>
      <c r="V5656" s="298"/>
      <c r="W5656" s="292"/>
      <c r="X5656" s="292"/>
      <c r="Y5656" s="292"/>
      <c r="Z5656" s="292"/>
      <c r="AA5656" s="292"/>
      <c r="AB5656" s="319"/>
    </row>
    <row r="5657" spans="1:29" x14ac:dyDescent="0.35">
      <c r="A5657" s="15">
        <v>1</v>
      </c>
      <c r="B5657" s="16" t="str">
        <f>[1]ภดส3!B14031</f>
        <v>โฉนด</v>
      </c>
      <c r="C5657" s="16">
        <f>[1]ภดส3!E14031</f>
        <v>5030</v>
      </c>
      <c r="D5657" s="17">
        <f>[1]ภดส3!C14031</f>
        <v>10870</v>
      </c>
      <c r="E5657" s="17" t="str">
        <f>[1]ภดส3!F14031</f>
        <v>ม.11 ต.นาบอน</v>
      </c>
      <c r="F5657" s="18" t="s">
        <v>47</v>
      </c>
      <c r="G5657" s="16">
        <f>[1]ภดส3!G14031</f>
        <v>0</v>
      </c>
      <c r="H5657" s="16">
        <f>[1]ภดส3!H14031</f>
        <v>0</v>
      </c>
      <c r="I5657" s="16">
        <v>25</v>
      </c>
      <c r="J5657" s="19">
        <f>G5657*400+H5657*100+I5657</f>
        <v>25</v>
      </c>
      <c r="K5657" s="20">
        <v>500</v>
      </c>
      <c r="L5657" s="19">
        <f>J5657*K5657</f>
        <v>12500</v>
      </c>
      <c r="M5657" s="21">
        <v>1</v>
      </c>
      <c r="N5657" s="21" t="s">
        <v>90</v>
      </c>
      <c r="O5657" s="21"/>
      <c r="P5657" s="21">
        <v>3</v>
      </c>
      <c r="Q5657" s="22">
        <v>100</v>
      </c>
      <c r="R5657" s="23">
        <v>100</v>
      </c>
      <c r="S5657" s="22">
        <v>5700</v>
      </c>
      <c r="T5657" s="22">
        <f>Q5657*S5657</f>
        <v>570000</v>
      </c>
      <c r="U5657" s="21">
        <v>5</v>
      </c>
      <c r="V5657" s="21">
        <v>5</v>
      </c>
      <c r="W5657" s="23">
        <f>T5657-T5657*5/100</f>
        <v>541500</v>
      </c>
      <c r="X5657" s="22">
        <f>L5657+W5657</f>
        <v>554000</v>
      </c>
      <c r="Y5657" s="23">
        <f>X5657*R5657/100</f>
        <v>554000</v>
      </c>
      <c r="Z5657" s="22">
        <v>0</v>
      </c>
      <c r="AA5657" s="24">
        <f>Y5657-Z5657</f>
        <v>554000</v>
      </c>
      <c r="AB5657" s="25">
        <v>0.3</v>
      </c>
      <c r="AC5657" s="5">
        <f>AA5657*AB5657/100</f>
        <v>1662</v>
      </c>
    </row>
    <row r="5658" spans="1:29" x14ac:dyDescent="0.35">
      <c r="A5658" s="15">
        <v>2</v>
      </c>
      <c r="B5658" s="16" t="str">
        <f>[1]ภดส3!B14032</f>
        <v>โฉนด</v>
      </c>
      <c r="C5658" s="16">
        <f>[1]ภดส3!E14032</f>
        <v>5029</v>
      </c>
      <c r="D5658" s="17">
        <f>[1]ภดส3!C14032</f>
        <v>10869</v>
      </c>
      <c r="E5658" s="17" t="str">
        <f>[1]ภดส3!F14032</f>
        <v>ม.11 ต.นาบอน</v>
      </c>
      <c r="F5658" s="18" t="s">
        <v>47</v>
      </c>
      <c r="G5658" s="16">
        <f>[1]ภดส3!G14032</f>
        <v>0</v>
      </c>
      <c r="H5658" s="16">
        <f>[1]ภดส3!H14032</f>
        <v>0</v>
      </c>
      <c r="I5658" s="16">
        <v>25</v>
      </c>
      <c r="J5658" s="19">
        <f>G5658*400+H5658*100+I5658</f>
        <v>25</v>
      </c>
      <c r="K5658" s="20">
        <v>500</v>
      </c>
      <c r="L5658" s="19">
        <f>J5658*K5658</f>
        <v>12500</v>
      </c>
      <c r="M5658" s="21">
        <v>2</v>
      </c>
      <c r="N5658" s="21" t="s">
        <v>90</v>
      </c>
      <c r="O5658" s="21"/>
      <c r="P5658" s="21">
        <v>3</v>
      </c>
      <c r="Q5658" s="22">
        <v>100</v>
      </c>
      <c r="R5658" s="23">
        <v>100</v>
      </c>
      <c r="S5658" s="22">
        <v>5700</v>
      </c>
      <c r="T5658" s="22">
        <f>Q5658*S5658</f>
        <v>570000</v>
      </c>
      <c r="U5658" s="21">
        <v>5</v>
      </c>
      <c r="V5658" s="21">
        <v>5</v>
      </c>
      <c r="W5658" s="23">
        <f>T5658-T5658*5/100</f>
        <v>541500</v>
      </c>
      <c r="X5658" s="22">
        <f>L5658+W5658</f>
        <v>554000</v>
      </c>
      <c r="Y5658" s="23">
        <f>X5658*R5658/100</f>
        <v>554000</v>
      </c>
      <c r="Z5658" s="22">
        <v>0</v>
      </c>
      <c r="AA5658" s="24">
        <f>Y5658-Z5658</f>
        <v>554000</v>
      </c>
      <c r="AB5658" s="25">
        <v>0.3</v>
      </c>
      <c r="AC5658" s="5">
        <f t="shared" ref="AC5658:AC5659" si="323">AA5658*AB5658/100</f>
        <v>1662</v>
      </c>
    </row>
    <row r="5659" spans="1:29" x14ac:dyDescent="0.35">
      <c r="A5659" s="15">
        <v>3</v>
      </c>
      <c r="B5659" s="16" t="str">
        <f>[1]ภดส3!B14033</f>
        <v>โฉนด</v>
      </c>
      <c r="C5659" s="16">
        <f>[1]ภดส3!E14033</f>
        <v>3019</v>
      </c>
      <c r="D5659" s="17">
        <f>[1]ภดส3!C14033</f>
        <v>6463</v>
      </c>
      <c r="E5659" s="17" t="str">
        <f>[1]ภดส3!F14033</f>
        <v>ม.11 ต.นาบอน</v>
      </c>
      <c r="F5659" s="18" t="s">
        <v>47</v>
      </c>
      <c r="G5659" s="16">
        <f>[1]ภดส3!G14033</f>
        <v>0</v>
      </c>
      <c r="H5659" s="16">
        <f>[1]ภดส3!H14033</f>
        <v>0</v>
      </c>
      <c r="I5659" s="16">
        <v>25</v>
      </c>
      <c r="J5659" s="19">
        <f>G5659*400+H5659*100+I5659</f>
        <v>25</v>
      </c>
      <c r="K5659" s="20">
        <v>500</v>
      </c>
      <c r="L5659" s="19">
        <f>J5659*K5659</f>
        <v>12500</v>
      </c>
      <c r="M5659" s="21">
        <v>3</v>
      </c>
      <c r="N5659" s="21" t="s">
        <v>90</v>
      </c>
      <c r="O5659" s="21"/>
      <c r="P5659" s="21">
        <v>3</v>
      </c>
      <c r="Q5659" s="22">
        <v>100</v>
      </c>
      <c r="R5659" s="23">
        <v>100</v>
      </c>
      <c r="S5659" s="22">
        <v>5700</v>
      </c>
      <c r="T5659" s="22">
        <f>Q5659*S5659</f>
        <v>570000</v>
      </c>
      <c r="U5659" s="21">
        <v>5</v>
      </c>
      <c r="V5659" s="21">
        <v>5</v>
      </c>
      <c r="W5659" s="23">
        <f>T5659-T5659*5/100</f>
        <v>541500</v>
      </c>
      <c r="X5659" s="22">
        <f>L5659+W5659</f>
        <v>554000</v>
      </c>
      <c r="Y5659" s="23">
        <f>X5659*R5659/100</f>
        <v>554000</v>
      </c>
      <c r="Z5659" s="22">
        <v>0</v>
      </c>
      <c r="AA5659" s="24">
        <f>Y5659-Z5659</f>
        <v>554000</v>
      </c>
      <c r="AB5659" s="25">
        <v>0.3</v>
      </c>
      <c r="AC5659" s="5">
        <f t="shared" si="323"/>
        <v>1662</v>
      </c>
    </row>
    <row r="5660" spans="1:29" x14ac:dyDescent="0.35">
      <c r="A5660" s="15"/>
      <c r="B5660" s="16"/>
      <c r="C5660" s="16"/>
      <c r="D5660" s="17"/>
      <c r="E5660" s="17"/>
      <c r="F5660" s="28"/>
      <c r="G5660" s="16"/>
      <c r="H5660" s="16"/>
      <c r="I5660" s="16"/>
      <c r="J5660" s="45"/>
      <c r="K5660" s="29"/>
      <c r="L5660" s="19"/>
      <c r="M5660" s="30"/>
      <c r="N5660" s="30"/>
      <c r="O5660" s="31"/>
      <c r="P5660" s="30"/>
      <c r="Q5660" s="32"/>
      <c r="R5660" s="23"/>
      <c r="S5660" s="42"/>
      <c r="T5660" s="22"/>
      <c r="U5660" s="31"/>
      <c r="V5660" s="31"/>
      <c r="W5660" s="23"/>
      <c r="X5660" s="22"/>
      <c r="Y5660" s="23"/>
      <c r="Z5660" s="22"/>
      <c r="AA5660" s="24"/>
      <c r="AB5660" s="25"/>
      <c r="AC5660" s="5">
        <f>SUM(AC5657:AC5659)</f>
        <v>4986</v>
      </c>
    </row>
    <row r="5661" spans="1:29" x14ac:dyDescent="0.35">
      <c r="A5661" s="201"/>
      <c r="B5661" s="202"/>
      <c r="C5661" s="202"/>
      <c r="D5661" s="77"/>
      <c r="E5661" s="77"/>
      <c r="F5661" s="130"/>
      <c r="G5661" s="202"/>
      <c r="H5661" s="202"/>
      <c r="I5661" s="202"/>
      <c r="J5661" s="196"/>
      <c r="K5661" s="197"/>
      <c r="L5661" s="203"/>
      <c r="M5661" s="132"/>
      <c r="N5661" s="204"/>
      <c r="O5661" s="204"/>
      <c r="P5661" s="204"/>
      <c r="Q5661" s="183"/>
      <c r="R5661" s="206"/>
      <c r="S5661" s="183"/>
      <c r="T5661" s="207"/>
      <c r="U5661" s="204"/>
      <c r="V5661" s="204"/>
      <c r="W5661" s="206"/>
      <c r="X5661" s="207"/>
      <c r="Y5661" s="206"/>
      <c r="Z5661" s="207"/>
      <c r="AA5661" s="208"/>
      <c r="AB5661" s="198"/>
      <c r="AC5661" s="188"/>
    </row>
    <row r="5662" spans="1:29" x14ac:dyDescent="0.35">
      <c r="A5662" s="1"/>
      <c r="B5662" s="1"/>
      <c r="C5662" s="1"/>
      <c r="D5662" s="2"/>
      <c r="E5662" s="2"/>
      <c r="F5662" s="2"/>
      <c r="G5662" s="1"/>
      <c r="H5662" s="1"/>
      <c r="I5662" s="1"/>
      <c r="J5662" s="3"/>
      <c r="K5662" s="4"/>
      <c r="M5662" s="6"/>
      <c r="N5662" s="1"/>
      <c r="O5662" s="1"/>
      <c r="P5662" s="1"/>
      <c r="Q5662" s="3"/>
      <c r="R5662" s="4"/>
      <c r="S5662" s="3"/>
      <c r="T5662" s="3"/>
      <c r="U5662" s="1"/>
      <c r="V5662" s="1"/>
      <c r="W5662" s="4"/>
      <c r="X5662" s="3"/>
      <c r="Y5662" s="4"/>
      <c r="Z5662" s="3"/>
      <c r="AA5662" s="4"/>
      <c r="AB5662" s="55"/>
    </row>
    <row r="5663" spans="1:29" x14ac:dyDescent="0.35">
      <c r="A5663" s="8"/>
      <c r="B5663" s="8" t="s">
        <v>37</v>
      </c>
      <c r="C5663" s="8"/>
      <c r="D5663" s="9" t="s">
        <v>38</v>
      </c>
      <c r="E5663" s="9"/>
      <c r="F5663" s="9"/>
      <c r="G5663" s="56"/>
      <c r="H5663" s="8" t="s">
        <v>39</v>
      </c>
      <c r="I5663" s="8"/>
      <c r="J5663" s="57"/>
      <c r="K5663" s="10"/>
      <c r="L5663" s="8"/>
      <c r="M5663" s="13"/>
      <c r="N5663" s="1"/>
      <c r="O5663" s="1"/>
      <c r="P5663" s="1"/>
      <c r="Q5663" s="3"/>
      <c r="R5663" s="4"/>
      <c r="S5663" s="3"/>
      <c r="T5663" s="3"/>
      <c r="U5663" s="1"/>
      <c r="V5663" s="1"/>
      <c r="W5663" s="4"/>
      <c r="X5663" s="3"/>
      <c r="Y5663" s="4"/>
      <c r="Z5663" s="3"/>
      <c r="AA5663" s="4"/>
      <c r="AB5663" s="55"/>
    </row>
    <row r="5664" spans="1:29" x14ac:dyDescent="0.35">
      <c r="A5664" s="8"/>
      <c r="B5664" s="8"/>
      <c r="C5664" s="8"/>
      <c r="D5664" s="9"/>
      <c r="E5664" s="9"/>
      <c r="F5664" s="9"/>
      <c r="G5664" s="56"/>
      <c r="H5664" s="8" t="s">
        <v>40</v>
      </c>
      <c r="I5664" s="8"/>
      <c r="J5664" s="57"/>
      <c r="K5664" s="10"/>
      <c r="L5664" s="8"/>
      <c r="M5664" s="13"/>
      <c r="N5664" s="1"/>
      <c r="O5664" s="1"/>
      <c r="P5664" s="1"/>
      <c r="Q5664" s="3"/>
      <c r="R5664" s="4"/>
      <c r="S5664" s="3"/>
      <c r="T5664" s="3"/>
      <c r="U5664" s="1"/>
      <c r="V5664" s="1"/>
      <c r="W5664" s="4"/>
      <c r="X5664" s="3"/>
      <c r="Y5664" s="4"/>
      <c r="Z5664" s="3"/>
      <c r="AA5664" s="4"/>
      <c r="AB5664" s="55"/>
    </row>
    <row r="5665" spans="1:29" x14ac:dyDescent="0.35">
      <c r="A5665" s="8"/>
      <c r="B5665" s="8"/>
      <c r="C5665" s="8"/>
      <c r="D5665" s="9"/>
      <c r="E5665" s="9"/>
      <c r="F5665" s="9"/>
      <c r="G5665" s="56"/>
      <c r="H5665" s="8" t="s">
        <v>41</v>
      </c>
      <c r="I5665" s="8"/>
      <c r="J5665" s="57"/>
      <c r="K5665" s="10"/>
      <c r="L5665" s="8"/>
      <c r="M5665" s="13"/>
      <c r="N5665" s="1"/>
      <c r="O5665" s="1"/>
      <c r="P5665" s="8"/>
      <c r="Q5665" s="3"/>
      <c r="R5665" s="4"/>
      <c r="S5665" s="3"/>
      <c r="T5665" s="3"/>
      <c r="U5665" s="1"/>
      <c r="V5665" s="1"/>
      <c r="W5665" s="4"/>
      <c r="X5665" s="3"/>
      <c r="Y5665" s="11"/>
      <c r="Z5665" s="10"/>
      <c r="AA5665" s="11"/>
      <c r="AB5665" s="14"/>
    </row>
    <row r="5666" spans="1:29" x14ac:dyDescent="0.35">
      <c r="A5666" s="8"/>
      <c r="B5666" s="8"/>
      <c r="C5666" s="8"/>
      <c r="D5666" s="9"/>
      <c r="E5666" s="9"/>
      <c r="F5666" s="9"/>
      <c r="G5666" s="56"/>
      <c r="H5666" s="8" t="s">
        <v>42</v>
      </c>
      <c r="I5666" s="58"/>
      <c r="J5666" s="59"/>
      <c r="K5666" s="12"/>
      <c r="L5666" s="58"/>
      <c r="M5666" s="60"/>
      <c r="N5666" s="1"/>
      <c r="O5666" s="1"/>
      <c r="P5666" s="8"/>
      <c r="Q5666" s="3"/>
      <c r="R5666" s="4"/>
      <c r="S5666" s="3"/>
      <c r="T5666" s="3"/>
      <c r="U5666" s="1"/>
      <c r="V5666" s="1"/>
      <c r="W5666" s="4"/>
      <c r="X5666" s="3"/>
      <c r="Y5666" s="11"/>
      <c r="Z5666" s="10"/>
      <c r="AA5666" s="11"/>
      <c r="AB5666" s="14"/>
    </row>
    <row r="5667" spans="1:29" x14ac:dyDescent="0.35">
      <c r="A5667" s="58"/>
      <c r="B5667" s="58"/>
      <c r="C5667" s="58"/>
      <c r="D5667" s="61"/>
      <c r="E5667" s="61"/>
      <c r="F5667" s="61"/>
      <c r="G5667" s="58"/>
      <c r="H5667" s="58" t="s">
        <v>43</v>
      </c>
      <c r="I5667" s="58"/>
      <c r="J5667" s="59"/>
      <c r="K5667" s="12"/>
      <c r="L5667" s="58"/>
      <c r="M5667" s="60"/>
    </row>
    <row r="5668" spans="1:29" x14ac:dyDescent="0.35">
      <c r="A5668" s="1"/>
      <c r="B5668" s="1"/>
      <c r="C5668" s="1"/>
      <c r="D5668" s="2"/>
      <c r="E5668" s="2"/>
      <c r="F5668" s="2"/>
      <c r="G5668" s="1"/>
      <c r="H5668" s="1"/>
      <c r="I5668" s="1"/>
      <c r="J5668" s="3"/>
      <c r="K5668" s="4"/>
      <c r="M5668" s="6"/>
      <c r="N5668" s="1"/>
      <c r="O5668" s="1"/>
      <c r="P5668" s="1"/>
      <c r="Q5668" s="3"/>
      <c r="R5668" s="4"/>
      <c r="S5668" s="3"/>
      <c r="T5668" s="3"/>
      <c r="U5668" s="1"/>
      <c r="V5668" s="1"/>
      <c r="W5668" s="4"/>
      <c r="X5668" s="3"/>
      <c r="Y5668" s="4"/>
      <c r="Z5668" s="3"/>
      <c r="AA5668" s="314" t="s">
        <v>0</v>
      </c>
      <c r="AB5668" s="314"/>
    </row>
    <row r="5669" spans="1:29" x14ac:dyDescent="0.35">
      <c r="A5669" s="315" t="s">
        <v>1</v>
      </c>
      <c r="B5669" s="315"/>
      <c r="C5669" s="315"/>
      <c r="D5669" s="315"/>
      <c r="E5669" s="315"/>
      <c r="F5669" s="315"/>
      <c r="G5669" s="315"/>
      <c r="H5669" s="315"/>
      <c r="I5669" s="315"/>
      <c r="J5669" s="315"/>
      <c r="K5669" s="315"/>
      <c r="L5669" s="315"/>
      <c r="M5669" s="315"/>
      <c r="N5669" s="315"/>
      <c r="O5669" s="315"/>
      <c r="P5669" s="315"/>
      <c r="Q5669" s="315"/>
      <c r="R5669" s="315"/>
      <c r="S5669" s="315"/>
      <c r="T5669" s="315"/>
      <c r="U5669" s="315"/>
      <c r="V5669" s="315"/>
      <c r="W5669" s="315"/>
      <c r="X5669" s="315"/>
      <c r="Y5669" s="315"/>
      <c r="Z5669" s="315"/>
      <c r="AA5669" s="315"/>
      <c r="AB5669" s="315"/>
    </row>
    <row r="5670" spans="1:29" x14ac:dyDescent="0.35">
      <c r="A5670" s="315" t="str">
        <f>A5649</f>
        <v>เทศบาลตำบลนาบอน</v>
      </c>
      <c r="B5670" s="315"/>
      <c r="C5670" s="315"/>
      <c r="D5670" s="315"/>
      <c r="E5670" s="315"/>
      <c r="F5670" s="315"/>
      <c r="G5670" s="315"/>
      <c r="H5670" s="315"/>
      <c r="I5670" s="315"/>
      <c r="J5670" s="315"/>
      <c r="K5670" s="315"/>
      <c r="L5670" s="315"/>
      <c r="M5670" s="315"/>
      <c r="N5670" s="315"/>
      <c r="O5670" s="315"/>
      <c r="P5670" s="315"/>
      <c r="Q5670" s="315"/>
      <c r="R5670" s="315"/>
      <c r="S5670" s="315"/>
      <c r="T5670" s="315"/>
      <c r="U5670" s="315"/>
      <c r="V5670" s="315"/>
      <c r="W5670" s="315"/>
      <c r="X5670" s="315"/>
      <c r="Y5670" s="315"/>
      <c r="Z5670" s="315"/>
      <c r="AA5670" s="315"/>
      <c r="AB5670" s="315"/>
    </row>
    <row r="5671" spans="1:29" x14ac:dyDescent="0.35">
      <c r="A5671" s="8" t="s">
        <v>419</v>
      </c>
      <c r="B5671" s="8"/>
      <c r="C5671" s="8"/>
      <c r="D5671" s="9"/>
      <c r="E5671" s="9"/>
      <c r="F5671" s="9"/>
      <c r="G5671" s="8"/>
      <c r="H5671" s="8"/>
      <c r="I5671" s="8"/>
      <c r="J5671" s="10"/>
      <c r="K5671" s="11"/>
      <c r="L5671" s="12"/>
      <c r="M5671" s="13"/>
      <c r="N5671" s="8"/>
      <c r="O5671" s="8"/>
      <c r="P5671" s="8"/>
      <c r="Q5671" s="10"/>
      <c r="R5671" s="11"/>
      <c r="S5671" s="10"/>
      <c r="T5671" s="10"/>
      <c r="U5671" s="8"/>
      <c r="V5671" s="8"/>
      <c r="W5671" s="11"/>
      <c r="X5671" s="10"/>
      <c r="Y5671" s="11"/>
      <c r="Z5671" s="10"/>
      <c r="AA5671" s="11"/>
      <c r="AB5671" s="14"/>
    </row>
    <row r="5672" spans="1:29" x14ac:dyDescent="0.35">
      <c r="A5672" s="288" t="s">
        <v>4</v>
      </c>
      <c r="B5672" s="316"/>
      <c r="C5672" s="316"/>
      <c r="D5672" s="316"/>
      <c r="E5672" s="316"/>
      <c r="F5672" s="316"/>
      <c r="G5672" s="316"/>
      <c r="H5672" s="316"/>
      <c r="I5672" s="316"/>
      <c r="J5672" s="316"/>
      <c r="K5672" s="316"/>
      <c r="L5672" s="289"/>
      <c r="M5672" s="288" t="s">
        <v>5</v>
      </c>
      <c r="N5672" s="316"/>
      <c r="O5672" s="316"/>
      <c r="P5672" s="316"/>
      <c r="Q5672" s="316"/>
      <c r="R5672" s="316"/>
      <c r="S5672" s="316"/>
      <c r="T5672" s="316"/>
      <c r="U5672" s="316"/>
      <c r="V5672" s="316"/>
      <c r="W5672" s="289"/>
      <c r="X5672" s="290" t="s">
        <v>6</v>
      </c>
      <c r="Y5672" s="290" t="s">
        <v>7</v>
      </c>
      <c r="Z5672" s="290" t="s">
        <v>8</v>
      </c>
      <c r="AA5672" s="290" t="s">
        <v>9</v>
      </c>
      <c r="AB5672" s="317" t="s">
        <v>10</v>
      </c>
    </row>
    <row r="5673" spans="1:29" x14ac:dyDescent="0.35">
      <c r="A5673" s="299" t="s">
        <v>11</v>
      </c>
      <c r="B5673" s="293" t="s">
        <v>12</v>
      </c>
      <c r="C5673" s="293" t="s">
        <v>13</v>
      </c>
      <c r="D5673" s="311" t="s">
        <v>14</v>
      </c>
      <c r="E5673" s="311" t="s">
        <v>15</v>
      </c>
      <c r="F5673" s="312" t="s">
        <v>16</v>
      </c>
      <c r="G5673" s="302" t="s">
        <v>17</v>
      </c>
      <c r="H5673" s="303"/>
      <c r="I5673" s="304"/>
      <c r="J5673" s="290" t="s">
        <v>18</v>
      </c>
      <c r="K5673" s="290" t="s">
        <v>19</v>
      </c>
      <c r="L5673" s="308" t="s">
        <v>20</v>
      </c>
      <c r="M5673" s="299" t="s">
        <v>11</v>
      </c>
      <c r="N5673" s="293" t="s">
        <v>21</v>
      </c>
      <c r="O5673" s="293" t="s">
        <v>22</v>
      </c>
      <c r="P5673" s="293" t="s">
        <v>16</v>
      </c>
      <c r="Q5673" s="290" t="s">
        <v>23</v>
      </c>
      <c r="R5673" s="290" t="s">
        <v>24</v>
      </c>
      <c r="S5673" s="290" t="s">
        <v>25</v>
      </c>
      <c r="T5673" s="290" t="s">
        <v>26</v>
      </c>
      <c r="U5673" s="288" t="s">
        <v>27</v>
      </c>
      <c r="V5673" s="289"/>
      <c r="W5673" s="290" t="s">
        <v>28</v>
      </c>
      <c r="X5673" s="291"/>
      <c r="Y5673" s="291"/>
      <c r="Z5673" s="291"/>
      <c r="AA5673" s="291"/>
      <c r="AB5673" s="318"/>
    </row>
    <row r="5674" spans="1:29" x14ac:dyDescent="0.35">
      <c r="A5674" s="300"/>
      <c r="B5674" s="294"/>
      <c r="C5674" s="294"/>
      <c r="D5674" s="312"/>
      <c r="E5674" s="312"/>
      <c r="F5674" s="312"/>
      <c r="G5674" s="305"/>
      <c r="H5674" s="306"/>
      <c r="I5674" s="307"/>
      <c r="J5674" s="291"/>
      <c r="K5674" s="291"/>
      <c r="L5674" s="309"/>
      <c r="M5674" s="300"/>
      <c r="N5674" s="294"/>
      <c r="O5674" s="294"/>
      <c r="P5674" s="294"/>
      <c r="Q5674" s="291"/>
      <c r="R5674" s="291"/>
      <c r="S5674" s="291"/>
      <c r="T5674" s="291"/>
      <c r="U5674" s="293" t="s">
        <v>29</v>
      </c>
      <c r="V5674" s="296" t="s">
        <v>30</v>
      </c>
      <c r="W5674" s="291"/>
      <c r="X5674" s="291"/>
      <c r="Y5674" s="291"/>
      <c r="Z5674" s="291"/>
      <c r="AA5674" s="291"/>
      <c r="AB5674" s="318"/>
    </row>
    <row r="5675" spans="1:29" x14ac:dyDescent="0.35">
      <c r="A5675" s="300"/>
      <c r="B5675" s="294"/>
      <c r="C5675" s="294"/>
      <c r="D5675" s="312"/>
      <c r="E5675" s="312"/>
      <c r="F5675" s="312"/>
      <c r="G5675" s="299" t="s">
        <v>31</v>
      </c>
      <c r="H5675" s="299" t="s">
        <v>32</v>
      </c>
      <c r="I5675" s="299" t="s">
        <v>33</v>
      </c>
      <c r="J5675" s="291"/>
      <c r="K5675" s="291"/>
      <c r="L5675" s="309"/>
      <c r="M5675" s="300"/>
      <c r="N5675" s="294"/>
      <c r="O5675" s="294"/>
      <c r="P5675" s="294"/>
      <c r="Q5675" s="291"/>
      <c r="R5675" s="291"/>
      <c r="S5675" s="291"/>
      <c r="T5675" s="291"/>
      <c r="U5675" s="294"/>
      <c r="V5675" s="297"/>
      <c r="W5675" s="291"/>
      <c r="X5675" s="291"/>
      <c r="Y5675" s="291"/>
      <c r="Z5675" s="291"/>
      <c r="AA5675" s="291"/>
      <c r="AB5675" s="318"/>
    </row>
    <row r="5676" spans="1:29" x14ac:dyDescent="0.35">
      <c r="A5676" s="300"/>
      <c r="B5676" s="294"/>
      <c r="C5676" s="294"/>
      <c r="D5676" s="312"/>
      <c r="E5676" s="312"/>
      <c r="F5676" s="312"/>
      <c r="G5676" s="300"/>
      <c r="H5676" s="300"/>
      <c r="I5676" s="300"/>
      <c r="J5676" s="291"/>
      <c r="K5676" s="291"/>
      <c r="L5676" s="309"/>
      <c r="M5676" s="300"/>
      <c r="N5676" s="294"/>
      <c r="O5676" s="294"/>
      <c r="P5676" s="294"/>
      <c r="Q5676" s="291"/>
      <c r="R5676" s="291"/>
      <c r="S5676" s="291"/>
      <c r="T5676" s="291"/>
      <c r="U5676" s="294"/>
      <c r="V5676" s="297"/>
      <c r="W5676" s="291"/>
      <c r="X5676" s="291"/>
      <c r="Y5676" s="291"/>
      <c r="Z5676" s="291"/>
      <c r="AA5676" s="291"/>
      <c r="AB5676" s="318"/>
    </row>
    <row r="5677" spans="1:29" x14ac:dyDescent="0.35">
      <c r="A5677" s="301"/>
      <c r="B5677" s="295"/>
      <c r="C5677" s="295"/>
      <c r="D5677" s="313"/>
      <c r="E5677" s="313"/>
      <c r="F5677" s="313"/>
      <c r="G5677" s="301"/>
      <c r="H5677" s="301"/>
      <c r="I5677" s="301"/>
      <c r="J5677" s="292"/>
      <c r="K5677" s="292"/>
      <c r="L5677" s="310"/>
      <c r="M5677" s="301"/>
      <c r="N5677" s="295"/>
      <c r="O5677" s="295"/>
      <c r="P5677" s="295"/>
      <c r="Q5677" s="292"/>
      <c r="R5677" s="292"/>
      <c r="S5677" s="292"/>
      <c r="T5677" s="292"/>
      <c r="U5677" s="295"/>
      <c r="V5677" s="298"/>
      <c r="W5677" s="292"/>
      <c r="X5677" s="292"/>
      <c r="Y5677" s="292"/>
      <c r="Z5677" s="292"/>
      <c r="AA5677" s="292"/>
      <c r="AB5677" s="319"/>
    </row>
    <row r="5678" spans="1:29" x14ac:dyDescent="0.35">
      <c r="A5678" s="15">
        <v>1</v>
      </c>
      <c r="B5678" s="16" t="str">
        <f>[1]ภดส3!B14112</f>
        <v>โฉนด</v>
      </c>
      <c r="C5678" s="16">
        <f>[1]ภดส3!E14112</f>
        <v>3083</v>
      </c>
      <c r="D5678" s="17">
        <f>[1]ภดส3!C14112</f>
        <v>6527</v>
      </c>
      <c r="E5678" s="17" t="str">
        <f>[1]ภดส3!F14112</f>
        <v>ม.11 ต.นาบอน</v>
      </c>
      <c r="F5678" s="18" t="s">
        <v>34</v>
      </c>
      <c r="G5678" s="16">
        <f>[1]ภดส3!G14112</f>
        <v>0</v>
      </c>
      <c r="H5678" s="16">
        <f>[1]ภดส3!H14112</f>
        <v>1</v>
      </c>
      <c r="I5678" s="16">
        <f>[1]ภดส3!I14112</f>
        <v>72</v>
      </c>
      <c r="J5678" s="19">
        <f>[1]ภดส3!J14112</f>
        <v>172</v>
      </c>
      <c r="K5678" s="20">
        <v>2650</v>
      </c>
      <c r="L5678" s="19">
        <f>J5678*K5678</f>
        <v>455800</v>
      </c>
      <c r="M5678" s="21">
        <v>1</v>
      </c>
      <c r="N5678" s="21" t="s">
        <v>108</v>
      </c>
      <c r="O5678" s="21" t="s">
        <v>49</v>
      </c>
      <c r="P5678" s="21">
        <v>2</v>
      </c>
      <c r="Q5678" s="22">
        <v>680</v>
      </c>
      <c r="R5678" s="23">
        <v>100</v>
      </c>
      <c r="S5678" s="22">
        <v>6600</v>
      </c>
      <c r="T5678" s="22">
        <f>Q5678*S5678</f>
        <v>4488000</v>
      </c>
      <c r="U5678" s="21">
        <v>25</v>
      </c>
      <c r="V5678" s="21">
        <v>40</v>
      </c>
      <c r="W5678" s="23">
        <f>T5678-T5678*40/100</f>
        <v>2692800</v>
      </c>
      <c r="X5678" s="22">
        <f>L5678+W5678</f>
        <v>3148600</v>
      </c>
      <c r="Y5678" s="23">
        <f>X5678*R5678/100</f>
        <v>3148600</v>
      </c>
      <c r="Z5678" s="22">
        <v>0</v>
      </c>
      <c r="AA5678" s="24">
        <f>Y5678-Z5678</f>
        <v>3148600</v>
      </c>
      <c r="AB5678" s="25">
        <v>0.02</v>
      </c>
      <c r="AC5678" s="5">
        <f>AA5678*AB5678/100</f>
        <v>629.72</v>
      </c>
    </row>
    <row r="5679" spans="1:29" x14ac:dyDescent="0.35">
      <c r="A5679" s="15">
        <v>2</v>
      </c>
      <c r="B5679" s="16" t="str">
        <f>[1]ภดส3!B14113</f>
        <v>โฉนด</v>
      </c>
      <c r="C5679" s="16">
        <f>[1]ภดส3!E14113</f>
        <v>3084</v>
      </c>
      <c r="D5679" s="17">
        <f>[1]ภดส3!C14113</f>
        <v>6528</v>
      </c>
      <c r="E5679" s="17" t="str">
        <f>[1]ภดส3!F14113</f>
        <v>ม.11 ต.นาบอน</v>
      </c>
      <c r="F5679" s="18" t="s">
        <v>47</v>
      </c>
      <c r="G5679" s="16">
        <f>[1]ภดส3!G14113</f>
        <v>0</v>
      </c>
      <c r="H5679" s="16">
        <f>[1]ภดส3!H14113</f>
        <v>1</v>
      </c>
      <c r="I5679" s="16">
        <f>[1]ภดส3!I14113</f>
        <v>86</v>
      </c>
      <c r="J5679" s="19">
        <f>[1]ภดส3!J14113</f>
        <v>186</v>
      </c>
      <c r="K5679" s="20">
        <v>2650</v>
      </c>
      <c r="L5679" s="19">
        <f>J5679*K5679</f>
        <v>492900</v>
      </c>
      <c r="M5679" s="21">
        <v>2</v>
      </c>
      <c r="N5679" s="21" t="s">
        <v>90</v>
      </c>
      <c r="O5679" s="21" t="s">
        <v>49</v>
      </c>
      <c r="P5679" s="21">
        <v>3</v>
      </c>
      <c r="Q5679" s="22">
        <v>745</v>
      </c>
      <c r="R5679" s="23">
        <v>100</v>
      </c>
      <c r="S5679" s="22">
        <v>5700</v>
      </c>
      <c r="T5679" s="22">
        <f>Q5679*S5679</f>
        <v>4246500</v>
      </c>
      <c r="U5679" s="21">
        <v>10</v>
      </c>
      <c r="V5679" s="21">
        <v>10</v>
      </c>
      <c r="W5679" s="23">
        <f>T5679-T5679*10/100</f>
        <v>3821850</v>
      </c>
      <c r="X5679" s="22">
        <f>L5679+W5679</f>
        <v>4314750</v>
      </c>
      <c r="Y5679" s="23">
        <f>X5679*R5679/100</f>
        <v>4314750</v>
      </c>
      <c r="Z5679" s="22">
        <v>0</v>
      </c>
      <c r="AA5679" s="24">
        <f>Y5679-Z5679</f>
        <v>4314750</v>
      </c>
      <c r="AB5679" s="25">
        <v>0.3</v>
      </c>
      <c r="AC5679" s="5">
        <f t="shared" ref="AC5679:AC5680" si="324">AA5679*AB5679/100</f>
        <v>12944.25</v>
      </c>
    </row>
    <row r="5680" spans="1:29" x14ac:dyDescent="0.35">
      <c r="A5680" s="15">
        <v>3</v>
      </c>
      <c r="B5680" s="16" t="str">
        <f>[1]ภดส3!B14114</f>
        <v>โฉนด</v>
      </c>
      <c r="C5680" s="16">
        <f>[1]ภดส3!E14114</f>
        <v>3038</v>
      </c>
      <c r="D5680" s="17">
        <f>[1]ภดส3!C14114</f>
        <v>6482</v>
      </c>
      <c r="E5680" s="17" t="str">
        <f>[1]ภดส3!F14114</f>
        <v>ม.11 ต.นาบอน</v>
      </c>
      <c r="F5680" s="28" t="s">
        <v>34</v>
      </c>
      <c r="G5680" s="16">
        <f>[1]ภดส3!G14114</f>
        <v>0</v>
      </c>
      <c r="H5680" s="16">
        <f>[1]ภดส3!H14114</f>
        <v>0</v>
      </c>
      <c r="I5680" s="16">
        <f>[1]ภดส3!I14114</f>
        <v>32</v>
      </c>
      <c r="J5680" s="45">
        <f>[1]ภดส3!J14114</f>
        <v>32</v>
      </c>
      <c r="K5680" s="29">
        <v>2650</v>
      </c>
      <c r="L5680" s="19">
        <f>J5680*K5680</f>
        <v>84800</v>
      </c>
      <c r="M5680" s="31">
        <v>3</v>
      </c>
      <c r="N5680" s="30" t="s">
        <v>72</v>
      </c>
      <c r="O5680" s="31" t="s">
        <v>49</v>
      </c>
      <c r="P5680" s="31">
        <v>2</v>
      </c>
      <c r="Q5680" s="32">
        <v>384</v>
      </c>
      <c r="R5680" s="23">
        <v>100</v>
      </c>
      <c r="S5680" s="32">
        <v>7450</v>
      </c>
      <c r="T5680" s="22">
        <f>Q5680*S5680</f>
        <v>2860800</v>
      </c>
      <c r="U5680" s="31">
        <v>20</v>
      </c>
      <c r="V5680" s="31">
        <v>30</v>
      </c>
      <c r="W5680" s="23">
        <f>T5680-T5680*30/100</f>
        <v>2002560</v>
      </c>
      <c r="X5680" s="22">
        <f>L5680+W5680</f>
        <v>2087360</v>
      </c>
      <c r="Y5680" s="23">
        <f>X5680*R5680/100</f>
        <v>2087360</v>
      </c>
      <c r="Z5680" s="22">
        <v>50000000</v>
      </c>
      <c r="AA5680" s="24">
        <v>0</v>
      </c>
      <c r="AB5680" s="25">
        <v>0.02</v>
      </c>
      <c r="AC5680" s="5">
        <f t="shared" si="324"/>
        <v>0</v>
      </c>
    </row>
    <row r="5681" spans="1:29" x14ac:dyDescent="0.35">
      <c r="A5681" s="201"/>
      <c r="B5681" s="202"/>
      <c r="C5681" s="202"/>
      <c r="D5681" s="77"/>
      <c r="E5681" s="77"/>
      <c r="F5681" s="130"/>
      <c r="G5681" s="202"/>
      <c r="H5681" s="202"/>
      <c r="I5681" s="202"/>
      <c r="J5681" s="196"/>
      <c r="K5681" s="197"/>
      <c r="L5681" s="203"/>
      <c r="M5681" s="132"/>
      <c r="N5681" s="204"/>
      <c r="O5681" s="204"/>
      <c r="P5681" s="204"/>
      <c r="Q5681" s="183"/>
      <c r="R5681" s="206"/>
      <c r="S5681" s="183"/>
      <c r="T5681" s="207"/>
      <c r="U5681" s="204"/>
      <c r="V5681" s="204"/>
      <c r="W5681" s="206"/>
      <c r="X5681" s="207"/>
      <c r="Y5681" s="206"/>
      <c r="Z5681" s="207"/>
      <c r="AA5681" s="208"/>
      <c r="AB5681" s="198"/>
      <c r="AC5681" s="188">
        <f>SUM(AC5678:AC5680)</f>
        <v>13573.97</v>
      </c>
    </row>
    <row r="5682" spans="1:29" x14ac:dyDescent="0.35">
      <c r="A5682" s="1"/>
      <c r="B5682" s="1"/>
      <c r="C5682" s="1"/>
      <c r="D5682" s="2"/>
      <c r="E5682" s="2"/>
      <c r="F5682" s="2"/>
      <c r="G5682" s="1"/>
      <c r="H5682" s="1"/>
      <c r="I5682" s="1"/>
      <c r="J5682" s="3"/>
      <c r="K5682" s="4"/>
      <c r="M5682" s="6"/>
      <c r="N5682" s="1"/>
      <c r="O5682" s="1"/>
      <c r="P5682" s="1"/>
      <c r="Q5682" s="3"/>
      <c r="R5682" s="4"/>
      <c r="S5682" s="3"/>
      <c r="T5682" s="3"/>
      <c r="U5682" s="1"/>
      <c r="V5682" s="1"/>
      <c r="W5682" s="4"/>
      <c r="X5682" s="3"/>
      <c r="Y5682" s="4"/>
      <c r="Z5682" s="3"/>
      <c r="AA5682" s="4"/>
      <c r="AB5682" s="55"/>
    </row>
    <row r="5683" spans="1:29" x14ac:dyDescent="0.35">
      <c r="A5683" s="8"/>
      <c r="B5683" s="8" t="s">
        <v>37</v>
      </c>
      <c r="C5683" s="8"/>
      <c r="D5683" s="9" t="s">
        <v>38</v>
      </c>
      <c r="E5683" s="9"/>
      <c r="F5683" s="9"/>
      <c r="G5683" s="56"/>
      <c r="H5683" s="8" t="s">
        <v>39</v>
      </c>
      <c r="I5683" s="8"/>
      <c r="J5683" s="57"/>
      <c r="K5683" s="10"/>
      <c r="L5683" s="8"/>
      <c r="M5683" s="13"/>
      <c r="N5683" s="1"/>
      <c r="O5683" s="1"/>
      <c r="P5683" s="1"/>
      <c r="Q5683" s="3"/>
      <c r="R5683" s="4"/>
      <c r="S5683" s="3"/>
      <c r="T5683" s="3"/>
      <c r="U5683" s="1"/>
      <c r="V5683" s="1"/>
      <c r="W5683" s="4"/>
      <c r="X5683" s="3"/>
      <c r="Y5683" s="4"/>
      <c r="Z5683" s="3"/>
      <c r="AA5683" s="4"/>
      <c r="AB5683" s="55"/>
    </row>
    <row r="5684" spans="1:29" x14ac:dyDescent="0.35">
      <c r="A5684" s="8"/>
      <c r="B5684" s="8"/>
      <c r="C5684" s="8"/>
      <c r="D5684" s="9"/>
      <c r="E5684" s="9"/>
      <c r="F5684" s="9"/>
      <c r="G5684" s="56"/>
      <c r="H5684" s="8" t="s">
        <v>40</v>
      </c>
      <c r="I5684" s="8"/>
      <c r="J5684" s="57"/>
      <c r="K5684" s="10"/>
      <c r="L5684" s="8"/>
      <c r="M5684" s="13"/>
      <c r="N5684" s="1"/>
      <c r="O5684" s="1"/>
      <c r="P5684" s="1"/>
      <c r="Q5684" s="3"/>
      <c r="R5684" s="4"/>
      <c r="S5684" s="3"/>
      <c r="T5684" s="3"/>
      <c r="U5684" s="1"/>
      <c r="V5684" s="1"/>
      <c r="W5684" s="4"/>
      <c r="X5684" s="3"/>
      <c r="Y5684" s="4"/>
      <c r="Z5684" s="3"/>
      <c r="AA5684" s="4"/>
      <c r="AB5684" s="55"/>
    </row>
    <row r="5685" spans="1:29" x14ac:dyDescent="0.35">
      <c r="A5685" s="8"/>
      <c r="B5685" s="8"/>
      <c r="C5685" s="8"/>
      <c r="D5685" s="9"/>
      <c r="E5685" s="9"/>
      <c r="F5685" s="9"/>
      <c r="G5685" s="56"/>
      <c r="H5685" s="8" t="s">
        <v>41</v>
      </c>
      <c r="I5685" s="8"/>
      <c r="J5685" s="57"/>
      <c r="K5685" s="10"/>
      <c r="L5685" s="8"/>
      <c r="M5685" s="13"/>
      <c r="N5685" s="1"/>
      <c r="O5685" s="1"/>
      <c r="P5685" s="8"/>
      <c r="Q5685" s="3"/>
      <c r="R5685" s="4"/>
      <c r="S5685" s="3"/>
      <c r="T5685" s="3"/>
      <c r="U5685" s="1"/>
      <c r="V5685" s="1"/>
      <c r="W5685" s="4"/>
      <c r="X5685" s="3"/>
      <c r="Y5685" s="11"/>
      <c r="Z5685" s="10"/>
      <c r="AA5685" s="11"/>
      <c r="AB5685" s="14"/>
    </row>
    <row r="5686" spans="1:29" x14ac:dyDescent="0.35">
      <c r="A5686" s="8"/>
      <c r="B5686" s="8"/>
      <c r="C5686" s="8"/>
      <c r="D5686" s="9"/>
      <c r="E5686" s="9"/>
      <c r="F5686" s="9"/>
      <c r="G5686" s="56"/>
      <c r="H5686" s="8" t="s">
        <v>42</v>
      </c>
      <c r="I5686" s="58"/>
      <c r="J5686" s="59"/>
      <c r="K5686" s="12"/>
      <c r="L5686" s="58"/>
      <c r="M5686" s="60"/>
      <c r="N5686" s="1"/>
      <c r="O5686" s="1"/>
      <c r="P5686" s="8"/>
      <c r="Q5686" s="3"/>
      <c r="R5686" s="4"/>
      <c r="S5686" s="3"/>
      <c r="T5686" s="3"/>
      <c r="U5686" s="1"/>
      <c r="V5686" s="1"/>
      <c r="W5686" s="4"/>
      <c r="X5686" s="3"/>
      <c r="Y5686" s="11"/>
      <c r="Z5686" s="10"/>
      <c r="AA5686" s="11"/>
      <c r="AB5686" s="14"/>
    </row>
    <row r="5687" spans="1:29" x14ac:dyDescent="0.35">
      <c r="A5687" s="58"/>
      <c r="B5687" s="58"/>
      <c r="C5687" s="58"/>
      <c r="D5687" s="61"/>
      <c r="E5687" s="61"/>
      <c r="F5687" s="61"/>
      <c r="G5687" s="58"/>
      <c r="H5687" s="58" t="s">
        <v>43</v>
      </c>
      <c r="I5687" s="58"/>
      <c r="J5687" s="59"/>
      <c r="K5687" s="12"/>
      <c r="L5687" s="58"/>
      <c r="M5687" s="60"/>
    </row>
    <row r="5688" spans="1:29" x14ac:dyDescent="0.35">
      <c r="A5688" s="1"/>
      <c r="B5688" s="1"/>
      <c r="C5688" s="1"/>
      <c r="D5688" s="2"/>
      <c r="E5688" s="2"/>
      <c r="F5688" s="2"/>
      <c r="G5688" s="1"/>
      <c r="H5688" s="1"/>
      <c r="I5688" s="1"/>
      <c r="J5688" s="3"/>
      <c r="K5688" s="4"/>
      <c r="M5688" s="6"/>
      <c r="N5688" s="1"/>
      <c r="O5688" s="1"/>
      <c r="P5688" s="1"/>
      <c r="Q5688" s="3"/>
      <c r="R5688" s="4"/>
      <c r="S5688" s="3"/>
      <c r="T5688" s="3"/>
      <c r="U5688" s="1"/>
      <c r="V5688" s="1"/>
      <c r="W5688" s="4"/>
      <c r="X5688" s="3"/>
      <c r="Y5688" s="4"/>
      <c r="Z5688" s="3"/>
      <c r="AA5688" s="314" t="s">
        <v>0</v>
      </c>
      <c r="AB5688" s="314"/>
    </row>
    <row r="5689" spans="1:29" x14ac:dyDescent="0.35">
      <c r="A5689" s="315" t="s">
        <v>1</v>
      </c>
      <c r="B5689" s="315"/>
      <c r="C5689" s="315"/>
      <c r="D5689" s="315"/>
      <c r="E5689" s="315"/>
      <c r="F5689" s="315"/>
      <c r="G5689" s="315"/>
      <c r="H5689" s="315"/>
      <c r="I5689" s="315"/>
      <c r="J5689" s="315"/>
      <c r="K5689" s="315"/>
      <c r="L5689" s="315"/>
      <c r="M5689" s="315"/>
      <c r="N5689" s="315"/>
      <c r="O5689" s="315"/>
      <c r="P5689" s="315"/>
      <c r="Q5689" s="315"/>
      <c r="R5689" s="315"/>
      <c r="S5689" s="315"/>
      <c r="T5689" s="315"/>
      <c r="U5689" s="315"/>
      <c r="V5689" s="315"/>
      <c r="W5689" s="315"/>
      <c r="X5689" s="315"/>
      <c r="Y5689" s="315"/>
      <c r="Z5689" s="315"/>
      <c r="AA5689" s="315"/>
      <c r="AB5689" s="315"/>
    </row>
    <row r="5690" spans="1:29" x14ac:dyDescent="0.35">
      <c r="A5690" s="315" t="str">
        <f>A5670</f>
        <v>เทศบาลตำบลนาบอน</v>
      </c>
      <c r="B5690" s="315"/>
      <c r="C5690" s="315"/>
      <c r="D5690" s="315"/>
      <c r="E5690" s="315"/>
      <c r="F5690" s="315"/>
      <c r="G5690" s="315"/>
      <c r="H5690" s="315"/>
      <c r="I5690" s="315"/>
      <c r="J5690" s="315"/>
      <c r="K5690" s="315"/>
      <c r="L5690" s="315"/>
      <c r="M5690" s="315"/>
      <c r="N5690" s="315"/>
      <c r="O5690" s="315"/>
      <c r="P5690" s="315"/>
      <c r="Q5690" s="315"/>
      <c r="R5690" s="315"/>
      <c r="S5690" s="315"/>
      <c r="T5690" s="315"/>
      <c r="U5690" s="315"/>
      <c r="V5690" s="315"/>
      <c r="W5690" s="315"/>
      <c r="X5690" s="315"/>
      <c r="Y5690" s="315"/>
      <c r="Z5690" s="315"/>
      <c r="AA5690" s="315"/>
      <c r="AB5690" s="315"/>
    </row>
    <row r="5691" spans="1:29" x14ac:dyDescent="0.35">
      <c r="A5691" s="8" t="s">
        <v>420</v>
      </c>
      <c r="B5691" s="8"/>
      <c r="C5691" s="8"/>
      <c r="D5691" s="9"/>
      <c r="E5691" s="9"/>
      <c r="F5691" s="9"/>
      <c r="G5691" s="8"/>
      <c r="H5691" s="8"/>
      <c r="I5691" s="8"/>
      <c r="J5691" s="10"/>
      <c r="K5691" s="11"/>
      <c r="L5691" s="12"/>
      <c r="M5691" s="13"/>
      <c r="N5691" s="8"/>
      <c r="O5691" s="8"/>
      <c r="P5691" s="8"/>
      <c r="Q5691" s="10"/>
      <c r="R5691" s="11"/>
      <c r="S5691" s="10"/>
      <c r="T5691" s="10"/>
      <c r="U5691" s="8"/>
      <c r="V5691" s="8"/>
      <c r="W5691" s="11"/>
      <c r="X5691" s="10"/>
      <c r="Y5691" s="11"/>
      <c r="Z5691" s="10"/>
      <c r="AA5691" s="11"/>
      <c r="AB5691" s="14"/>
    </row>
    <row r="5692" spans="1:29" x14ac:dyDescent="0.35">
      <c r="A5692" s="288" t="s">
        <v>4</v>
      </c>
      <c r="B5692" s="316"/>
      <c r="C5692" s="316"/>
      <c r="D5692" s="316"/>
      <c r="E5692" s="316"/>
      <c r="F5692" s="316"/>
      <c r="G5692" s="316"/>
      <c r="H5692" s="316"/>
      <c r="I5692" s="316"/>
      <c r="J5692" s="316"/>
      <c r="K5692" s="316"/>
      <c r="L5692" s="289"/>
      <c r="M5692" s="288" t="s">
        <v>5</v>
      </c>
      <c r="N5692" s="316"/>
      <c r="O5692" s="316"/>
      <c r="P5692" s="316"/>
      <c r="Q5692" s="316"/>
      <c r="R5692" s="316"/>
      <c r="S5692" s="316"/>
      <c r="T5692" s="316"/>
      <c r="U5692" s="316"/>
      <c r="V5692" s="316"/>
      <c r="W5692" s="289"/>
      <c r="X5692" s="290" t="s">
        <v>6</v>
      </c>
      <c r="Y5692" s="290" t="s">
        <v>7</v>
      </c>
      <c r="Z5692" s="290" t="s">
        <v>8</v>
      </c>
      <c r="AA5692" s="290" t="s">
        <v>9</v>
      </c>
      <c r="AB5692" s="317" t="s">
        <v>10</v>
      </c>
    </row>
    <row r="5693" spans="1:29" x14ac:dyDescent="0.35">
      <c r="A5693" s="299" t="s">
        <v>11</v>
      </c>
      <c r="B5693" s="293" t="s">
        <v>12</v>
      </c>
      <c r="C5693" s="293" t="s">
        <v>13</v>
      </c>
      <c r="D5693" s="311" t="s">
        <v>14</v>
      </c>
      <c r="E5693" s="311" t="s">
        <v>15</v>
      </c>
      <c r="F5693" s="312" t="s">
        <v>16</v>
      </c>
      <c r="G5693" s="302" t="s">
        <v>17</v>
      </c>
      <c r="H5693" s="303"/>
      <c r="I5693" s="304"/>
      <c r="J5693" s="290" t="s">
        <v>18</v>
      </c>
      <c r="K5693" s="290" t="s">
        <v>19</v>
      </c>
      <c r="L5693" s="308" t="s">
        <v>20</v>
      </c>
      <c r="M5693" s="299" t="s">
        <v>11</v>
      </c>
      <c r="N5693" s="293" t="s">
        <v>21</v>
      </c>
      <c r="O5693" s="293" t="s">
        <v>22</v>
      </c>
      <c r="P5693" s="293" t="s">
        <v>16</v>
      </c>
      <c r="Q5693" s="290" t="s">
        <v>23</v>
      </c>
      <c r="R5693" s="290" t="s">
        <v>24</v>
      </c>
      <c r="S5693" s="290" t="s">
        <v>25</v>
      </c>
      <c r="T5693" s="290" t="s">
        <v>26</v>
      </c>
      <c r="U5693" s="288" t="s">
        <v>27</v>
      </c>
      <c r="V5693" s="289"/>
      <c r="W5693" s="290" t="s">
        <v>28</v>
      </c>
      <c r="X5693" s="291"/>
      <c r="Y5693" s="291"/>
      <c r="Z5693" s="291"/>
      <c r="AA5693" s="291"/>
      <c r="AB5693" s="318"/>
    </row>
    <row r="5694" spans="1:29" x14ac:dyDescent="0.35">
      <c r="A5694" s="300"/>
      <c r="B5694" s="294"/>
      <c r="C5694" s="294"/>
      <c r="D5694" s="312"/>
      <c r="E5694" s="312"/>
      <c r="F5694" s="312"/>
      <c r="G5694" s="305"/>
      <c r="H5694" s="306"/>
      <c r="I5694" s="307"/>
      <c r="J5694" s="291"/>
      <c r="K5694" s="291"/>
      <c r="L5694" s="309"/>
      <c r="M5694" s="300"/>
      <c r="N5694" s="294"/>
      <c r="O5694" s="294"/>
      <c r="P5694" s="294"/>
      <c r="Q5694" s="291"/>
      <c r="R5694" s="291"/>
      <c r="S5694" s="291"/>
      <c r="T5694" s="291"/>
      <c r="U5694" s="293" t="s">
        <v>29</v>
      </c>
      <c r="V5694" s="296" t="s">
        <v>30</v>
      </c>
      <c r="W5694" s="291"/>
      <c r="X5694" s="291"/>
      <c r="Y5694" s="291"/>
      <c r="Z5694" s="291"/>
      <c r="AA5694" s="291"/>
      <c r="AB5694" s="318"/>
    </row>
    <row r="5695" spans="1:29" x14ac:dyDescent="0.35">
      <c r="A5695" s="300"/>
      <c r="B5695" s="294"/>
      <c r="C5695" s="294"/>
      <c r="D5695" s="312"/>
      <c r="E5695" s="312"/>
      <c r="F5695" s="312"/>
      <c r="G5695" s="299" t="s">
        <v>31</v>
      </c>
      <c r="H5695" s="299" t="s">
        <v>32</v>
      </c>
      <c r="I5695" s="299" t="s">
        <v>33</v>
      </c>
      <c r="J5695" s="291"/>
      <c r="K5695" s="291"/>
      <c r="L5695" s="309"/>
      <c r="M5695" s="300"/>
      <c r="N5695" s="294"/>
      <c r="O5695" s="294"/>
      <c r="P5695" s="294"/>
      <c r="Q5695" s="291"/>
      <c r="R5695" s="291"/>
      <c r="S5695" s="291"/>
      <c r="T5695" s="291"/>
      <c r="U5695" s="294"/>
      <c r="V5695" s="297"/>
      <c r="W5695" s="291"/>
      <c r="X5695" s="291"/>
      <c r="Y5695" s="291"/>
      <c r="Z5695" s="291"/>
      <c r="AA5695" s="291"/>
      <c r="AB5695" s="318"/>
    </row>
    <row r="5696" spans="1:29" x14ac:dyDescent="0.35">
      <c r="A5696" s="300"/>
      <c r="B5696" s="294"/>
      <c r="C5696" s="294"/>
      <c r="D5696" s="312"/>
      <c r="E5696" s="312"/>
      <c r="F5696" s="312"/>
      <c r="G5696" s="300"/>
      <c r="H5696" s="300"/>
      <c r="I5696" s="300"/>
      <c r="J5696" s="291"/>
      <c r="K5696" s="291"/>
      <c r="L5696" s="309"/>
      <c r="M5696" s="300"/>
      <c r="N5696" s="294"/>
      <c r="O5696" s="294"/>
      <c r="P5696" s="294"/>
      <c r="Q5696" s="291"/>
      <c r="R5696" s="291"/>
      <c r="S5696" s="291"/>
      <c r="T5696" s="291"/>
      <c r="U5696" s="294"/>
      <c r="V5696" s="297"/>
      <c r="W5696" s="291"/>
      <c r="X5696" s="291"/>
      <c r="Y5696" s="291"/>
      <c r="Z5696" s="291"/>
      <c r="AA5696" s="291"/>
      <c r="AB5696" s="318"/>
    </row>
    <row r="5697" spans="1:29" x14ac:dyDescent="0.35">
      <c r="A5697" s="301"/>
      <c r="B5697" s="295"/>
      <c r="C5697" s="295"/>
      <c r="D5697" s="313"/>
      <c r="E5697" s="313"/>
      <c r="F5697" s="313"/>
      <c r="G5697" s="301"/>
      <c r="H5697" s="301"/>
      <c r="I5697" s="301"/>
      <c r="J5697" s="292"/>
      <c r="K5697" s="292"/>
      <c r="L5697" s="310"/>
      <c r="M5697" s="301"/>
      <c r="N5697" s="295"/>
      <c r="O5697" s="295"/>
      <c r="P5697" s="295"/>
      <c r="Q5697" s="292"/>
      <c r="R5697" s="292"/>
      <c r="S5697" s="292"/>
      <c r="T5697" s="292"/>
      <c r="U5697" s="295"/>
      <c r="V5697" s="298"/>
      <c r="W5697" s="292"/>
      <c r="X5697" s="292"/>
      <c r="Y5697" s="292"/>
      <c r="Z5697" s="292"/>
      <c r="AA5697" s="292"/>
      <c r="AB5697" s="319"/>
    </row>
    <row r="5698" spans="1:29" x14ac:dyDescent="0.35">
      <c r="A5698" s="15">
        <v>1</v>
      </c>
      <c r="B5698" s="16" t="str">
        <f>[1]ภดส3!B14220</f>
        <v>โฉนด</v>
      </c>
      <c r="C5698" s="16">
        <f>[1]ภดส3!E14220</f>
        <v>3054</v>
      </c>
      <c r="D5698" s="17">
        <f>[1]ภดส3!C14220</f>
        <v>6498</v>
      </c>
      <c r="E5698" s="17" t="str">
        <f>[1]ภดส3!F14220</f>
        <v>ม.11 ต.นาบอน</v>
      </c>
      <c r="F5698" s="18" t="s">
        <v>80</v>
      </c>
      <c r="G5698" s="16">
        <f>[1]ภดส3!G14220</f>
        <v>0</v>
      </c>
      <c r="H5698" s="16">
        <f>[1]ภดส3!H14220</f>
        <v>0</v>
      </c>
      <c r="I5698" s="16">
        <f>[1]ภดส3!I14220</f>
        <v>15</v>
      </c>
      <c r="J5698" s="19">
        <f>[1]ภดส3!J14220</f>
        <v>15</v>
      </c>
      <c r="K5698" s="20">
        <v>3050</v>
      </c>
      <c r="L5698" s="19">
        <f>J5698*K5698</f>
        <v>45750</v>
      </c>
      <c r="M5698" s="21">
        <v>1</v>
      </c>
      <c r="N5698" s="21" t="s">
        <v>48</v>
      </c>
      <c r="O5698" s="21" t="s">
        <v>178</v>
      </c>
      <c r="P5698" s="21">
        <v>5</v>
      </c>
      <c r="Q5698" s="22">
        <v>120</v>
      </c>
      <c r="R5698" s="23">
        <v>100</v>
      </c>
      <c r="S5698" s="22">
        <v>7450</v>
      </c>
      <c r="T5698" s="22">
        <f>Q5698*S5698</f>
        <v>894000</v>
      </c>
      <c r="U5698" s="21">
        <v>20</v>
      </c>
      <c r="V5698" s="21">
        <v>30</v>
      </c>
      <c r="W5698" s="23">
        <f>T5698-T5698*30/100</f>
        <v>625800</v>
      </c>
      <c r="X5698" s="22">
        <f>L5698+W5698</f>
        <v>671550</v>
      </c>
      <c r="Y5698" s="23">
        <f>X5698*R5698/100</f>
        <v>671550</v>
      </c>
      <c r="Z5698" s="22">
        <v>0</v>
      </c>
      <c r="AA5698" s="24">
        <v>0</v>
      </c>
      <c r="AB5698" s="25">
        <v>0</v>
      </c>
      <c r="AC5698" s="5">
        <f>AA5698*AB5698/100</f>
        <v>0</v>
      </c>
    </row>
    <row r="5699" spans="1:29" x14ac:dyDescent="0.35">
      <c r="A5699" s="15"/>
      <c r="B5699" s="16"/>
      <c r="C5699" s="16"/>
      <c r="D5699" s="17"/>
      <c r="E5699" s="17"/>
      <c r="F5699" s="28"/>
      <c r="G5699" s="16"/>
      <c r="H5699" s="16"/>
      <c r="I5699" s="16"/>
      <c r="J5699" s="45"/>
      <c r="K5699" s="29"/>
      <c r="L5699" s="19"/>
      <c r="M5699" s="30"/>
      <c r="N5699" s="31" t="s">
        <v>35</v>
      </c>
      <c r="O5699" s="31"/>
      <c r="P5699" s="31">
        <v>3</v>
      </c>
      <c r="Q5699" s="32">
        <v>60</v>
      </c>
      <c r="R5699" s="23">
        <f>Q5699*R5698/Q5698</f>
        <v>50</v>
      </c>
      <c r="S5699" s="32"/>
      <c r="T5699" s="22"/>
      <c r="U5699" s="31"/>
      <c r="V5699" s="31"/>
      <c r="W5699" s="23"/>
      <c r="X5699" s="22"/>
      <c r="Y5699" s="23">
        <f>Y5698*R5699/100</f>
        <v>335775</v>
      </c>
      <c r="Z5699" s="22">
        <v>0</v>
      </c>
      <c r="AA5699" s="24">
        <f>Y5699-Z5699</f>
        <v>335775</v>
      </c>
      <c r="AB5699" s="25">
        <v>0.3</v>
      </c>
      <c r="AC5699" s="5">
        <f>AA5699*AB5699/100</f>
        <v>1007.325</v>
      </c>
    </row>
    <row r="5700" spans="1:29" x14ac:dyDescent="0.35">
      <c r="A5700" s="92"/>
      <c r="B5700" s="93"/>
      <c r="C5700" s="93"/>
      <c r="D5700" s="17"/>
      <c r="E5700" s="17"/>
      <c r="F5700" s="105"/>
      <c r="G5700" s="93"/>
      <c r="H5700" s="93"/>
      <c r="I5700" s="93"/>
      <c r="J5700" s="114"/>
      <c r="K5700" s="142"/>
      <c r="L5700" s="95"/>
      <c r="M5700" s="40"/>
      <c r="N5700" s="71" t="s">
        <v>36</v>
      </c>
      <c r="O5700" s="71"/>
      <c r="P5700" s="71">
        <v>2</v>
      </c>
      <c r="Q5700" s="249">
        <v>60</v>
      </c>
      <c r="R5700" s="98">
        <f>Q5700*R5698/Q5698</f>
        <v>50</v>
      </c>
      <c r="S5700" s="249"/>
      <c r="T5700" s="97"/>
      <c r="U5700" s="71"/>
      <c r="V5700" s="71"/>
      <c r="W5700" s="98"/>
      <c r="X5700" s="97"/>
      <c r="Y5700" s="98">
        <f>Y5698*R5700/100</f>
        <v>335775</v>
      </c>
      <c r="Z5700" s="97">
        <v>50000000</v>
      </c>
      <c r="AA5700" s="99">
        <v>0</v>
      </c>
      <c r="AB5700" s="100">
        <v>0.02</v>
      </c>
      <c r="AC5700" s="5">
        <f>AA5700*AB5700/100</f>
        <v>0</v>
      </c>
    </row>
    <row r="5701" spans="1:29" x14ac:dyDescent="0.35">
      <c r="A5701" s="201"/>
      <c r="B5701" s="202"/>
      <c r="C5701" s="202"/>
      <c r="D5701" s="77"/>
      <c r="E5701" s="77"/>
      <c r="F5701" s="130"/>
      <c r="G5701" s="202"/>
      <c r="H5701" s="202"/>
      <c r="I5701" s="202"/>
      <c r="J5701" s="196"/>
      <c r="K5701" s="197"/>
      <c r="L5701" s="203"/>
      <c r="M5701" s="132"/>
      <c r="N5701" s="204"/>
      <c r="O5701" s="204"/>
      <c r="P5701" s="204"/>
      <c r="Q5701" s="183"/>
      <c r="R5701" s="206"/>
      <c r="S5701" s="183"/>
      <c r="T5701" s="207"/>
      <c r="U5701" s="204"/>
      <c r="V5701" s="204"/>
      <c r="W5701" s="206"/>
      <c r="X5701" s="207"/>
      <c r="Y5701" s="206"/>
      <c r="Z5701" s="207"/>
      <c r="AA5701" s="208"/>
      <c r="AB5701" s="198"/>
      <c r="AC5701" s="188">
        <f>SUM(AC5698:AC5700)</f>
        <v>1007.325</v>
      </c>
    </row>
    <row r="5702" spans="1:29" x14ac:dyDescent="0.35">
      <c r="A5702" s="1"/>
      <c r="B5702" s="1"/>
      <c r="C5702" s="1"/>
      <c r="D5702" s="2"/>
      <c r="E5702" s="2"/>
      <c r="F5702" s="2"/>
      <c r="G5702" s="1"/>
      <c r="H5702" s="1"/>
      <c r="I5702" s="1"/>
      <c r="J5702" s="3"/>
      <c r="K5702" s="4"/>
      <c r="M5702" s="6"/>
      <c r="N5702" s="1"/>
      <c r="O5702" s="1"/>
      <c r="P5702" s="1"/>
      <c r="Q5702" s="3"/>
      <c r="R5702" s="4"/>
      <c r="S5702" s="3"/>
      <c r="T5702" s="3"/>
      <c r="U5702" s="1"/>
      <c r="V5702" s="1"/>
      <c r="W5702" s="4"/>
      <c r="X5702" s="3"/>
      <c r="Y5702" s="4"/>
      <c r="Z5702" s="3"/>
      <c r="AA5702" s="4"/>
      <c r="AB5702" s="55"/>
    </row>
    <row r="5703" spans="1:29" x14ac:dyDescent="0.35">
      <c r="A5703" s="8"/>
      <c r="B5703" s="8" t="s">
        <v>37</v>
      </c>
      <c r="C5703" s="8"/>
      <c r="D5703" s="9" t="s">
        <v>38</v>
      </c>
      <c r="E5703" s="9"/>
      <c r="F5703" s="9"/>
      <c r="G5703" s="56"/>
      <c r="H5703" s="8" t="s">
        <v>39</v>
      </c>
      <c r="I5703" s="8"/>
      <c r="J5703" s="57"/>
      <c r="K5703" s="10"/>
      <c r="L5703" s="8"/>
      <c r="M5703" s="13"/>
      <c r="N5703" s="1"/>
      <c r="O5703" s="1"/>
      <c r="P5703" s="1"/>
      <c r="Q5703" s="3"/>
      <c r="R5703" s="4"/>
      <c r="S5703" s="3"/>
      <c r="T5703" s="3"/>
      <c r="U5703" s="1"/>
      <c r="V5703" s="1"/>
      <c r="W5703" s="4"/>
      <c r="X5703" s="3"/>
      <c r="Y5703" s="4"/>
      <c r="Z5703" s="3"/>
      <c r="AA5703" s="4"/>
      <c r="AB5703" s="55"/>
    </row>
    <row r="5704" spans="1:29" x14ac:dyDescent="0.35">
      <c r="A5704" s="8"/>
      <c r="B5704" s="8"/>
      <c r="C5704" s="8"/>
      <c r="D5704" s="9"/>
      <c r="E5704" s="9"/>
      <c r="F5704" s="9"/>
      <c r="G5704" s="56"/>
      <c r="H5704" s="8" t="s">
        <v>40</v>
      </c>
      <c r="I5704" s="8"/>
      <c r="J5704" s="57"/>
      <c r="K5704" s="10"/>
      <c r="L5704" s="8"/>
      <c r="M5704" s="13"/>
      <c r="N5704" s="1"/>
      <c r="O5704" s="1"/>
      <c r="P5704" s="1"/>
      <c r="Q5704" s="3"/>
      <c r="R5704" s="4"/>
      <c r="S5704" s="3"/>
      <c r="T5704" s="3"/>
      <c r="U5704" s="1"/>
      <c r="V5704" s="1"/>
      <c r="W5704" s="4"/>
      <c r="X5704" s="3"/>
      <c r="Y5704" s="4"/>
      <c r="Z5704" s="3"/>
      <c r="AA5704" s="4"/>
      <c r="AB5704" s="55"/>
    </row>
    <row r="5705" spans="1:29" x14ac:dyDescent="0.35">
      <c r="A5705" s="8"/>
      <c r="B5705" s="8"/>
      <c r="C5705" s="8"/>
      <c r="D5705" s="9"/>
      <c r="E5705" s="9"/>
      <c r="F5705" s="9"/>
      <c r="G5705" s="56"/>
      <c r="H5705" s="8" t="s">
        <v>41</v>
      </c>
      <c r="I5705" s="8"/>
      <c r="J5705" s="57"/>
      <c r="K5705" s="10"/>
      <c r="L5705" s="8"/>
      <c r="M5705" s="13"/>
      <c r="N5705" s="1"/>
      <c r="O5705" s="1"/>
      <c r="P5705" s="8"/>
      <c r="Q5705" s="3"/>
      <c r="R5705" s="4"/>
      <c r="S5705" s="3"/>
      <c r="T5705" s="3"/>
      <c r="U5705" s="1"/>
      <c r="V5705" s="1"/>
      <c r="W5705" s="4"/>
      <c r="X5705" s="3"/>
      <c r="Y5705" s="11"/>
      <c r="Z5705" s="10"/>
      <c r="AA5705" s="11"/>
      <c r="AB5705" s="14"/>
    </row>
    <row r="5706" spans="1:29" x14ac:dyDescent="0.35">
      <c r="A5706" s="8"/>
      <c r="B5706" s="8"/>
      <c r="C5706" s="8"/>
      <c r="D5706" s="9"/>
      <c r="E5706" s="9"/>
      <c r="F5706" s="9"/>
      <c r="G5706" s="56"/>
      <c r="H5706" s="8" t="s">
        <v>42</v>
      </c>
      <c r="I5706" s="58"/>
      <c r="J5706" s="59"/>
      <c r="K5706" s="12"/>
      <c r="L5706" s="58"/>
      <c r="M5706" s="60"/>
      <c r="N5706" s="1"/>
      <c r="O5706" s="1"/>
      <c r="P5706" s="8"/>
      <c r="Q5706" s="3"/>
      <c r="R5706" s="4"/>
      <c r="S5706" s="3"/>
      <c r="T5706" s="3"/>
      <c r="U5706" s="1"/>
      <c r="V5706" s="1"/>
      <c r="W5706" s="4"/>
      <c r="X5706" s="3"/>
      <c r="Y5706" s="11"/>
      <c r="Z5706" s="10"/>
      <c r="AA5706" s="11"/>
      <c r="AB5706" s="14"/>
    </row>
    <row r="5707" spans="1:29" x14ac:dyDescent="0.35">
      <c r="A5707" s="58"/>
      <c r="B5707" s="58"/>
      <c r="C5707" s="58"/>
      <c r="D5707" s="61"/>
      <c r="E5707" s="61"/>
      <c r="F5707" s="61"/>
      <c r="G5707" s="58"/>
      <c r="H5707" s="58" t="s">
        <v>43</v>
      </c>
      <c r="I5707" s="58"/>
      <c r="J5707" s="59"/>
      <c r="K5707" s="12"/>
      <c r="L5707" s="58"/>
      <c r="M5707" s="60"/>
    </row>
    <row r="5708" spans="1:29" x14ac:dyDescent="0.35">
      <c r="A5708" s="1"/>
      <c r="B5708" s="1"/>
      <c r="C5708" s="1"/>
      <c r="D5708" s="2"/>
      <c r="E5708" s="2"/>
      <c r="F5708" s="2"/>
      <c r="G5708" s="1"/>
      <c r="H5708" s="1"/>
      <c r="I5708" s="1"/>
      <c r="J5708" s="3"/>
      <c r="K5708" s="4"/>
      <c r="M5708" s="6"/>
      <c r="N5708" s="1"/>
      <c r="O5708" s="1"/>
      <c r="P5708" s="1"/>
      <c r="Q5708" s="3"/>
      <c r="R5708" s="4"/>
      <c r="S5708" s="3"/>
      <c r="T5708" s="3"/>
      <c r="U5708" s="1"/>
      <c r="V5708" s="1"/>
      <c r="W5708" s="4"/>
      <c r="X5708" s="3"/>
      <c r="Y5708" s="4"/>
      <c r="Z5708" s="3"/>
      <c r="AA5708" s="314" t="s">
        <v>0</v>
      </c>
      <c r="AB5708" s="314"/>
    </row>
    <row r="5709" spans="1:29" x14ac:dyDescent="0.35">
      <c r="A5709" s="315" t="s">
        <v>1</v>
      </c>
      <c r="B5709" s="315"/>
      <c r="C5709" s="315"/>
      <c r="D5709" s="315"/>
      <c r="E5709" s="315"/>
      <c r="F5709" s="315"/>
      <c r="G5709" s="315"/>
      <c r="H5709" s="315"/>
      <c r="I5709" s="315"/>
      <c r="J5709" s="315"/>
      <c r="K5709" s="315"/>
      <c r="L5709" s="315"/>
      <c r="M5709" s="315"/>
      <c r="N5709" s="315"/>
      <c r="O5709" s="315"/>
      <c r="P5709" s="315"/>
      <c r="Q5709" s="315"/>
      <c r="R5709" s="315"/>
      <c r="S5709" s="315"/>
      <c r="T5709" s="315"/>
      <c r="U5709" s="315"/>
      <c r="V5709" s="315"/>
      <c r="W5709" s="315"/>
      <c r="X5709" s="315"/>
      <c r="Y5709" s="315"/>
      <c r="Z5709" s="315"/>
      <c r="AA5709" s="315"/>
      <c r="AB5709" s="315"/>
    </row>
    <row r="5710" spans="1:29" x14ac:dyDescent="0.35">
      <c r="A5710" s="315" t="str">
        <f>A5690</f>
        <v>เทศบาลตำบลนาบอน</v>
      </c>
      <c r="B5710" s="315"/>
      <c r="C5710" s="315"/>
      <c r="D5710" s="315"/>
      <c r="E5710" s="315"/>
      <c r="F5710" s="315"/>
      <c r="G5710" s="315"/>
      <c r="H5710" s="315"/>
      <c r="I5710" s="315"/>
      <c r="J5710" s="315"/>
      <c r="K5710" s="315"/>
      <c r="L5710" s="315"/>
      <c r="M5710" s="315"/>
      <c r="N5710" s="315"/>
      <c r="O5710" s="315"/>
      <c r="P5710" s="315"/>
      <c r="Q5710" s="315"/>
      <c r="R5710" s="315"/>
      <c r="S5710" s="315"/>
      <c r="T5710" s="315"/>
      <c r="U5710" s="315"/>
      <c r="V5710" s="315"/>
      <c r="W5710" s="315"/>
      <c r="X5710" s="315"/>
      <c r="Y5710" s="315"/>
      <c r="Z5710" s="315"/>
      <c r="AA5710" s="315"/>
      <c r="AB5710" s="315"/>
    </row>
    <row r="5711" spans="1:29" x14ac:dyDescent="0.35">
      <c r="A5711" s="8" t="s">
        <v>421</v>
      </c>
      <c r="B5711" s="8"/>
      <c r="C5711" s="8"/>
      <c r="D5711" s="9"/>
      <c r="E5711" s="9"/>
      <c r="F5711" s="9"/>
      <c r="G5711" s="8"/>
      <c r="H5711" s="8"/>
      <c r="I5711" s="8"/>
      <c r="J5711" s="10"/>
      <c r="K5711" s="11"/>
      <c r="L5711" s="12"/>
      <c r="M5711" s="13"/>
      <c r="N5711" s="8"/>
      <c r="O5711" s="8"/>
      <c r="P5711" s="8"/>
      <c r="Q5711" s="10"/>
      <c r="R5711" s="11"/>
      <c r="S5711" s="10"/>
      <c r="T5711" s="10"/>
      <c r="U5711" s="8"/>
      <c r="V5711" s="8"/>
      <c r="W5711" s="11"/>
      <c r="X5711" s="10"/>
      <c r="Y5711" s="11"/>
      <c r="Z5711" s="10"/>
      <c r="AA5711" s="11"/>
      <c r="AB5711" s="14"/>
    </row>
    <row r="5712" spans="1:29" x14ac:dyDescent="0.35">
      <c r="A5712" s="288" t="s">
        <v>4</v>
      </c>
      <c r="B5712" s="316"/>
      <c r="C5712" s="316"/>
      <c r="D5712" s="316"/>
      <c r="E5712" s="316"/>
      <c r="F5712" s="316"/>
      <c r="G5712" s="316"/>
      <c r="H5712" s="316"/>
      <c r="I5712" s="316"/>
      <c r="J5712" s="316"/>
      <c r="K5712" s="316"/>
      <c r="L5712" s="289"/>
      <c r="M5712" s="288" t="s">
        <v>5</v>
      </c>
      <c r="N5712" s="316"/>
      <c r="O5712" s="316"/>
      <c r="P5712" s="316"/>
      <c r="Q5712" s="316"/>
      <c r="R5712" s="316"/>
      <c r="S5712" s="316"/>
      <c r="T5712" s="316"/>
      <c r="U5712" s="316"/>
      <c r="V5712" s="316"/>
      <c r="W5712" s="289"/>
      <c r="X5712" s="290" t="s">
        <v>6</v>
      </c>
      <c r="Y5712" s="290" t="s">
        <v>7</v>
      </c>
      <c r="Z5712" s="290" t="s">
        <v>8</v>
      </c>
      <c r="AA5712" s="290" t="s">
        <v>9</v>
      </c>
      <c r="AB5712" s="317" t="s">
        <v>10</v>
      </c>
    </row>
    <row r="5713" spans="1:29" x14ac:dyDescent="0.35">
      <c r="A5713" s="299" t="s">
        <v>11</v>
      </c>
      <c r="B5713" s="293" t="s">
        <v>12</v>
      </c>
      <c r="C5713" s="293" t="s">
        <v>13</v>
      </c>
      <c r="D5713" s="311" t="s">
        <v>14</v>
      </c>
      <c r="E5713" s="311" t="s">
        <v>15</v>
      </c>
      <c r="F5713" s="312" t="s">
        <v>16</v>
      </c>
      <c r="G5713" s="302" t="s">
        <v>17</v>
      </c>
      <c r="H5713" s="303"/>
      <c r="I5713" s="304"/>
      <c r="J5713" s="290" t="s">
        <v>18</v>
      </c>
      <c r="K5713" s="290" t="s">
        <v>19</v>
      </c>
      <c r="L5713" s="308" t="s">
        <v>20</v>
      </c>
      <c r="M5713" s="299" t="s">
        <v>11</v>
      </c>
      <c r="N5713" s="293" t="s">
        <v>21</v>
      </c>
      <c r="O5713" s="293" t="s">
        <v>22</v>
      </c>
      <c r="P5713" s="293" t="s">
        <v>16</v>
      </c>
      <c r="Q5713" s="290" t="s">
        <v>23</v>
      </c>
      <c r="R5713" s="290" t="s">
        <v>24</v>
      </c>
      <c r="S5713" s="290" t="s">
        <v>25</v>
      </c>
      <c r="T5713" s="290" t="s">
        <v>26</v>
      </c>
      <c r="U5713" s="288" t="s">
        <v>27</v>
      </c>
      <c r="V5713" s="289"/>
      <c r="W5713" s="290" t="s">
        <v>28</v>
      </c>
      <c r="X5713" s="291"/>
      <c r="Y5713" s="291"/>
      <c r="Z5713" s="291"/>
      <c r="AA5713" s="291"/>
      <c r="AB5713" s="318"/>
    </row>
    <row r="5714" spans="1:29" x14ac:dyDescent="0.35">
      <c r="A5714" s="300"/>
      <c r="B5714" s="294"/>
      <c r="C5714" s="294"/>
      <c r="D5714" s="312"/>
      <c r="E5714" s="312"/>
      <c r="F5714" s="312"/>
      <c r="G5714" s="305"/>
      <c r="H5714" s="306"/>
      <c r="I5714" s="307"/>
      <c r="J5714" s="291"/>
      <c r="K5714" s="291"/>
      <c r="L5714" s="309"/>
      <c r="M5714" s="300"/>
      <c r="N5714" s="294"/>
      <c r="O5714" s="294"/>
      <c r="P5714" s="294"/>
      <c r="Q5714" s="291"/>
      <c r="R5714" s="291"/>
      <c r="S5714" s="291"/>
      <c r="T5714" s="291"/>
      <c r="U5714" s="293" t="s">
        <v>29</v>
      </c>
      <c r="V5714" s="296" t="s">
        <v>30</v>
      </c>
      <c r="W5714" s="291"/>
      <c r="X5714" s="291"/>
      <c r="Y5714" s="291"/>
      <c r="Z5714" s="291"/>
      <c r="AA5714" s="291"/>
      <c r="AB5714" s="318"/>
    </row>
    <row r="5715" spans="1:29" x14ac:dyDescent="0.35">
      <c r="A5715" s="300"/>
      <c r="B5715" s="294"/>
      <c r="C5715" s="294"/>
      <c r="D5715" s="312"/>
      <c r="E5715" s="312"/>
      <c r="F5715" s="312"/>
      <c r="G5715" s="299" t="s">
        <v>31</v>
      </c>
      <c r="H5715" s="299" t="s">
        <v>32</v>
      </c>
      <c r="I5715" s="299" t="s">
        <v>33</v>
      </c>
      <c r="J5715" s="291"/>
      <c r="K5715" s="291"/>
      <c r="L5715" s="309"/>
      <c r="M5715" s="300"/>
      <c r="N5715" s="294"/>
      <c r="O5715" s="294"/>
      <c r="P5715" s="294"/>
      <c r="Q5715" s="291"/>
      <c r="R5715" s="291"/>
      <c r="S5715" s="291"/>
      <c r="T5715" s="291"/>
      <c r="U5715" s="294"/>
      <c r="V5715" s="297"/>
      <c r="W5715" s="291"/>
      <c r="X5715" s="291"/>
      <c r="Y5715" s="291"/>
      <c r="Z5715" s="291"/>
      <c r="AA5715" s="291"/>
      <c r="AB5715" s="318"/>
    </row>
    <row r="5716" spans="1:29" x14ac:dyDescent="0.35">
      <c r="A5716" s="300"/>
      <c r="B5716" s="294"/>
      <c r="C5716" s="294"/>
      <c r="D5716" s="312"/>
      <c r="E5716" s="312"/>
      <c r="F5716" s="312"/>
      <c r="G5716" s="300"/>
      <c r="H5716" s="300"/>
      <c r="I5716" s="300"/>
      <c r="J5716" s="291"/>
      <c r="K5716" s="291"/>
      <c r="L5716" s="309"/>
      <c r="M5716" s="300"/>
      <c r="N5716" s="294"/>
      <c r="O5716" s="294"/>
      <c r="P5716" s="294"/>
      <c r="Q5716" s="291"/>
      <c r="R5716" s="291"/>
      <c r="S5716" s="291"/>
      <c r="T5716" s="291"/>
      <c r="U5716" s="294"/>
      <c r="V5716" s="297"/>
      <c r="W5716" s="291"/>
      <c r="X5716" s="291"/>
      <c r="Y5716" s="291"/>
      <c r="Z5716" s="291"/>
      <c r="AA5716" s="291"/>
      <c r="AB5716" s="318"/>
    </row>
    <row r="5717" spans="1:29" x14ac:dyDescent="0.35">
      <c r="A5717" s="301"/>
      <c r="B5717" s="295"/>
      <c r="C5717" s="295"/>
      <c r="D5717" s="313"/>
      <c r="E5717" s="313"/>
      <c r="F5717" s="313"/>
      <c r="G5717" s="301"/>
      <c r="H5717" s="301"/>
      <c r="I5717" s="301"/>
      <c r="J5717" s="292"/>
      <c r="K5717" s="292"/>
      <c r="L5717" s="310"/>
      <c r="M5717" s="301"/>
      <c r="N5717" s="295"/>
      <c r="O5717" s="295"/>
      <c r="P5717" s="295"/>
      <c r="Q5717" s="292"/>
      <c r="R5717" s="292"/>
      <c r="S5717" s="292"/>
      <c r="T5717" s="292"/>
      <c r="U5717" s="295"/>
      <c r="V5717" s="298"/>
      <c r="W5717" s="292"/>
      <c r="X5717" s="292"/>
      <c r="Y5717" s="292"/>
      <c r="Z5717" s="292"/>
      <c r="AA5717" s="292"/>
      <c r="AB5717" s="319"/>
    </row>
    <row r="5718" spans="1:29" x14ac:dyDescent="0.35">
      <c r="A5718" s="15">
        <v>1</v>
      </c>
      <c r="B5718" s="16" t="s">
        <v>95</v>
      </c>
      <c r="C5718" s="16">
        <v>5897</v>
      </c>
      <c r="D5718" s="17">
        <v>13833</v>
      </c>
      <c r="E5718" s="17" t="s">
        <v>59</v>
      </c>
      <c r="F5718" s="18" t="s">
        <v>45</v>
      </c>
      <c r="G5718" s="16">
        <v>0</v>
      </c>
      <c r="H5718" s="16">
        <v>0</v>
      </c>
      <c r="I5718" s="16">
        <v>48.1</v>
      </c>
      <c r="J5718" s="19">
        <v>48.1</v>
      </c>
      <c r="K5718" s="20">
        <v>300</v>
      </c>
      <c r="L5718" s="19">
        <f>J5718*K5718</f>
        <v>14430</v>
      </c>
      <c r="M5718" s="21"/>
      <c r="N5718" s="21"/>
      <c r="O5718" s="21"/>
      <c r="P5718" s="21"/>
      <c r="Q5718" s="22"/>
      <c r="R5718" s="23"/>
      <c r="S5718" s="22"/>
      <c r="T5718" s="22"/>
      <c r="U5718" s="21"/>
      <c r="V5718" s="21"/>
      <c r="W5718" s="23"/>
      <c r="X5718" s="22">
        <f>L5718</f>
        <v>14430</v>
      </c>
      <c r="Y5718" s="23">
        <f>X5718*100/100</f>
        <v>14430</v>
      </c>
      <c r="Z5718" s="22">
        <v>0</v>
      </c>
      <c r="AA5718" s="24">
        <f>Y5718-Z5718</f>
        <v>14430</v>
      </c>
      <c r="AB5718" s="25">
        <v>0.3</v>
      </c>
      <c r="AC5718" s="5">
        <f>AA5718*AB5718/100</f>
        <v>43.29</v>
      </c>
    </row>
    <row r="5719" spans="1:29" x14ac:dyDescent="0.35">
      <c r="A5719" s="15"/>
      <c r="B5719" s="16"/>
      <c r="C5719" s="16"/>
      <c r="D5719" s="17"/>
      <c r="E5719" s="17"/>
      <c r="F5719" s="28"/>
      <c r="G5719" s="16"/>
      <c r="H5719" s="16"/>
      <c r="I5719" s="16"/>
      <c r="J5719" s="45"/>
      <c r="K5719" s="29"/>
      <c r="L5719" s="19"/>
      <c r="M5719" s="30"/>
      <c r="N5719" s="30"/>
      <c r="O5719" s="31"/>
      <c r="P5719" s="30"/>
      <c r="Q5719" s="32"/>
      <c r="R5719" s="23"/>
      <c r="S5719" s="42"/>
      <c r="T5719" s="22"/>
      <c r="U5719" s="31"/>
      <c r="V5719" s="31"/>
      <c r="W5719" s="23"/>
      <c r="X5719" s="22"/>
      <c r="Y5719" s="23"/>
      <c r="Z5719" s="22"/>
      <c r="AA5719" s="24"/>
      <c r="AB5719" s="25"/>
      <c r="AC5719" s="5">
        <f>SUM(AC5718)</f>
        <v>43.29</v>
      </c>
    </row>
    <row r="5720" spans="1:29" x14ac:dyDescent="0.35">
      <c r="A5720" s="201"/>
      <c r="B5720" s="202"/>
      <c r="C5720" s="202"/>
      <c r="D5720" s="77"/>
      <c r="E5720" s="77"/>
      <c r="F5720" s="130"/>
      <c r="G5720" s="202"/>
      <c r="H5720" s="202"/>
      <c r="I5720" s="202"/>
      <c r="J5720" s="196"/>
      <c r="K5720" s="197"/>
      <c r="L5720" s="203"/>
      <c r="M5720" s="132"/>
      <c r="N5720" s="204"/>
      <c r="O5720" s="204"/>
      <c r="P5720" s="204"/>
      <c r="Q5720" s="183"/>
      <c r="R5720" s="206"/>
      <c r="S5720" s="183"/>
      <c r="T5720" s="207"/>
      <c r="U5720" s="204"/>
      <c r="V5720" s="204"/>
      <c r="W5720" s="206"/>
      <c r="X5720" s="207"/>
      <c r="Y5720" s="206"/>
      <c r="Z5720" s="207"/>
      <c r="AA5720" s="208"/>
      <c r="AB5720" s="198"/>
      <c r="AC5720" s="188"/>
    </row>
    <row r="5721" spans="1:29" x14ac:dyDescent="0.35">
      <c r="A5721" s="1"/>
      <c r="B5721" s="1"/>
      <c r="C5721" s="1"/>
      <c r="D5721" s="2"/>
      <c r="E5721" s="2"/>
      <c r="F5721" s="2"/>
      <c r="G5721" s="1"/>
      <c r="H5721" s="1"/>
      <c r="I5721" s="1"/>
      <c r="J5721" s="3"/>
      <c r="K5721" s="4"/>
      <c r="M5721" s="6"/>
      <c r="N5721" s="1"/>
      <c r="O5721" s="1"/>
      <c r="P5721" s="1"/>
      <c r="Q5721" s="3"/>
      <c r="R5721" s="4"/>
      <c r="S5721" s="3"/>
      <c r="T5721" s="3"/>
      <c r="U5721" s="1"/>
      <c r="V5721" s="1"/>
      <c r="W5721" s="4"/>
      <c r="X5721" s="3"/>
      <c r="Y5721" s="4"/>
      <c r="Z5721" s="3"/>
      <c r="AA5721" s="4"/>
      <c r="AB5721" s="55"/>
    </row>
    <row r="5722" spans="1:29" x14ac:dyDescent="0.35">
      <c r="A5722" s="8"/>
      <c r="B5722" s="8" t="s">
        <v>37</v>
      </c>
      <c r="C5722" s="8"/>
      <c r="D5722" s="9" t="s">
        <v>38</v>
      </c>
      <c r="E5722" s="9"/>
      <c r="F5722" s="9"/>
      <c r="G5722" s="56"/>
      <c r="H5722" s="8" t="s">
        <v>39</v>
      </c>
      <c r="I5722" s="8"/>
      <c r="J5722" s="57"/>
      <c r="K5722" s="10"/>
      <c r="L5722" s="8"/>
      <c r="M5722" s="13"/>
      <c r="N5722" s="1"/>
      <c r="O5722" s="1"/>
      <c r="P5722" s="1"/>
      <c r="Q5722" s="3"/>
      <c r="R5722" s="4"/>
      <c r="S5722" s="3"/>
      <c r="T5722" s="3"/>
      <c r="U5722" s="1"/>
      <c r="V5722" s="1"/>
      <c r="W5722" s="4"/>
      <c r="X5722" s="3"/>
      <c r="Y5722" s="4"/>
      <c r="Z5722" s="3"/>
      <c r="AA5722" s="4"/>
      <c r="AB5722" s="55"/>
    </row>
    <row r="5723" spans="1:29" x14ac:dyDescent="0.35">
      <c r="A5723" s="8"/>
      <c r="B5723" s="8"/>
      <c r="C5723" s="8"/>
      <c r="D5723" s="9"/>
      <c r="E5723" s="9"/>
      <c r="F5723" s="9"/>
      <c r="G5723" s="56"/>
      <c r="H5723" s="8" t="s">
        <v>40</v>
      </c>
      <c r="I5723" s="8"/>
      <c r="J5723" s="57"/>
      <c r="K5723" s="10"/>
      <c r="L5723" s="8"/>
      <c r="M5723" s="13"/>
      <c r="N5723" s="1"/>
      <c r="O5723" s="1"/>
      <c r="P5723" s="1"/>
      <c r="Q5723" s="3"/>
      <c r="R5723" s="4"/>
      <c r="S5723" s="3"/>
      <c r="T5723" s="3"/>
      <c r="U5723" s="1"/>
      <c r="V5723" s="1"/>
      <c r="W5723" s="4"/>
      <c r="X5723" s="3"/>
      <c r="Y5723" s="4"/>
      <c r="Z5723" s="3"/>
      <c r="AA5723" s="4"/>
      <c r="AB5723" s="55"/>
    </row>
    <row r="5724" spans="1:29" x14ac:dyDescent="0.35">
      <c r="A5724" s="8"/>
      <c r="B5724" s="8"/>
      <c r="C5724" s="8"/>
      <c r="D5724" s="9"/>
      <c r="E5724" s="9"/>
      <c r="F5724" s="9"/>
      <c r="G5724" s="56"/>
      <c r="H5724" s="8" t="s">
        <v>41</v>
      </c>
      <c r="I5724" s="8"/>
      <c r="J5724" s="57"/>
      <c r="K5724" s="10"/>
      <c r="L5724" s="8"/>
      <c r="M5724" s="13"/>
      <c r="N5724" s="1"/>
      <c r="O5724" s="1"/>
      <c r="P5724" s="8"/>
      <c r="Q5724" s="3"/>
      <c r="R5724" s="4"/>
      <c r="S5724" s="3"/>
      <c r="T5724" s="3"/>
      <c r="U5724" s="1"/>
      <c r="V5724" s="1"/>
      <c r="W5724" s="4"/>
      <c r="X5724" s="3"/>
      <c r="Y5724" s="11"/>
      <c r="Z5724" s="10"/>
      <c r="AA5724" s="11"/>
      <c r="AB5724" s="14"/>
    </row>
    <row r="5725" spans="1:29" x14ac:dyDescent="0.35">
      <c r="A5725" s="8"/>
      <c r="B5725" s="8"/>
      <c r="C5725" s="8"/>
      <c r="D5725" s="9"/>
      <c r="E5725" s="9"/>
      <c r="F5725" s="9"/>
      <c r="G5725" s="56"/>
      <c r="H5725" s="8" t="s">
        <v>42</v>
      </c>
      <c r="I5725" s="58"/>
      <c r="J5725" s="59"/>
      <c r="K5725" s="12"/>
      <c r="L5725" s="58"/>
      <c r="M5725" s="60"/>
      <c r="N5725" s="1"/>
      <c r="O5725" s="1"/>
      <c r="P5725" s="8"/>
      <c r="Q5725" s="3"/>
      <c r="R5725" s="4"/>
      <c r="S5725" s="3"/>
      <c r="T5725" s="3"/>
      <c r="U5725" s="1"/>
      <c r="V5725" s="1"/>
      <c r="W5725" s="4"/>
      <c r="X5725" s="3"/>
      <c r="Y5725" s="11"/>
      <c r="Z5725" s="10"/>
      <c r="AA5725" s="11"/>
      <c r="AB5725" s="14"/>
    </row>
    <row r="5726" spans="1:29" x14ac:dyDescent="0.35">
      <c r="A5726" s="58"/>
      <c r="B5726" s="58"/>
      <c r="C5726" s="58"/>
      <c r="D5726" s="61"/>
      <c r="E5726" s="61"/>
      <c r="F5726" s="61"/>
      <c r="G5726" s="58"/>
      <c r="H5726" s="58" t="s">
        <v>43</v>
      </c>
      <c r="I5726" s="58"/>
      <c r="J5726" s="59"/>
      <c r="K5726" s="12"/>
      <c r="L5726" s="58"/>
      <c r="M5726" s="60"/>
    </row>
    <row r="5727" spans="1:29" x14ac:dyDescent="0.35">
      <c r="A5727" s="1"/>
      <c r="B5727" s="1"/>
      <c r="C5727" s="1"/>
      <c r="D5727" s="2"/>
      <c r="E5727" s="2"/>
      <c r="F5727" s="2"/>
      <c r="G5727" s="1"/>
      <c r="H5727" s="1"/>
      <c r="I5727" s="1"/>
      <c r="J5727" s="3"/>
      <c r="K5727" s="4"/>
      <c r="M5727" s="6"/>
      <c r="N5727" s="1"/>
      <c r="O5727" s="1"/>
      <c r="P5727" s="1"/>
      <c r="Q5727" s="3"/>
      <c r="R5727" s="4"/>
      <c r="S5727" s="3"/>
      <c r="T5727" s="3"/>
      <c r="U5727" s="1"/>
      <c r="V5727" s="1"/>
      <c r="W5727" s="4"/>
      <c r="X5727" s="3"/>
      <c r="Y5727" s="4"/>
      <c r="Z5727" s="3"/>
      <c r="AA5727" s="314" t="s">
        <v>0</v>
      </c>
      <c r="AB5727" s="314"/>
    </row>
    <row r="5728" spans="1:29" x14ac:dyDescent="0.35">
      <c r="A5728" s="315" t="s">
        <v>1</v>
      </c>
      <c r="B5728" s="315"/>
      <c r="C5728" s="315"/>
      <c r="D5728" s="315"/>
      <c r="E5728" s="315"/>
      <c r="F5728" s="315"/>
      <c r="G5728" s="315"/>
      <c r="H5728" s="315"/>
      <c r="I5728" s="315"/>
      <c r="J5728" s="315"/>
      <c r="K5728" s="315"/>
      <c r="L5728" s="315"/>
      <c r="M5728" s="315"/>
      <c r="N5728" s="315"/>
      <c r="O5728" s="315"/>
      <c r="P5728" s="315"/>
      <c r="Q5728" s="315"/>
      <c r="R5728" s="315"/>
      <c r="S5728" s="315"/>
      <c r="T5728" s="315"/>
      <c r="U5728" s="315"/>
      <c r="V5728" s="315"/>
      <c r="W5728" s="315"/>
      <c r="X5728" s="315"/>
      <c r="Y5728" s="315"/>
      <c r="Z5728" s="315"/>
      <c r="AA5728" s="315"/>
      <c r="AB5728" s="315"/>
    </row>
    <row r="5729" spans="1:29" x14ac:dyDescent="0.35">
      <c r="A5729" s="315" t="str">
        <f>A5710</f>
        <v>เทศบาลตำบลนาบอน</v>
      </c>
      <c r="B5729" s="315"/>
      <c r="C5729" s="315"/>
      <c r="D5729" s="315"/>
      <c r="E5729" s="315"/>
      <c r="F5729" s="315"/>
      <c r="G5729" s="315"/>
      <c r="H5729" s="315"/>
      <c r="I5729" s="315"/>
      <c r="J5729" s="315"/>
      <c r="K5729" s="315"/>
      <c r="L5729" s="315"/>
      <c r="M5729" s="315"/>
      <c r="N5729" s="315"/>
      <c r="O5729" s="315"/>
      <c r="P5729" s="315"/>
      <c r="Q5729" s="315"/>
      <c r="R5729" s="315"/>
      <c r="S5729" s="315"/>
      <c r="T5729" s="315"/>
      <c r="U5729" s="315"/>
      <c r="V5729" s="315"/>
      <c r="W5729" s="315"/>
      <c r="X5729" s="315"/>
      <c r="Y5729" s="315"/>
      <c r="Z5729" s="315"/>
      <c r="AA5729" s="315"/>
      <c r="AB5729" s="315"/>
    </row>
    <row r="5730" spans="1:29" x14ac:dyDescent="0.35">
      <c r="A5730" s="8" t="s">
        <v>422</v>
      </c>
      <c r="B5730" s="8"/>
      <c r="C5730" s="8"/>
      <c r="D5730" s="9"/>
      <c r="E5730" s="9"/>
      <c r="F5730" s="9"/>
      <c r="G5730" s="8"/>
      <c r="H5730" s="8"/>
      <c r="I5730" s="8"/>
      <c r="J5730" s="10"/>
      <c r="K5730" s="11"/>
      <c r="L5730" s="12"/>
      <c r="M5730" s="13"/>
      <c r="N5730" s="8"/>
      <c r="O5730" s="8"/>
      <c r="P5730" s="8"/>
      <c r="Q5730" s="10"/>
      <c r="R5730" s="11"/>
      <c r="S5730" s="10"/>
      <c r="T5730" s="10"/>
      <c r="U5730" s="8"/>
      <c r="V5730" s="8"/>
      <c r="W5730" s="11"/>
      <c r="X5730" s="10"/>
      <c r="Y5730" s="11"/>
      <c r="Z5730" s="10"/>
      <c r="AA5730" s="11"/>
      <c r="AB5730" s="14"/>
    </row>
    <row r="5731" spans="1:29" x14ac:dyDescent="0.35">
      <c r="A5731" s="288" t="s">
        <v>4</v>
      </c>
      <c r="B5731" s="316"/>
      <c r="C5731" s="316"/>
      <c r="D5731" s="316"/>
      <c r="E5731" s="316"/>
      <c r="F5731" s="316"/>
      <c r="G5731" s="316"/>
      <c r="H5731" s="316"/>
      <c r="I5731" s="316"/>
      <c r="J5731" s="316"/>
      <c r="K5731" s="316"/>
      <c r="L5731" s="289"/>
      <c r="M5731" s="288" t="s">
        <v>5</v>
      </c>
      <c r="N5731" s="316"/>
      <c r="O5731" s="316"/>
      <c r="P5731" s="316"/>
      <c r="Q5731" s="316"/>
      <c r="R5731" s="316"/>
      <c r="S5731" s="316"/>
      <c r="T5731" s="316"/>
      <c r="U5731" s="316"/>
      <c r="V5731" s="316"/>
      <c r="W5731" s="289"/>
      <c r="X5731" s="290" t="s">
        <v>6</v>
      </c>
      <c r="Y5731" s="290" t="s">
        <v>7</v>
      </c>
      <c r="Z5731" s="290" t="s">
        <v>8</v>
      </c>
      <c r="AA5731" s="290" t="s">
        <v>9</v>
      </c>
      <c r="AB5731" s="317" t="s">
        <v>10</v>
      </c>
    </row>
    <row r="5732" spans="1:29" x14ac:dyDescent="0.35">
      <c r="A5732" s="299" t="s">
        <v>11</v>
      </c>
      <c r="B5732" s="293" t="s">
        <v>12</v>
      </c>
      <c r="C5732" s="293" t="s">
        <v>13</v>
      </c>
      <c r="D5732" s="311" t="s">
        <v>14</v>
      </c>
      <c r="E5732" s="311" t="s">
        <v>15</v>
      </c>
      <c r="F5732" s="312" t="s">
        <v>16</v>
      </c>
      <c r="G5732" s="302" t="s">
        <v>17</v>
      </c>
      <c r="H5732" s="303"/>
      <c r="I5732" s="304"/>
      <c r="J5732" s="290" t="s">
        <v>18</v>
      </c>
      <c r="K5732" s="290" t="s">
        <v>19</v>
      </c>
      <c r="L5732" s="308" t="s">
        <v>20</v>
      </c>
      <c r="M5732" s="299" t="s">
        <v>11</v>
      </c>
      <c r="N5732" s="293" t="s">
        <v>21</v>
      </c>
      <c r="O5732" s="293" t="s">
        <v>22</v>
      </c>
      <c r="P5732" s="293" t="s">
        <v>16</v>
      </c>
      <c r="Q5732" s="290" t="s">
        <v>23</v>
      </c>
      <c r="R5732" s="290" t="s">
        <v>24</v>
      </c>
      <c r="S5732" s="290" t="s">
        <v>25</v>
      </c>
      <c r="T5732" s="290" t="s">
        <v>26</v>
      </c>
      <c r="U5732" s="288" t="s">
        <v>27</v>
      </c>
      <c r="V5732" s="289"/>
      <c r="W5732" s="290" t="s">
        <v>28</v>
      </c>
      <c r="X5732" s="291"/>
      <c r="Y5732" s="291"/>
      <c r="Z5732" s="291"/>
      <c r="AA5732" s="291"/>
      <c r="AB5732" s="318"/>
    </row>
    <row r="5733" spans="1:29" x14ac:dyDescent="0.35">
      <c r="A5733" s="300"/>
      <c r="B5733" s="294"/>
      <c r="C5733" s="294"/>
      <c r="D5733" s="312"/>
      <c r="E5733" s="312"/>
      <c r="F5733" s="312"/>
      <c r="G5733" s="305"/>
      <c r="H5733" s="306"/>
      <c r="I5733" s="307"/>
      <c r="J5733" s="291"/>
      <c r="K5733" s="291"/>
      <c r="L5733" s="309"/>
      <c r="M5733" s="300"/>
      <c r="N5733" s="294"/>
      <c r="O5733" s="294"/>
      <c r="P5733" s="294"/>
      <c r="Q5733" s="291"/>
      <c r="R5733" s="291"/>
      <c r="S5733" s="291"/>
      <c r="T5733" s="291"/>
      <c r="U5733" s="293" t="s">
        <v>29</v>
      </c>
      <c r="V5733" s="296" t="s">
        <v>30</v>
      </c>
      <c r="W5733" s="291"/>
      <c r="X5733" s="291"/>
      <c r="Y5733" s="291"/>
      <c r="Z5733" s="291"/>
      <c r="AA5733" s="291"/>
      <c r="AB5733" s="318"/>
    </row>
    <row r="5734" spans="1:29" x14ac:dyDescent="0.35">
      <c r="A5734" s="300"/>
      <c r="B5734" s="294"/>
      <c r="C5734" s="294"/>
      <c r="D5734" s="312"/>
      <c r="E5734" s="312"/>
      <c r="F5734" s="312"/>
      <c r="G5734" s="299" t="s">
        <v>31</v>
      </c>
      <c r="H5734" s="299" t="s">
        <v>32</v>
      </c>
      <c r="I5734" s="299" t="s">
        <v>33</v>
      </c>
      <c r="J5734" s="291"/>
      <c r="K5734" s="291"/>
      <c r="L5734" s="309"/>
      <c r="M5734" s="300"/>
      <c r="N5734" s="294"/>
      <c r="O5734" s="294"/>
      <c r="P5734" s="294"/>
      <c r="Q5734" s="291"/>
      <c r="R5734" s="291"/>
      <c r="S5734" s="291"/>
      <c r="T5734" s="291"/>
      <c r="U5734" s="294"/>
      <c r="V5734" s="297"/>
      <c r="W5734" s="291"/>
      <c r="X5734" s="291"/>
      <c r="Y5734" s="291"/>
      <c r="Z5734" s="291"/>
      <c r="AA5734" s="291"/>
      <c r="AB5734" s="318"/>
    </row>
    <row r="5735" spans="1:29" x14ac:dyDescent="0.35">
      <c r="A5735" s="300"/>
      <c r="B5735" s="294"/>
      <c r="C5735" s="294"/>
      <c r="D5735" s="312"/>
      <c r="E5735" s="312"/>
      <c r="F5735" s="312"/>
      <c r="G5735" s="300"/>
      <c r="H5735" s="300"/>
      <c r="I5735" s="300"/>
      <c r="J5735" s="291"/>
      <c r="K5735" s="291"/>
      <c r="L5735" s="309"/>
      <c r="M5735" s="300"/>
      <c r="N5735" s="294"/>
      <c r="O5735" s="294"/>
      <c r="P5735" s="294"/>
      <c r="Q5735" s="291"/>
      <c r="R5735" s="291"/>
      <c r="S5735" s="291"/>
      <c r="T5735" s="291"/>
      <c r="U5735" s="294"/>
      <c r="V5735" s="297"/>
      <c r="W5735" s="291"/>
      <c r="X5735" s="291"/>
      <c r="Y5735" s="291"/>
      <c r="Z5735" s="291"/>
      <c r="AA5735" s="291"/>
      <c r="AB5735" s="318"/>
    </row>
    <row r="5736" spans="1:29" x14ac:dyDescent="0.35">
      <c r="A5736" s="301"/>
      <c r="B5736" s="295"/>
      <c r="C5736" s="295"/>
      <c r="D5736" s="313"/>
      <c r="E5736" s="313"/>
      <c r="F5736" s="313"/>
      <c r="G5736" s="301"/>
      <c r="H5736" s="301"/>
      <c r="I5736" s="301"/>
      <c r="J5736" s="292"/>
      <c r="K5736" s="292"/>
      <c r="L5736" s="310"/>
      <c r="M5736" s="301"/>
      <c r="N5736" s="295"/>
      <c r="O5736" s="295"/>
      <c r="P5736" s="295"/>
      <c r="Q5736" s="292"/>
      <c r="R5736" s="292"/>
      <c r="S5736" s="292"/>
      <c r="T5736" s="292"/>
      <c r="U5736" s="295"/>
      <c r="V5736" s="298"/>
      <c r="W5736" s="292"/>
      <c r="X5736" s="292"/>
      <c r="Y5736" s="292"/>
      <c r="Z5736" s="292"/>
      <c r="AA5736" s="292"/>
      <c r="AB5736" s="319"/>
    </row>
    <row r="5737" spans="1:29" x14ac:dyDescent="0.35">
      <c r="A5737" s="15">
        <v>1</v>
      </c>
      <c r="B5737" s="16" t="s">
        <v>95</v>
      </c>
      <c r="C5737" s="16">
        <v>5895</v>
      </c>
      <c r="D5737" s="17">
        <v>13831</v>
      </c>
      <c r="E5737" s="17" t="s">
        <v>59</v>
      </c>
      <c r="F5737" s="18" t="s">
        <v>45</v>
      </c>
      <c r="G5737" s="16">
        <v>0</v>
      </c>
      <c r="H5737" s="16">
        <v>0</v>
      </c>
      <c r="I5737" s="16">
        <v>48.1</v>
      </c>
      <c r="J5737" s="19">
        <v>48.1</v>
      </c>
      <c r="K5737" s="20">
        <v>300</v>
      </c>
      <c r="L5737" s="19">
        <f>J5737*K5737</f>
        <v>14430</v>
      </c>
      <c r="M5737" s="21"/>
      <c r="N5737" s="21"/>
      <c r="O5737" s="21"/>
      <c r="P5737" s="21"/>
      <c r="Q5737" s="22"/>
      <c r="R5737" s="23"/>
      <c r="S5737" s="22"/>
      <c r="T5737" s="22"/>
      <c r="U5737" s="21"/>
      <c r="V5737" s="21"/>
      <c r="W5737" s="23"/>
      <c r="X5737" s="22">
        <f>L5737</f>
        <v>14430</v>
      </c>
      <c r="Y5737" s="23">
        <f>X5737*100/100</f>
        <v>14430</v>
      </c>
      <c r="Z5737" s="22">
        <v>0</v>
      </c>
      <c r="AA5737" s="24">
        <f>Y5737-Z5737</f>
        <v>14430</v>
      </c>
      <c r="AB5737" s="25">
        <v>0.3</v>
      </c>
      <c r="AC5737" s="5">
        <f>AA5737*AB5737/100</f>
        <v>43.29</v>
      </c>
    </row>
    <row r="5738" spans="1:29" x14ac:dyDescent="0.35">
      <c r="A5738" s="15"/>
      <c r="B5738" s="16"/>
      <c r="C5738" s="16"/>
      <c r="D5738" s="17"/>
      <c r="E5738" s="17"/>
      <c r="F5738" s="28"/>
      <c r="G5738" s="16"/>
      <c r="H5738" s="16"/>
      <c r="I5738" s="16"/>
      <c r="J5738" s="45"/>
      <c r="K5738" s="29"/>
      <c r="L5738" s="19"/>
      <c r="M5738" s="30"/>
      <c r="N5738" s="30"/>
      <c r="O5738" s="31"/>
      <c r="P5738" s="30"/>
      <c r="Q5738" s="32"/>
      <c r="R5738" s="23"/>
      <c r="S5738" s="42"/>
      <c r="T5738" s="22"/>
      <c r="U5738" s="31"/>
      <c r="V5738" s="31"/>
      <c r="W5738" s="23"/>
      <c r="X5738" s="22"/>
      <c r="Y5738" s="23"/>
      <c r="Z5738" s="22"/>
      <c r="AA5738" s="24"/>
      <c r="AB5738" s="25"/>
      <c r="AC5738" s="5">
        <f>SUM(AC5737)</f>
        <v>43.29</v>
      </c>
    </row>
    <row r="5739" spans="1:29" x14ac:dyDescent="0.35">
      <c r="A5739" s="201"/>
      <c r="B5739" s="202"/>
      <c r="C5739" s="202"/>
      <c r="D5739" s="77"/>
      <c r="E5739" s="77"/>
      <c r="F5739" s="130"/>
      <c r="G5739" s="202"/>
      <c r="H5739" s="202"/>
      <c r="I5739" s="202"/>
      <c r="J5739" s="196"/>
      <c r="K5739" s="197"/>
      <c r="L5739" s="203"/>
      <c r="M5739" s="132"/>
      <c r="N5739" s="204"/>
      <c r="O5739" s="204"/>
      <c r="P5739" s="204"/>
      <c r="Q5739" s="183"/>
      <c r="R5739" s="206"/>
      <c r="S5739" s="183"/>
      <c r="T5739" s="207"/>
      <c r="U5739" s="204"/>
      <c r="V5739" s="204"/>
      <c r="W5739" s="206"/>
      <c r="X5739" s="207"/>
      <c r="Y5739" s="206"/>
      <c r="Z5739" s="207"/>
      <c r="AA5739" s="208"/>
      <c r="AB5739" s="198"/>
      <c r="AC5739" s="188"/>
    </row>
    <row r="5740" spans="1:29" x14ac:dyDescent="0.35">
      <c r="A5740" s="1"/>
      <c r="B5740" s="1"/>
      <c r="C5740" s="1"/>
      <c r="D5740" s="2"/>
      <c r="E5740" s="2"/>
      <c r="F5740" s="2"/>
      <c r="G5740" s="1"/>
      <c r="H5740" s="1"/>
      <c r="I5740" s="1"/>
      <c r="J5740" s="3"/>
      <c r="K5740" s="4"/>
      <c r="M5740" s="6"/>
      <c r="N5740" s="1"/>
      <c r="O5740" s="1"/>
      <c r="P5740" s="1"/>
      <c r="Q5740" s="3"/>
      <c r="R5740" s="4"/>
      <c r="S5740" s="3"/>
      <c r="T5740" s="3"/>
      <c r="U5740" s="1"/>
      <c r="V5740" s="1"/>
      <c r="W5740" s="4"/>
      <c r="X5740" s="3"/>
      <c r="Y5740" s="4"/>
      <c r="Z5740" s="3"/>
      <c r="AA5740" s="4"/>
      <c r="AB5740" s="55"/>
    </row>
    <row r="5741" spans="1:29" x14ac:dyDescent="0.35">
      <c r="A5741" s="8"/>
      <c r="B5741" s="8" t="s">
        <v>37</v>
      </c>
      <c r="C5741" s="8"/>
      <c r="D5741" s="9" t="s">
        <v>38</v>
      </c>
      <c r="E5741" s="9"/>
      <c r="F5741" s="9"/>
      <c r="G5741" s="56"/>
      <c r="H5741" s="8" t="s">
        <v>39</v>
      </c>
      <c r="I5741" s="8"/>
      <c r="J5741" s="57"/>
      <c r="K5741" s="10"/>
      <c r="L5741" s="8"/>
      <c r="M5741" s="13"/>
      <c r="N5741" s="1"/>
      <c r="O5741" s="1"/>
      <c r="P5741" s="1"/>
      <c r="Q5741" s="3"/>
      <c r="R5741" s="4"/>
      <c r="S5741" s="3"/>
      <c r="T5741" s="3"/>
      <c r="U5741" s="1"/>
      <c r="V5741" s="1"/>
      <c r="W5741" s="4"/>
      <c r="X5741" s="3"/>
      <c r="Y5741" s="4"/>
      <c r="Z5741" s="3"/>
      <c r="AA5741" s="4"/>
      <c r="AB5741" s="55"/>
    </row>
    <row r="5742" spans="1:29" x14ac:dyDescent="0.35">
      <c r="A5742" s="8"/>
      <c r="B5742" s="8"/>
      <c r="C5742" s="8"/>
      <c r="D5742" s="9"/>
      <c r="E5742" s="9"/>
      <c r="F5742" s="9"/>
      <c r="G5742" s="56"/>
      <c r="H5742" s="8" t="s">
        <v>40</v>
      </c>
      <c r="I5742" s="8"/>
      <c r="J5742" s="57"/>
      <c r="K5742" s="10"/>
      <c r="L5742" s="8"/>
      <c r="M5742" s="13"/>
      <c r="N5742" s="1"/>
      <c r="O5742" s="1"/>
      <c r="P5742" s="1"/>
      <c r="Q5742" s="3"/>
      <c r="R5742" s="4"/>
      <c r="S5742" s="3"/>
      <c r="T5742" s="3"/>
      <c r="U5742" s="1"/>
      <c r="V5742" s="1"/>
      <c r="W5742" s="4"/>
      <c r="X5742" s="3"/>
      <c r="Y5742" s="4"/>
      <c r="Z5742" s="3"/>
      <c r="AA5742" s="4"/>
      <c r="AB5742" s="55"/>
    </row>
    <row r="5743" spans="1:29" x14ac:dyDescent="0.35">
      <c r="A5743" s="8"/>
      <c r="B5743" s="8"/>
      <c r="C5743" s="8"/>
      <c r="D5743" s="9"/>
      <c r="E5743" s="9"/>
      <c r="F5743" s="9"/>
      <c r="G5743" s="56"/>
      <c r="H5743" s="8" t="s">
        <v>41</v>
      </c>
      <c r="I5743" s="8"/>
      <c r="J5743" s="57"/>
      <c r="K5743" s="10"/>
      <c r="L5743" s="8"/>
      <c r="M5743" s="13"/>
      <c r="N5743" s="1"/>
      <c r="O5743" s="1"/>
      <c r="P5743" s="8"/>
      <c r="Q5743" s="3"/>
      <c r="R5743" s="4"/>
      <c r="S5743" s="3"/>
      <c r="T5743" s="3"/>
      <c r="U5743" s="1"/>
      <c r="V5743" s="1"/>
      <c r="W5743" s="4"/>
      <c r="X5743" s="3"/>
      <c r="Y5743" s="11"/>
      <c r="Z5743" s="10"/>
      <c r="AA5743" s="11"/>
      <c r="AB5743" s="14"/>
    </row>
    <row r="5744" spans="1:29" x14ac:dyDescent="0.35">
      <c r="A5744" s="8"/>
      <c r="B5744" s="8"/>
      <c r="C5744" s="8"/>
      <c r="D5744" s="9"/>
      <c r="E5744" s="9"/>
      <c r="F5744" s="9"/>
      <c r="G5744" s="56"/>
      <c r="H5744" s="8" t="s">
        <v>42</v>
      </c>
      <c r="I5744" s="58"/>
      <c r="J5744" s="59"/>
      <c r="K5744" s="12"/>
      <c r="L5744" s="58"/>
      <c r="M5744" s="60"/>
      <c r="N5744" s="1"/>
      <c r="O5744" s="1"/>
      <c r="P5744" s="8"/>
      <c r="Q5744" s="3"/>
      <c r="R5744" s="4"/>
      <c r="S5744" s="3"/>
      <c r="T5744" s="3"/>
      <c r="U5744" s="1"/>
      <c r="V5744" s="1"/>
      <c r="W5744" s="4"/>
      <c r="X5744" s="3"/>
      <c r="Y5744" s="11"/>
      <c r="Z5744" s="10"/>
      <c r="AA5744" s="11"/>
      <c r="AB5744" s="14"/>
    </row>
    <row r="5745" spans="1:29" x14ac:dyDescent="0.35">
      <c r="A5745" s="58"/>
      <c r="B5745" s="58"/>
      <c r="C5745" s="58"/>
      <c r="D5745" s="61"/>
      <c r="E5745" s="61"/>
      <c r="F5745" s="61"/>
      <c r="G5745" s="58"/>
      <c r="H5745" s="58" t="s">
        <v>43</v>
      </c>
      <c r="I5745" s="58"/>
      <c r="J5745" s="59"/>
      <c r="K5745" s="12"/>
      <c r="L5745" s="58"/>
      <c r="M5745" s="60"/>
    </row>
    <row r="5746" spans="1:29" x14ac:dyDescent="0.35">
      <c r="A5746" s="1"/>
      <c r="B5746" s="1"/>
      <c r="C5746" s="1"/>
      <c r="D5746" s="2"/>
      <c r="E5746" s="2"/>
      <c r="F5746" s="2"/>
      <c r="G5746" s="1"/>
      <c r="H5746" s="1"/>
      <c r="I5746" s="1"/>
      <c r="J5746" s="3"/>
      <c r="K5746" s="4"/>
      <c r="M5746" s="6"/>
      <c r="N5746" s="1"/>
      <c r="O5746" s="1"/>
      <c r="P5746" s="1"/>
      <c r="Q5746" s="3"/>
      <c r="R5746" s="4"/>
      <c r="S5746" s="3"/>
      <c r="T5746" s="3"/>
      <c r="U5746" s="1"/>
      <c r="V5746" s="1"/>
      <c r="W5746" s="4"/>
      <c r="X5746" s="3"/>
      <c r="Y5746" s="4"/>
      <c r="Z5746" s="3"/>
      <c r="AA5746" s="314" t="s">
        <v>0</v>
      </c>
      <c r="AB5746" s="314"/>
    </row>
    <row r="5747" spans="1:29" x14ac:dyDescent="0.35">
      <c r="A5747" s="315" t="s">
        <v>1</v>
      </c>
      <c r="B5747" s="315"/>
      <c r="C5747" s="315"/>
      <c r="D5747" s="315"/>
      <c r="E5747" s="315"/>
      <c r="F5747" s="315"/>
      <c r="G5747" s="315"/>
      <c r="H5747" s="315"/>
      <c r="I5747" s="315"/>
      <c r="J5747" s="315"/>
      <c r="K5747" s="315"/>
      <c r="L5747" s="315"/>
      <c r="M5747" s="315"/>
      <c r="N5747" s="315"/>
      <c r="O5747" s="315"/>
      <c r="P5747" s="315"/>
      <c r="Q5747" s="315"/>
      <c r="R5747" s="315"/>
      <c r="S5747" s="315"/>
      <c r="T5747" s="315"/>
      <c r="U5747" s="315"/>
      <c r="V5747" s="315"/>
      <c r="W5747" s="315"/>
      <c r="X5747" s="315"/>
      <c r="Y5747" s="315"/>
      <c r="Z5747" s="315"/>
      <c r="AA5747" s="315"/>
      <c r="AB5747" s="315"/>
    </row>
    <row r="5748" spans="1:29" x14ac:dyDescent="0.35">
      <c r="A5748" s="315" t="str">
        <f>A5729</f>
        <v>เทศบาลตำบลนาบอน</v>
      </c>
      <c r="B5748" s="315"/>
      <c r="C5748" s="315"/>
      <c r="D5748" s="315"/>
      <c r="E5748" s="315"/>
      <c r="F5748" s="315"/>
      <c r="G5748" s="315"/>
      <c r="H5748" s="315"/>
      <c r="I5748" s="315"/>
      <c r="J5748" s="315"/>
      <c r="K5748" s="315"/>
      <c r="L5748" s="315"/>
      <c r="M5748" s="315"/>
      <c r="N5748" s="315"/>
      <c r="O5748" s="315"/>
      <c r="P5748" s="315"/>
      <c r="Q5748" s="315"/>
      <c r="R5748" s="315"/>
      <c r="S5748" s="315"/>
      <c r="T5748" s="315"/>
      <c r="U5748" s="315"/>
      <c r="V5748" s="315"/>
      <c r="W5748" s="315"/>
      <c r="X5748" s="315"/>
      <c r="Y5748" s="315"/>
      <c r="Z5748" s="315"/>
      <c r="AA5748" s="315"/>
      <c r="AB5748" s="315"/>
    </row>
    <row r="5749" spans="1:29" x14ac:dyDescent="0.35">
      <c r="A5749" s="8" t="s">
        <v>423</v>
      </c>
      <c r="B5749" s="8"/>
      <c r="C5749" s="8"/>
      <c r="D5749" s="9"/>
      <c r="E5749" s="9"/>
      <c r="F5749" s="9"/>
      <c r="G5749" s="8"/>
      <c r="H5749" s="8"/>
      <c r="I5749" s="8"/>
      <c r="J5749" s="10"/>
      <c r="K5749" s="11"/>
      <c r="L5749" s="12"/>
      <c r="M5749" s="13"/>
      <c r="N5749" s="8"/>
      <c r="O5749" s="8"/>
      <c r="P5749" s="8"/>
      <c r="Q5749" s="10"/>
      <c r="R5749" s="11"/>
      <c r="S5749" s="10"/>
      <c r="T5749" s="10"/>
      <c r="U5749" s="8"/>
      <c r="V5749" s="8"/>
      <c r="W5749" s="11"/>
      <c r="X5749" s="10"/>
      <c r="Y5749" s="11"/>
      <c r="Z5749" s="10"/>
      <c r="AA5749" s="11"/>
      <c r="AB5749" s="14"/>
    </row>
    <row r="5750" spans="1:29" x14ac:dyDescent="0.35">
      <c r="A5750" s="288" t="s">
        <v>4</v>
      </c>
      <c r="B5750" s="316"/>
      <c r="C5750" s="316"/>
      <c r="D5750" s="316"/>
      <c r="E5750" s="316"/>
      <c r="F5750" s="316"/>
      <c r="G5750" s="316"/>
      <c r="H5750" s="316"/>
      <c r="I5750" s="316"/>
      <c r="J5750" s="316"/>
      <c r="K5750" s="316"/>
      <c r="L5750" s="289"/>
      <c r="M5750" s="288" t="s">
        <v>5</v>
      </c>
      <c r="N5750" s="316"/>
      <c r="O5750" s="316"/>
      <c r="P5750" s="316"/>
      <c r="Q5750" s="316"/>
      <c r="R5750" s="316"/>
      <c r="S5750" s="316"/>
      <c r="T5750" s="316"/>
      <c r="U5750" s="316"/>
      <c r="V5750" s="316"/>
      <c r="W5750" s="289"/>
      <c r="X5750" s="290" t="s">
        <v>6</v>
      </c>
      <c r="Y5750" s="290" t="s">
        <v>7</v>
      </c>
      <c r="Z5750" s="290" t="s">
        <v>8</v>
      </c>
      <c r="AA5750" s="290" t="s">
        <v>9</v>
      </c>
      <c r="AB5750" s="317" t="s">
        <v>10</v>
      </c>
    </row>
    <row r="5751" spans="1:29" x14ac:dyDescent="0.35">
      <c r="A5751" s="299" t="s">
        <v>11</v>
      </c>
      <c r="B5751" s="293" t="s">
        <v>12</v>
      </c>
      <c r="C5751" s="293" t="s">
        <v>13</v>
      </c>
      <c r="D5751" s="311" t="s">
        <v>14</v>
      </c>
      <c r="E5751" s="311" t="s">
        <v>15</v>
      </c>
      <c r="F5751" s="312" t="s">
        <v>16</v>
      </c>
      <c r="G5751" s="302" t="s">
        <v>17</v>
      </c>
      <c r="H5751" s="303"/>
      <c r="I5751" s="304"/>
      <c r="J5751" s="290" t="s">
        <v>18</v>
      </c>
      <c r="K5751" s="290" t="s">
        <v>19</v>
      </c>
      <c r="L5751" s="308" t="s">
        <v>20</v>
      </c>
      <c r="M5751" s="299" t="s">
        <v>11</v>
      </c>
      <c r="N5751" s="293" t="s">
        <v>21</v>
      </c>
      <c r="O5751" s="293" t="s">
        <v>22</v>
      </c>
      <c r="P5751" s="293" t="s">
        <v>16</v>
      </c>
      <c r="Q5751" s="290" t="s">
        <v>23</v>
      </c>
      <c r="R5751" s="290" t="s">
        <v>24</v>
      </c>
      <c r="S5751" s="290" t="s">
        <v>25</v>
      </c>
      <c r="T5751" s="290" t="s">
        <v>26</v>
      </c>
      <c r="U5751" s="288" t="s">
        <v>27</v>
      </c>
      <c r="V5751" s="289"/>
      <c r="W5751" s="290" t="s">
        <v>28</v>
      </c>
      <c r="X5751" s="291"/>
      <c r="Y5751" s="291"/>
      <c r="Z5751" s="291"/>
      <c r="AA5751" s="291"/>
      <c r="AB5751" s="318"/>
    </row>
    <row r="5752" spans="1:29" x14ac:dyDescent="0.35">
      <c r="A5752" s="300"/>
      <c r="B5752" s="294"/>
      <c r="C5752" s="294"/>
      <c r="D5752" s="312"/>
      <c r="E5752" s="312"/>
      <c r="F5752" s="312"/>
      <c r="G5752" s="305"/>
      <c r="H5752" s="306"/>
      <c r="I5752" s="307"/>
      <c r="J5752" s="291"/>
      <c r="K5752" s="291"/>
      <c r="L5752" s="309"/>
      <c r="M5752" s="300"/>
      <c r="N5752" s="294"/>
      <c r="O5752" s="294"/>
      <c r="P5752" s="294"/>
      <c r="Q5752" s="291"/>
      <c r="R5752" s="291"/>
      <c r="S5752" s="291"/>
      <c r="T5752" s="291"/>
      <c r="U5752" s="293" t="s">
        <v>29</v>
      </c>
      <c r="V5752" s="296" t="s">
        <v>30</v>
      </c>
      <c r="W5752" s="291"/>
      <c r="X5752" s="291"/>
      <c r="Y5752" s="291"/>
      <c r="Z5752" s="291"/>
      <c r="AA5752" s="291"/>
      <c r="AB5752" s="318"/>
    </row>
    <row r="5753" spans="1:29" x14ac:dyDescent="0.35">
      <c r="A5753" s="300"/>
      <c r="B5753" s="294"/>
      <c r="C5753" s="294"/>
      <c r="D5753" s="312"/>
      <c r="E5753" s="312"/>
      <c r="F5753" s="312"/>
      <c r="G5753" s="299" t="s">
        <v>31</v>
      </c>
      <c r="H5753" s="299" t="s">
        <v>32</v>
      </c>
      <c r="I5753" s="299" t="s">
        <v>33</v>
      </c>
      <c r="J5753" s="291"/>
      <c r="K5753" s="291"/>
      <c r="L5753" s="309"/>
      <c r="M5753" s="300"/>
      <c r="N5753" s="294"/>
      <c r="O5753" s="294"/>
      <c r="P5753" s="294"/>
      <c r="Q5753" s="291"/>
      <c r="R5753" s="291"/>
      <c r="S5753" s="291"/>
      <c r="T5753" s="291"/>
      <c r="U5753" s="294"/>
      <c r="V5753" s="297"/>
      <c r="W5753" s="291"/>
      <c r="X5753" s="291"/>
      <c r="Y5753" s="291"/>
      <c r="Z5753" s="291"/>
      <c r="AA5753" s="291"/>
      <c r="AB5753" s="318"/>
    </row>
    <row r="5754" spans="1:29" x14ac:dyDescent="0.35">
      <c r="A5754" s="300"/>
      <c r="B5754" s="294"/>
      <c r="C5754" s="294"/>
      <c r="D5754" s="312"/>
      <c r="E5754" s="312"/>
      <c r="F5754" s="312"/>
      <c r="G5754" s="300"/>
      <c r="H5754" s="300"/>
      <c r="I5754" s="300"/>
      <c r="J5754" s="291"/>
      <c r="K5754" s="291"/>
      <c r="L5754" s="309"/>
      <c r="M5754" s="300"/>
      <c r="N5754" s="294"/>
      <c r="O5754" s="294"/>
      <c r="P5754" s="294"/>
      <c r="Q5754" s="291"/>
      <c r="R5754" s="291"/>
      <c r="S5754" s="291"/>
      <c r="T5754" s="291"/>
      <c r="U5754" s="294"/>
      <c r="V5754" s="297"/>
      <c r="W5754" s="291"/>
      <c r="X5754" s="291"/>
      <c r="Y5754" s="291"/>
      <c r="Z5754" s="291"/>
      <c r="AA5754" s="291"/>
      <c r="AB5754" s="318"/>
    </row>
    <row r="5755" spans="1:29" x14ac:dyDescent="0.35">
      <c r="A5755" s="301"/>
      <c r="B5755" s="295"/>
      <c r="C5755" s="295"/>
      <c r="D5755" s="313"/>
      <c r="E5755" s="313"/>
      <c r="F5755" s="313"/>
      <c r="G5755" s="301"/>
      <c r="H5755" s="301"/>
      <c r="I5755" s="301"/>
      <c r="J5755" s="292"/>
      <c r="K5755" s="292"/>
      <c r="L5755" s="310"/>
      <c r="M5755" s="301"/>
      <c r="N5755" s="295"/>
      <c r="O5755" s="295"/>
      <c r="P5755" s="295"/>
      <c r="Q5755" s="292"/>
      <c r="R5755" s="292"/>
      <c r="S5755" s="292"/>
      <c r="T5755" s="292"/>
      <c r="U5755" s="295"/>
      <c r="V5755" s="298"/>
      <c r="W5755" s="292"/>
      <c r="X5755" s="292"/>
      <c r="Y5755" s="292"/>
      <c r="Z5755" s="292"/>
      <c r="AA5755" s="292"/>
      <c r="AB5755" s="319"/>
    </row>
    <row r="5756" spans="1:29" x14ac:dyDescent="0.35">
      <c r="A5756" s="15">
        <v>1</v>
      </c>
      <c r="B5756" s="16" t="str">
        <f>[1]ภดส3!B11141</f>
        <v>โฉนด</v>
      </c>
      <c r="C5756" s="16">
        <f>[1]ภดส3!E11141</f>
        <v>3068</v>
      </c>
      <c r="D5756" s="17">
        <f>[1]ภดส3!C11141</f>
        <v>6512</v>
      </c>
      <c r="E5756" s="17" t="str">
        <f>[1]ภดส3!F11141</f>
        <v>ม.11 ต.นาบอน</v>
      </c>
      <c r="F5756" s="18" t="s">
        <v>34</v>
      </c>
      <c r="G5756" s="16">
        <f>[1]ภดส3!G11141</f>
        <v>0</v>
      </c>
      <c r="H5756" s="16">
        <f>[1]ภดส3!H11141</f>
        <v>0</v>
      </c>
      <c r="I5756" s="16">
        <f>[1]ภดส3!I11141</f>
        <v>26</v>
      </c>
      <c r="J5756" s="19">
        <f>[1]ภดส3!J11141</f>
        <v>26</v>
      </c>
      <c r="K5756" s="20">
        <v>3050</v>
      </c>
      <c r="L5756" s="19">
        <f>J5756*K5756</f>
        <v>79300</v>
      </c>
      <c r="M5756" s="21">
        <v>1</v>
      </c>
      <c r="N5756" s="21" t="s">
        <v>72</v>
      </c>
      <c r="O5756" s="21" t="s">
        <v>49</v>
      </c>
      <c r="P5756" s="21">
        <v>2</v>
      </c>
      <c r="Q5756" s="22">
        <v>312</v>
      </c>
      <c r="R5756" s="23">
        <v>100</v>
      </c>
      <c r="S5756" s="22">
        <v>7450</v>
      </c>
      <c r="T5756" s="22">
        <f>Q5756*S5756</f>
        <v>2324400</v>
      </c>
      <c r="U5756" s="21">
        <v>30</v>
      </c>
      <c r="V5756" s="21">
        <v>50</v>
      </c>
      <c r="W5756" s="23">
        <f>T5756-T5756*50/100</f>
        <v>1162200</v>
      </c>
      <c r="X5756" s="22">
        <f>L5756+W5756</f>
        <v>1241500</v>
      </c>
      <c r="Y5756" s="23">
        <f>X5756*100/100</f>
        <v>1241500</v>
      </c>
      <c r="Z5756" s="22">
        <v>0</v>
      </c>
      <c r="AA5756" s="24">
        <f>Y5756-Z5756</f>
        <v>1241500</v>
      </c>
      <c r="AB5756" s="25">
        <v>0.02</v>
      </c>
      <c r="AC5756" s="5">
        <f>AA5756*AB5756/100</f>
        <v>248.3</v>
      </c>
    </row>
    <row r="5757" spans="1:29" x14ac:dyDescent="0.35">
      <c r="A5757" s="15"/>
      <c r="B5757" s="16"/>
      <c r="C5757" s="16"/>
      <c r="D5757" s="17"/>
      <c r="E5757" s="17"/>
      <c r="F5757" s="28"/>
      <c r="G5757" s="16"/>
      <c r="H5757" s="16"/>
      <c r="I5757" s="16"/>
      <c r="J5757" s="45"/>
      <c r="K5757" s="29"/>
      <c r="L5757" s="19"/>
      <c r="M5757" s="30"/>
      <c r="N5757" s="30"/>
      <c r="O5757" s="31"/>
      <c r="P5757" s="30"/>
      <c r="Q5757" s="32"/>
      <c r="R5757" s="23"/>
      <c r="S5757" s="42"/>
      <c r="T5757" s="22"/>
      <c r="U5757" s="31"/>
      <c r="V5757" s="31"/>
      <c r="W5757" s="23"/>
      <c r="X5757" s="22"/>
      <c r="Y5757" s="23"/>
      <c r="Z5757" s="22"/>
      <c r="AA5757" s="24"/>
      <c r="AB5757" s="25"/>
      <c r="AC5757" s="5">
        <f>SUM(AC5756)</f>
        <v>248.3</v>
      </c>
    </row>
    <row r="5758" spans="1:29" x14ac:dyDescent="0.35">
      <c r="A5758" s="201"/>
      <c r="B5758" s="202"/>
      <c r="C5758" s="202"/>
      <c r="D5758" s="77"/>
      <c r="E5758" s="77"/>
      <c r="F5758" s="130"/>
      <c r="G5758" s="202"/>
      <c r="H5758" s="202"/>
      <c r="I5758" s="202"/>
      <c r="J5758" s="196"/>
      <c r="K5758" s="197"/>
      <c r="L5758" s="203"/>
      <c r="M5758" s="132"/>
      <c r="N5758" s="204"/>
      <c r="O5758" s="204"/>
      <c r="P5758" s="204"/>
      <c r="Q5758" s="183"/>
      <c r="R5758" s="206"/>
      <c r="S5758" s="183"/>
      <c r="T5758" s="207"/>
      <c r="U5758" s="204"/>
      <c r="V5758" s="204"/>
      <c r="W5758" s="206"/>
      <c r="X5758" s="207"/>
      <c r="Y5758" s="206"/>
      <c r="Z5758" s="207"/>
      <c r="AA5758" s="208"/>
      <c r="AB5758" s="198"/>
      <c r="AC5758" s="188"/>
    </row>
    <row r="5759" spans="1:29" x14ac:dyDescent="0.35">
      <c r="A5759" s="1"/>
      <c r="B5759" s="1"/>
      <c r="C5759" s="1"/>
      <c r="D5759" s="2"/>
      <c r="E5759" s="2"/>
      <c r="F5759" s="2"/>
      <c r="G5759" s="1"/>
      <c r="H5759" s="1"/>
      <c r="I5759" s="1"/>
      <c r="J5759" s="3"/>
      <c r="K5759" s="4"/>
      <c r="M5759" s="6"/>
      <c r="N5759" s="1"/>
      <c r="O5759" s="1"/>
      <c r="P5759" s="1"/>
      <c r="Q5759" s="3"/>
      <c r="R5759" s="4"/>
      <c r="S5759" s="3"/>
      <c r="T5759" s="3"/>
      <c r="U5759" s="1"/>
      <c r="V5759" s="1"/>
      <c r="W5759" s="4"/>
      <c r="X5759" s="3"/>
      <c r="Y5759" s="4"/>
      <c r="Z5759" s="3"/>
      <c r="AA5759" s="4"/>
      <c r="AB5759" s="55"/>
    </row>
    <row r="5760" spans="1:29" x14ac:dyDescent="0.35">
      <c r="A5760" s="8"/>
      <c r="B5760" s="8" t="s">
        <v>37</v>
      </c>
      <c r="C5760" s="8"/>
      <c r="D5760" s="9" t="s">
        <v>38</v>
      </c>
      <c r="E5760" s="9"/>
      <c r="F5760" s="9"/>
      <c r="G5760" s="56"/>
      <c r="H5760" s="8" t="s">
        <v>39</v>
      </c>
      <c r="I5760" s="8"/>
      <c r="J5760" s="57"/>
      <c r="K5760" s="10"/>
      <c r="L5760" s="8"/>
      <c r="M5760" s="13"/>
      <c r="N5760" s="1"/>
      <c r="O5760" s="1"/>
      <c r="P5760" s="1"/>
      <c r="Q5760" s="3"/>
      <c r="R5760" s="4"/>
      <c r="S5760" s="3"/>
      <c r="T5760" s="3"/>
      <c r="U5760" s="1"/>
      <c r="V5760" s="1"/>
      <c r="W5760" s="4"/>
      <c r="X5760" s="3"/>
      <c r="Y5760" s="4"/>
      <c r="Z5760" s="3"/>
      <c r="AA5760" s="4"/>
      <c r="AB5760" s="55"/>
    </row>
    <row r="5761" spans="1:29" x14ac:dyDescent="0.35">
      <c r="A5761" s="8"/>
      <c r="B5761" s="8"/>
      <c r="C5761" s="8"/>
      <c r="D5761" s="9"/>
      <c r="E5761" s="9"/>
      <c r="F5761" s="9"/>
      <c r="G5761" s="56"/>
      <c r="H5761" s="8" t="s">
        <v>40</v>
      </c>
      <c r="I5761" s="8"/>
      <c r="J5761" s="57"/>
      <c r="K5761" s="10"/>
      <c r="L5761" s="8"/>
      <c r="M5761" s="13"/>
      <c r="N5761" s="1"/>
      <c r="O5761" s="1"/>
      <c r="P5761" s="1"/>
      <c r="Q5761" s="3"/>
      <c r="R5761" s="4"/>
      <c r="S5761" s="3"/>
      <c r="T5761" s="3"/>
      <c r="U5761" s="1"/>
      <c r="V5761" s="1"/>
      <c r="W5761" s="4"/>
      <c r="X5761" s="3"/>
      <c r="Y5761" s="4"/>
      <c r="Z5761" s="3"/>
      <c r="AA5761" s="4"/>
      <c r="AB5761" s="55"/>
    </row>
    <row r="5762" spans="1:29" x14ac:dyDescent="0.35">
      <c r="A5762" s="8"/>
      <c r="B5762" s="8"/>
      <c r="C5762" s="8"/>
      <c r="D5762" s="9"/>
      <c r="E5762" s="9"/>
      <c r="F5762" s="9"/>
      <c r="G5762" s="56"/>
      <c r="H5762" s="8" t="s">
        <v>41</v>
      </c>
      <c r="I5762" s="8"/>
      <c r="J5762" s="57"/>
      <c r="K5762" s="10"/>
      <c r="L5762" s="8"/>
      <c r="M5762" s="13"/>
      <c r="N5762" s="1"/>
      <c r="O5762" s="1"/>
      <c r="P5762" s="8"/>
      <c r="Q5762" s="3"/>
      <c r="R5762" s="4"/>
      <c r="S5762" s="3"/>
      <c r="T5762" s="3"/>
      <c r="U5762" s="1"/>
      <c r="V5762" s="1"/>
      <c r="W5762" s="4"/>
      <c r="X5762" s="3"/>
      <c r="Y5762" s="11"/>
      <c r="Z5762" s="10"/>
      <c r="AA5762" s="11"/>
      <c r="AB5762" s="14"/>
    </row>
    <row r="5763" spans="1:29" x14ac:dyDescent="0.35">
      <c r="A5763" s="8"/>
      <c r="B5763" s="8"/>
      <c r="C5763" s="8"/>
      <c r="D5763" s="9"/>
      <c r="E5763" s="9"/>
      <c r="F5763" s="9"/>
      <c r="G5763" s="56"/>
      <c r="H5763" s="8" t="s">
        <v>42</v>
      </c>
      <c r="I5763" s="58"/>
      <c r="J5763" s="59"/>
      <c r="K5763" s="12"/>
      <c r="L5763" s="58"/>
      <c r="M5763" s="60"/>
      <c r="N5763" s="1"/>
      <c r="O5763" s="1"/>
      <c r="P5763" s="8"/>
      <c r="Q5763" s="3"/>
      <c r="R5763" s="4"/>
      <c r="S5763" s="3"/>
      <c r="T5763" s="3"/>
      <c r="U5763" s="1"/>
      <c r="V5763" s="1"/>
      <c r="W5763" s="4"/>
      <c r="X5763" s="3"/>
      <c r="Y5763" s="11"/>
      <c r="Z5763" s="10"/>
      <c r="AA5763" s="11"/>
      <c r="AB5763" s="14"/>
    </row>
    <row r="5764" spans="1:29" x14ac:dyDescent="0.35">
      <c r="A5764" s="58"/>
      <c r="B5764" s="58"/>
      <c r="C5764" s="58"/>
      <c r="D5764" s="61"/>
      <c r="E5764" s="61"/>
      <c r="F5764" s="61"/>
      <c r="G5764" s="58"/>
      <c r="H5764" s="58" t="s">
        <v>43</v>
      </c>
      <c r="I5764" s="58"/>
      <c r="J5764" s="59"/>
      <c r="K5764" s="12"/>
      <c r="L5764" s="58"/>
      <c r="M5764" s="60"/>
    </row>
    <row r="5765" spans="1:29" x14ac:dyDescent="0.35">
      <c r="A5765" s="1"/>
      <c r="B5765" s="1"/>
      <c r="C5765" s="1"/>
      <c r="D5765" s="2"/>
      <c r="E5765" s="2"/>
      <c r="F5765" s="2"/>
      <c r="G5765" s="1"/>
      <c r="H5765" s="1"/>
      <c r="I5765" s="1"/>
      <c r="J5765" s="3"/>
      <c r="K5765" s="4"/>
      <c r="M5765" s="6"/>
      <c r="N5765" s="1"/>
      <c r="O5765" s="1"/>
      <c r="P5765" s="1"/>
      <c r="Q5765" s="3"/>
      <c r="R5765" s="4"/>
      <c r="S5765" s="3"/>
      <c r="T5765" s="3"/>
      <c r="U5765" s="1"/>
      <c r="V5765" s="1"/>
      <c r="W5765" s="4"/>
      <c r="X5765" s="3"/>
      <c r="Y5765" s="4"/>
      <c r="Z5765" s="3"/>
      <c r="AA5765" s="314" t="s">
        <v>0</v>
      </c>
      <c r="AB5765" s="314"/>
    </row>
    <row r="5766" spans="1:29" x14ac:dyDescent="0.35">
      <c r="A5766" s="315" t="s">
        <v>1</v>
      </c>
      <c r="B5766" s="315"/>
      <c r="C5766" s="315"/>
      <c r="D5766" s="315"/>
      <c r="E5766" s="315"/>
      <c r="F5766" s="315"/>
      <c r="G5766" s="315"/>
      <c r="H5766" s="315"/>
      <c r="I5766" s="315"/>
      <c r="J5766" s="315"/>
      <c r="K5766" s="315"/>
      <c r="L5766" s="315"/>
      <c r="M5766" s="315"/>
      <c r="N5766" s="315"/>
      <c r="O5766" s="315"/>
      <c r="P5766" s="315"/>
      <c r="Q5766" s="315"/>
      <c r="R5766" s="315"/>
      <c r="S5766" s="315"/>
      <c r="T5766" s="315"/>
      <c r="U5766" s="315"/>
      <c r="V5766" s="315"/>
      <c r="W5766" s="315"/>
      <c r="X5766" s="315"/>
      <c r="Y5766" s="315"/>
      <c r="Z5766" s="315"/>
      <c r="AA5766" s="315"/>
      <c r="AB5766" s="315"/>
    </row>
    <row r="5767" spans="1:29" x14ac:dyDescent="0.35">
      <c r="A5767" s="315" t="str">
        <f>A5748</f>
        <v>เทศบาลตำบลนาบอน</v>
      </c>
      <c r="B5767" s="315"/>
      <c r="C5767" s="315"/>
      <c r="D5767" s="315"/>
      <c r="E5767" s="315"/>
      <c r="F5767" s="315"/>
      <c r="G5767" s="315"/>
      <c r="H5767" s="315"/>
      <c r="I5767" s="315"/>
      <c r="J5767" s="315"/>
      <c r="K5767" s="315"/>
      <c r="L5767" s="315"/>
      <c r="M5767" s="315"/>
      <c r="N5767" s="315"/>
      <c r="O5767" s="315"/>
      <c r="P5767" s="315"/>
      <c r="Q5767" s="315"/>
      <c r="R5767" s="315"/>
      <c r="S5767" s="315"/>
      <c r="T5767" s="315"/>
      <c r="U5767" s="315"/>
      <c r="V5767" s="315"/>
      <c r="W5767" s="315"/>
      <c r="X5767" s="315"/>
      <c r="Y5767" s="315"/>
      <c r="Z5767" s="315"/>
      <c r="AA5767" s="315"/>
      <c r="AB5767" s="315"/>
    </row>
    <row r="5768" spans="1:29" x14ac:dyDescent="0.35">
      <c r="A5768" s="8" t="s">
        <v>424</v>
      </c>
      <c r="B5768" s="8"/>
      <c r="C5768" s="8"/>
      <c r="D5768" s="9"/>
      <c r="E5768" s="9"/>
      <c r="F5768" s="9"/>
      <c r="G5768" s="8"/>
      <c r="H5768" s="8"/>
      <c r="I5768" s="8"/>
      <c r="J5768" s="10"/>
      <c r="K5768" s="11"/>
      <c r="L5768" s="12"/>
      <c r="M5768" s="13"/>
      <c r="N5768" s="8"/>
      <c r="O5768" s="8"/>
      <c r="P5768" s="8"/>
      <c r="Q5768" s="10"/>
      <c r="R5768" s="11"/>
      <c r="S5768" s="10"/>
      <c r="T5768" s="10"/>
      <c r="U5768" s="8"/>
      <c r="V5768" s="8"/>
      <c r="W5768" s="11"/>
      <c r="X5768" s="10"/>
      <c r="Y5768" s="11"/>
      <c r="Z5768" s="10"/>
      <c r="AA5768" s="11"/>
      <c r="AB5768" s="14"/>
    </row>
    <row r="5769" spans="1:29" x14ac:dyDescent="0.35">
      <c r="A5769" s="288" t="s">
        <v>4</v>
      </c>
      <c r="B5769" s="316"/>
      <c r="C5769" s="316"/>
      <c r="D5769" s="316"/>
      <c r="E5769" s="316"/>
      <c r="F5769" s="316"/>
      <c r="G5769" s="316"/>
      <c r="H5769" s="316"/>
      <c r="I5769" s="316"/>
      <c r="J5769" s="316"/>
      <c r="K5769" s="316"/>
      <c r="L5769" s="289"/>
      <c r="M5769" s="288" t="s">
        <v>5</v>
      </c>
      <c r="N5769" s="316"/>
      <c r="O5769" s="316"/>
      <c r="P5769" s="316"/>
      <c r="Q5769" s="316"/>
      <c r="R5769" s="316"/>
      <c r="S5769" s="316"/>
      <c r="T5769" s="316"/>
      <c r="U5769" s="316"/>
      <c r="V5769" s="316"/>
      <c r="W5769" s="289"/>
      <c r="X5769" s="290" t="s">
        <v>6</v>
      </c>
      <c r="Y5769" s="290" t="s">
        <v>7</v>
      </c>
      <c r="Z5769" s="290" t="s">
        <v>8</v>
      </c>
      <c r="AA5769" s="290" t="s">
        <v>9</v>
      </c>
      <c r="AB5769" s="317" t="s">
        <v>10</v>
      </c>
    </row>
    <row r="5770" spans="1:29" x14ac:dyDescent="0.35">
      <c r="A5770" s="299" t="s">
        <v>11</v>
      </c>
      <c r="B5770" s="293" t="s">
        <v>12</v>
      </c>
      <c r="C5770" s="293" t="s">
        <v>13</v>
      </c>
      <c r="D5770" s="311" t="s">
        <v>14</v>
      </c>
      <c r="E5770" s="311" t="s">
        <v>15</v>
      </c>
      <c r="F5770" s="312" t="s">
        <v>16</v>
      </c>
      <c r="G5770" s="302" t="s">
        <v>17</v>
      </c>
      <c r="H5770" s="303"/>
      <c r="I5770" s="304"/>
      <c r="J5770" s="290" t="s">
        <v>18</v>
      </c>
      <c r="K5770" s="290" t="s">
        <v>19</v>
      </c>
      <c r="L5770" s="308" t="s">
        <v>20</v>
      </c>
      <c r="M5770" s="299" t="s">
        <v>11</v>
      </c>
      <c r="N5770" s="293" t="s">
        <v>21</v>
      </c>
      <c r="O5770" s="293" t="s">
        <v>22</v>
      </c>
      <c r="P5770" s="293" t="s">
        <v>16</v>
      </c>
      <c r="Q5770" s="290" t="s">
        <v>23</v>
      </c>
      <c r="R5770" s="290" t="s">
        <v>24</v>
      </c>
      <c r="S5770" s="290" t="s">
        <v>25</v>
      </c>
      <c r="T5770" s="290" t="s">
        <v>26</v>
      </c>
      <c r="U5770" s="288" t="s">
        <v>27</v>
      </c>
      <c r="V5770" s="289"/>
      <c r="W5770" s="290" t="s">
        <v>28</v>
      </c>
      <c r="X5770" s="291"/>
      <c r="Y5770" s="291"/>
      <c r="Z5770" s="291"/>
      <c r="AA5770" s="291"/>
      <c r="AB5770" s="318"/>
    </row>
    <row r="5771" spans="1:29" x14ac:dyDescent="0.35">
      <c r="A5771" s="300"/>
      <c r="B5771" s="294"/>
      <c r="C5771" s="294"/>
      <c r="D5771" s="312"/>
      <c r="E5771" s="312"/>
      <c r="F5771" s="312"/>
      <c r="G5771" s="305"/>
      <c r="H5771" s="306"/>
      <c r="I5771" s="307"/>
      <c r="J5771" s="291"/>
      <c r="K5771" s="291"/>
      <c r="L5771" s="309"/>
      <c r="M5771" s="300"/>
      <c r="N5771" s="294"/>
      <c r="O5771" s="294"/>
      <c r="P5771" s="294"/>
      <c r="Q5771" s="291"/>
      <c r="R5771" s="291"/>
      <c r="S5771" s="291"/>
      <c r="T5771" s="291"/>
      <c r="U5771" s="293" t="s">
        <v>29</v>
      </c>
      <c r="V5771" s="296" t="s">
        <v>30</v>
      </c>
      <c r="W5771" s="291"/>
      <c r="X5771" s="291"/>
      <c r="Y5771" s="291"/>
      <c r="Z5771" s="291"/>
      <c r="AA5771" s="291"/>
      <c r="AB5771" s="318"/>
    </row>
    <row r="5772" spans="1:29" x14ac:dyDescent="0.35">
      <c r="A5772" s="300"/>
      <c r="B5772" s="294"/>
      <c r="C5772" s="294"/>
      <c r="D5772" s="312"/>
      <c r="E5772" s="312"/>
      <c r="F5772" s="312"/>
      <c r="G5772" s="299" t="s">
        <v>31</v>
      </c>
      <c r="H5772" s="299" t="s">
        <v>32</v>
      </c>
      <c r="I5772" s="299" t="s">
        <v>33</v>
      </c>
      <c r="J5772" s="291"/>
      <c r="K5772" s="291"/>
      <c r="L5772" s="309"/>
      <c r="M5772" s="300"/>
      <c r="N5772" s="294"/>
      <c r="O5772" s="294"/>
      <c r="P5772" s="294"/>
      <c r="Q5772" s="291"/>
      <c r="R5772" s="291"/>
      <c r="S5772" s="291"/>
      <c r="T5772" s="291"/>
      <c r="U5772" s="294"/>
      <c r="V5772" s="297"/>
      <c r="W5772" s="291"/>
      <c r="X5772" s="291"/>
      <c r="Y5772" s="291"/>
      <c r="Z5772" s="291"/>
      <c r="AA5772" s="291"/>
      <c r="AB5772" s="318"/>
    </row>
    <row r="5773" spans="1:29" x14ac:dyDescent="0.35">
      <c r="A5773" s="300"/>
      <c r="B5773" s="294"/>
      <c r="C5773" s="294"/>
      <c r="D5773" s="312"/>
      <c r="E5773" s="312"/>
      <c r="F5773" s="312"/>
      <c r="G5773" s="300"/>
      <c r="H5773" s="300"/>
      <c r="I5773" s="300"/>
      <c r="J5773" s="291"/>
      <c r="K5773" s="291"/>
      <c r="L5773" s="309"/>
      <c r="M5773" s="300"/>
      <c r="N5773" s="294"/>
      <c r="O5773" s="294"/>
      <c r="P5773" s="294"/>
      <c r="Q5773" s="291"/>
      <c r="R5773" s="291"/>
      <c r="S5773" s="291"/>
      <c r="T5773" s="291"/>
      <c r="U5773" s="294"/>
      <c r="V5773" s="297"/>
      <c r="W5773" s="291"/>
      <c r="X5773" s="291"/>
      <c r="Y5773" s="291"/>
      <c r="Z5773" s="291"/>
      <c r="AA5773" s="291"/>
      <c r="AB5773" s="318"/>
    </row>
    <row r="5774" spans="1:29" x14ac:dyDescent="0.35">
      <c r="A5774" s="301"/>
      <c r="B5774" s="295"/>
      <c r="C5774" s="295"/>
      <c r="D5774" s="313"/>
      <c r="E5774" s="313"/>
      <c r="F5774" s="313"/>
      <c r="G5774" s="301"/>
      <c r="H5774" s="301"/>
      <c r="I5774" s="301"/>
      <c r="J5774" s="292"/>
      <c r="K5774" s="292"/>
      <c r="L5774" s="310"/>
      <c r="M5774" s="301"/>
      <c r="N5774" s="295"/>
      <c r="O5774" s="295"/>
      <c r="P5774" s="295"/>
      <c r="Q5774" s="292"/>
      <c r="R5774" s="292"/>
      <c r="S5774" s="292"/>
      <c r="T5774" s="292"/>
      <c r="U5774" s="295"/>
      <c r="V5774" s="298"/>
      <c r="W5774" s="292"/>
      <c r="X5774" s="292"/>
      <c r="Y5774" s="292"/>
      <c r="Z5774" s="292"/>
      <c r="AA5774" s="292"/>
      <c r="AB5774" s="319"/>
    </row>
    <row r="5775" spans="1:29" x14ac:dyDescent="0.35">
      <c r="A5775" s="15">
        <v>1</v>
      </c>
      <c r="B5775" s="16" t="str">
        <f>[1]ภดส3!B13815</f>
        <v>โฉนด</v>
      </c>
      <c r="C5775" s="16">
        <f>[1]ภดส3!E13815</f>
        <v>3807</v>
      </c>
      <c r="D5775" s="17">
        <f>[1]ภดส3!C13815</f>
        <v>8045</v>
      </c>
      <c r="E5775" s="17" t="str">
        <f>[1]ภดส3!F13815</f>
        <v>ม.2 ต.นาบอน</v>
      </c>
      <c r="F5775" s="18" t="s">
        <v>47</v>
      </c>
      <c r="G5775" s="16">
        <f>[1]ภดส3!G13815</f>
        <v>0</v>
      </c>
      <c r="H5775" s="16">
        <f>[1]ภดส3!H13815</f>
        <v>0</v>
      </c>
      <c r="I5775" s="16">
        <f>[1]ภดส3!I13815</f>
        <v>77</v>
      </c>
      <c r="J5775" s="19">
        <f>[1]ภดส3!J13815</f>
        <v>77</v>
      </c>
      <c r="K5775" s="20">
        <v>3050</v>
      </c>
      <c r="L5775" s="19">
        <f>J5775*K5775</f>
        <v>234850</v>
      </c>
      <c r="M5775" s="21">
        <v>1</v>
      </c>
      <c r="N5775" s="21" t="s">
        <v>118</v>
      </c>
      <c r="O5775" s="21"/>
      <c r="P5775" s="21">
        <v>3</v>
      </c>
      <c r="Q5775" s="22">
        <v>300</v>
      </c>
      <c r="R5775" s="23">
        <v>100</v>
      </c>
      <c r="S5775" s="22">
        <v>5500</v>
      </c>
      <c r="T5775" s="22">
        <f>Q5775*S5775</f>
        <v>1650000</v>
      </c>
      <c r="U5775" s="21">
        <v>5</v>
      </c>
      <c r="V5775" s="21">
        <v>5</v>
      </c>
      <c r="W5775" s="23">
        <f>T5775-T5775*5/100</f>
        <v>1567500</v>
      </c>
      <c r="X5775" s="22">
        <f>L5775+W5775</f>
        <v>1802350</v>
      </c>
      <c r="Y5775" s="23">
        <f>X5775*R5775/100</f>
        <v>1802350</v>
      </c>
      <c r="Z5775" s="22">
        <v>0</v>
      </c>
      <c r="AA5775" s="24">
        <f>Y5775-Z5775</f>
        <v>1802350</v>
      </c>
      <c r="AB5775" s="25">
        <v>0.3</v>
      </c>
      <c r="AC5775" s="5">
        <f>AA5775*AB5775/100</f>
        <v>5407.05</v>
      </c>
    </row>
    <row r="5776" spans="1:29" x14ac:dyDescent="0.35">
      <c r="A5776" s="15"/>
      <c r="B5776" s="16"/>
      <c r="C5776" s="16"/>
      <c r="D5776" s="17"/>
      <c r="E5776" s="17"/>
      <c r="F5776" s="28"/>
      <c r="G5776" s="16"/>
      <c r="H5776" s="16"/>
      <c r="I5776" s="16"/>
      <c r="J5776" s="45"/>
      <c r="K5776" s="29"/>
      <c r="L5776" s="19"/>
      <c r="M5776" s="30"/>
      <c r="N5776" s="30"/>
      <c r="O5776" s="31"/>
      <c r="P5776" s="30"/>
      <c r="Q5776" s="32"/>
      <c r="R5776" s="23"/>
      <c r="S5776" s="42"/>
      <c r="T5776" s="22"/>
      <c r="U5776" s="31"/>
      <c r="V5776" s="31"/>
      <c r="W5776" s="23"/>
      <c r="X5776" s="22"/>
      <c r="Y5776" s="23"/>
      <c r="Z5776" s="22"/>
      <c r="AA5776" s="24"/>
      <c r="AB5776" s="25"/>
      <c r="AC5776" s="5">
        <f>SUM(AC5775)</f>
        <v>5407.05</v>
      </c>
    </row>
    <row r="5777" spans="1:29" x14ac:dyDescent="0.35">
      <c r="A5777" s="201"/>
      <c r="B5777" s="202"/>
      <c r="C5777" s="202"/>
      <c r="D5777" s="77"/>
      <c r="E5777" s="77"/>
      <c r="F5777" s="130"/>
      <c r="G5777" s="202"/>
      <c r="H5777" s="202"/>
      <c r="I5777" s="202"/>
      <c r="J5777" s="196"/>
      <c r="K5777" s="197"/>
      <c r="L5777" s="203"/>
      <c r="M5777" s="132"/>
      <c r="N5777" s="204"/>
      <c r="O5777" s="204"/>
      <c r="P5777" s="204"/>
      <c r="Q5777" s="183"/>
      <c r="R5777" s="206"/>
      <c r="S5777" s="183"/>
      <c r="T5777" s="207"/>
      <c r="U5777" s="204"/>
      <c r="V5777" s="204"/>
      <c r="W5777" s="206"/>
      <c r="X5777" s="207"/>
      <c r="Y5777" s="206"/>
      <c r="Z5777" s="207"/>
      <c r="AA5777" s="208"/>
      <c r="AB5777" s="198"/>
      <c r="AC5777" s="188"/>
    </row>
    <row r="5778" spans="1:29" x14ac:dyDescent="0.35">
      <c r="A5778" s="1"/>
      <c r="B5778" s="1"/>
      <c r="C5778" s="1"/>
      <c r="D5778" s="2"/>
      <c r="E5778" s="2"/>
      <c r="F5778" s="2"/>
      <c r="G5778" s="1"/>
      <c r="H5778" s="1"/>
      <c r="I5778" s="1"/>
      <c r="J5778" s="3"/>
      <c r="K5778" s="4"/>
      <c r="M5778" s="6"/>
      <c r="N5778" s="1"/>
      <c r="O5778" s="1"/>
      <c r="P5778" s="1"/>
      <c r="Q5778" s="3"/>
      <c r="R5778" s="4"/>
      <c r="S5778" s="3"/>
      <c r="T5778" s="3"/>
      <c r="U5778" s="1"/>
      <c r="V5778" s="1"/>
      <c r="W5778" s="4"/>
      <c r="X5778" s="3"/>
      <c r="Y5778" s="4"/>
      <c r="Z5778" s="3"/>
      <c r="AA5778" s="4"/>
      <c r="AB5778" s="55"/>
    </row>
    <row r="5779" spans="1:29" x14ac:dyDescent="0.35">
      <c r="A5779" s="8"/>
      <c r="B5779" s="8" t="s">
        <v>37</v>
      </c>
      <c r="C5779" s="8"/>
      <c r="D5779" s="9" t="s">
        <v>38</v>
      </c>
      <c r="E5779" s="9"/>
      <c r="F5779" s="9"/>
      <c r="G5779" s="56"/>
      <c r="H5779" s="8" t="s">
        <v>39</v>
      </c>
      <c r="I5779" s="8"/>
      <c r="J5779" s="57"/>
      <c r="K5779" s="10"/>
      <c r="L5779" s="8"/>
      <c r="M5779" s="13"/>
      <c r="N5779" s="1"/>
      <c r="O5779" s="1"/>
      <c r="P5779" s="1"/>
      <c r="Q5779" s="3"/>
      <c r="R5779" s="4"/>
      <c r="S5779" s="3"/>
      <c r="T5779" s="3"/>
      <c r="U5779" s="1"/>
      <c r="V5779" s="1"/>
      <c r="W5779" s="4"/>
      <c r="X5779" s="3"/>
      <c r="Y5779" s="4"/>
      <c r="Z5779" s="3"/>
      <c r="AA5779" s="4"/>
      <c r="AB5779" s="55"/>
    </row>
    <row r="5780" spans="1:29" x14ac:dyDescent="0.35">
      <c r="A5780" s="8"/>
      <c r="B5780" s="8"/>
      <c r="C5780" s="8"/>
      <c r="D5780" s="9"/>
      <c r="E5780" s="9"/>
      <c r="F5780" s="9"/>
      <c r="G5780" s="56"/>
      <c r="H5780" s="8" t="s">
        <v>40</v>
      </c>
      <c r="I5780" s="8"/>
      <c r="J5780" s="57"/>
      <c r="K5780" s="10"/>
      <c r="L5780" s="8"/>
      <c r="M5780" s="13"/>
      <c r="N5780" s="1"/>
      <c r="O5780" s="1"/>
      <c r="P5780" s="1"/>
      <c r="Q5780" s="3"/>
      <c r="R5780" s="4"/>
      <c r="S5780" s="3"/>
      <c r="T5780" s="3"/>
      <c r="U5780" s="1"/>
      <c r="V5780" s="1"/>
      <c r="W5780" s="4"/>
      <c r="X5780" s="3"/>
      <c r="Y5780" s="4"/>
      <c r="Z5780" s="3"/>
      <c r="AA5780" s="4"/>
      <c r="AB5780" s="55"/>
    </row>
    <row r="5781" spans="1:29" x14ac:dyDescent="0.35">
      <c r="A5781" s="8"/>
      <c r="B5781" s="8"/>
      <c r="C5781" s="8"/>
      <c r="D5781" s="9"/>
      <c r="E5781" s="9"/>
      <c r="F5781" s="9"/>
      <c r="G5781" s="56"/>
      <c r="H5781" s="8" t="s">
        <v>41</v>
      </c>
      <c r="I5781" s="8"/>
      <c r="J5781" s="57"/>
      <c r="K5781" s="10"/>
      <c r="L5781" s="8"/>
      <c r="M5781" s="13"/>
      <c r="N5781" s="1"/>
      <c r="O5781" s="1"/>
      <c r="P5781" s="8"/>
      <c r="Q5781" s="3"/>
      <c r="R5781" s="4"/>
      <c r="S5781" s="3"/>
      <c r="T5781" s="3"/>
      <c r="U5781" s="1"/>
      <c r="V5781" s="1"/>
      <c r="W5781" s="4"/>
      <c r="X5781" s="3"/>
      <c r="Y5781" s="11"/>
      <c r="Z5781" s="10"/>
      <c r="AA5781" s="11"/>
      <c r="AB5781" s="14"/>
    </row>
    <row r="5782" spans="1:29" x14ac:dyDescent="0.35">
      <c r="A5782" s="8"/>
      <c r="B5782" s="8"/>
      <c r="C5782" s="8"/>
      <c r="D5782" s="9"/>
      <c r="E5782" s="9"/>
      <c r="F5782" s="9"/>
      <c r="G5782" s="56"/>
      <c r="H5782" s="8" t="s">
        <v>42</v>
      </c>
      <c r="I5782" s="58"/>
      <c r="J5782" s="59"/>
      <c r="K5782" s="12"/>
      <c r="L5782" s="58"/>
      <c r="M5782" s="60"/>
      <c r="N5782" s="1"/>
      <c r="O5782" s="1"/>
      <c r="P5782" s="8"/>
      <c r="Q5782" s="3"/>
      <c r="R5782" s="4"/>
      <c r="S5782" s="3"/>
      <c r="T5782" s="3"/>
      <c r="U5782" s="1"/>
      <c r="V5782" s="1"/>
      <c r="W5782" s="4"/>
      <c r="X5782" s="3"/>
      <c r="Y5782" s="11"/>
      <c r="Z5782" s="10"/>
      <c r="AA5782" s="11"/>
      <c r="AB5782" s="14"/>
    </row>
    <row r="5783" spans="1:29" x14ac:dyDescent="0.35">
      <c r="A5783" s="58"/>
      <c r="B5783" s="58"/>
      <c r="C5783" s="58"/>
      <c r="D5783" s="61"/>
      <c r="E5783" s="61"/>
      <c r="F5783" s="61"/>
      <c r="G5783" s="58"/>
      <c r="H5783" s="58" t="s">
        <v>43</v>
      </c>
      <c r="I5783" s="58"/>
      <c r="J5783" s="59"/>
      <c r="K5783" s="12"/>
      <c r="L5783" s="58"/>
      <c r="M5783" s="60"/>
    </row>
    <row r="5784" spans="1:29" x14ac:dyDescent="0.35">
      <c r="A5784" s="1"/>
      <c r="B5784" s="1"/>
      <c r="C5784" s="1"/>
      <c r="D5784" s="2"/>
      <c r="E5784" s="2"/>
      <c r="F5784" s="2"/>
      <c r="G5784" s="1"/>
      <c r="H5784" s="1"/>
      <c r="I5784" s="1"/>
      <c r="J5784" s="3"/>
      <c r="K5784" s="4"/>
      <c r="M5784" s="6"/>
      <c r="N5784" s="1"/>
      <c r="O5784" s="1"/>
      <c r="P5784" s="1"/>
      <c r="Q5784" s="3"/>
      <c r="R5784" s="4"/>
      <c r="S5784" s="3"/>
      <c r="T5784" s="3"/>
      <c r="U5784" s="1"/>
      <c r="V5784" s="1"/>
      <c r="W5784" s="4"/>
      <c r="X5784" s="3"/>
      <c r="Y5784" s="4"/>
      <c r="Z5784" s="3"/>
      <c r="AA5784" s="314" t="s">
        <v>0</v>
      </c>
      <c r="AB5784" s="314"/>
    </row>
    <row r="5785" spans="1:29" x14ac:dyDescent="0.35">
      <c r="A5785" s="315" t="s">
        <v>1</v>
      </c>
      <c r="B5785" s="315"/>
      <c r="C5785" s="315"/>
      <c r="D5785" s="315"/>
      <c r="E5785" s="315"/>
      <c r="F5785" s="315"/>
      <c r="G5785" s="315"/>
      <c r="H5785" s="315"/>
      <c r="I5785" s="315"/>
      <c r="J5785" s="315"/>
      <c r="K5785" s="315"/>
      <c r="L5785" s="315"/>
      <c r="M5785" s="315"/>
      <c r="N5785" s="315"/>
      <c r="O5785" s="315"/>
      <c r="P5785" s="315"/>
      <c r="Q5785" s="315"/>
      <c r="R5785" s="315"/>
      <c r="S5785" s="315"/>
      <c r="T5785" s="315"/>
      <c r="U5785" s="315"/>
      <c r="V5785" s="315"/>
      <c r="W5785" s="315"/>
      <c r="X5785" s="315"/>
      <c r="Y5785" s="315"/>
      <c r="Z5785" s="315"/>
      <c r="AA5785" s="315"/>
      <c r="AB5785" s="315"/>
    </row>
    <row r="5786" spans="1:29" x14ac:dyDescent="0.35">
      <c r="A5786" s="315" t="str">
        <f>A5767</f>
        <v>เทศบาลตำบลนาบอน</v>
      </c>
      <c r="B5786" s="315"/>
      <c r="C5786" s="315"/>
      <c r="D5786" s="315"/>
      <c r="E5786" s="315"/>
      <c r="F5786" s="315"/>
      <c r="G5786" s="315"/>
      <c r="H5786" s="315"/>
      <c r="I5786" s="315"/>
      <c r="J5786" s="315"/>
      <c r="K5786" s="315"/>
      <c r="L5786" s="315"/>
      <c r="M5786" s="315"/>
      <c r="N5786" s="315"/>
      <c r="O5786" s="315"/>
      <c r="P5786" s="315"/>
      <c r="Q5786" s="315"/>
      <c r="R5786" s="315"/>
      <c r="S5786" s="315"/>
      <c r="T5786" s="315"/>
      <c r="U5786" s="315"/>
      <c r="V5786" s="315"/>
      <c r="W5786" s="315"/>
      <c r="X5786" s="315"/>
      <c r="Y5786" s="315"/>
      <c r="Z5786" s="315"/>
      <c r="AA5786" s="315"/>
      <c r="AB5786" s="315"/>
    </row>
    <row r="5787" spans="1:29" x14ac:dyDescent="0.35">
      <c r="A5787" s="8" t="s">
        <v>425</v>
      </c>
      <c r="B5787" s="8"/>
      <c r="C5787" s="8"/>
      <c r="D5787" s="9"/>
      <c r="E5787" s="9"/>
      <c r="F5787" s="9"/>
      <c r="G5787" s="8"/>
      <c r="H5787" s="8"/>
      <c r="I5787" s="8"/>
      <c r="J5787" s="10"/>
      <c r="K5787" s="11"/>
      <c r="L5787" s="12"/>
      <c r="M5787" s="13"/>
      <c r="N5787" s="8"/>
      <c r="O5787" s="8"/>
      <c r="P5787" s="8"/>
      <c r="Q5787" s="10"/>
      <c r="R5787" s="11"/>
      <c r="S5787" s="10"/>
      <c r="T5787" s="10"/>
      <c r="U5787" s="8"/>
      <c r="V5787" s="8"/>
      <c r="W5787" s="11"/>
      <c r="X5787" s="10"/>
      <c r="Y5787" s="11"/>
      <c r="Z5787" s="10"/>
      <c r="AA5787" s="11"/>
      <c r="AB5787" s="14"/>
    </row>
    <row r="5788" spans="1:29" x14ac:dyDescent="0.35">
      <c r="A5788" s="288" t="s">
        <v>4</v>
      </c>
      <c r="B5788" s="316"/>
      <c r="C5788" s="316"/>
      <c r="D5788" s="316"/>
      <c r="E5788" s="316"/>
      <c r="F5788" s="316"/>
      <c r="G5788" s="316"/>
      <c r="H5788" s="316"/>
      <c r="I5788" s="316"/>
      <c r="J5788" s="316"/>
      <c r="K5788" s="316"/>
      <c r="L5788" s="289"/>
      <c r="M5788" s="288" t="s">
        <v>5</v>
      </c>
      <c r="N5788" s="316"/>
      <c r="O5788" s="316"/>
      <c r="P5788" s="316"/>
      <c r="Q5788" s="316"/>
      <c r="R5788" s="316"/>
      <c r="S5788" s="316"/>
      <c r="T5788" s="316"/>
      <c r="U5788" s="316"/>
      <c r="V5788" s="316"/>
      <c r="W5788" s="289"/>
      <c r="X5788" s="290" t="s">
        <v>6</v>
      </c>
      <c r="Y5788" s="290" t="s">
        <v>7</v>
      </c>
      <c r="Z5788" s="290" t="s">
        <v>8</v>
      </c>
      <c r="AA5788" s="290" t="s">
        <v>9</v>
      </c>
      <c r="AB5788" s="317" t="s">
        <v>10</v>
      </c>
    </row>
    <row r="5789" spans="1:29" x14ac:dyDescent="0.35">
      <c r="A5789" s="299" t="s">
        <v>11</v>
      </c>
      <c r="B5789" s="293" t="s">
        <v>12</v>
      </c>
      <c r="C5789" s="293" t="s">
        <v>13</v>
      </c>
      <c r="D5789" s="311" t="s">
        <v>14</v>
      </c>
      <c r="E5789" s="311" t="s">
        <v>15</v>
      </c>
      <c r="F5789" s="312" t="s">
        <v>16</v>
      </c>
      <c r="G5789" s="302" t="s">
        <v>17</v>
      </c>
      <c r="H5789" s="303"/>
      <c r="I5789" s="304"/>
      <c r="J5789" s="290" t="s">
        <v>18</v>
      </c>
      <c r="K5789" s="290" t="s">
        <v>19</v>
      </c>
      <c r="L5789" s="308" t="s">
        <v>20</v>
      </c>
      <c r="M5789" s="299" t="s">
        <v>11</v>
      </c>
      <c r="N5789" s="293" t="s">
        <v>21</v>
      </c>
      <c r="O5789" s="293" t="s">
        <v>22</v>
      </c>
      <c r="P5789" s="293" t="s">
        <v>16</v>
      </c>
      <c r="Q5789" s="290" t="s">
        <v>23</v>
      </c>
      <c r="R5789" s="290" t="s">
        <v>24</v>
      </c>
      <c r="S5789" s="290" t="s">
        <v>25</v>
      </c>
      <c r="T5789" s="290" t="s">
        <v>26</v>
      </c>
      <c r="U5789" s="288" t="s">
        <v>27</v>
      </c>
      <c r="V5789" s="289"/>
      <c r="W5789" s="290" t="s">
        <v>28</v>
      </c>
      <c r="X5789" s="291"/>
      <c r="Y5789" s="291"/>
      <c r="Z5789" s="291"/>
      <c r="AA5789" s="291"/>
      <c r="AB5789" s="318"/>
    </row>
    <row r="5790" spans="1:29" x14ac:dyDescent="0.35">
      <c r="A5790" s="300"/>
      <c r="B5790" s="294"/>
      <c r="C5790" s="294"/>
      <c r="D5790" s="312"/>
      <c r="E5790" s="312"/>
      <c r="F5790" s="312"/>
      <c r="G5790" s="305"/>
      <c r="H5790" s="306"/>
      <c r="I5790" s="307"/>
      <c r="J5790" s="291"/>
      <c r="K5790" s="291"/>
      <c r="L5790" s="309"/>
      <c r="M5790" s="300"/>
      <c r="N5790" s="294"/>
      <c r="O5790" s="294"/>
      <c r="P5790" s="294"/>
      <c r="Q5790" s="291"/>
      <c r="R5790" s="291"/>
      <c r="S5790" s="291"/>
      <c r="T5790" s="291"/>
      <c r="U5790" s="293" t="s">
        <v>29</v>
      </c>
      <c r="V5790" s="296" t="s">
        <v>30</v>
      </c>
      <c r="W5790" s="291"/>
      <c r="X5790" s="291"/>
      <c r="Y5790" s="291"/>
      <c r="Z5790" s="291"/>
      <c r="AA5790" s="291"/>
      <c r="AB5790" s="318"/>
    </row>
    <row r="5791" spans="1:29" x14ac:dyDescent="0.35">
      <c r="A5791" s="300"/>
      <c r="B5791" s="294"/>
      <c r="C5791" s="294"/>
      <c r="D5791" s="312"/>
      <c r="E5791" s="312"/>
      <c r="F5791" s="312"/>
      <c r="G5791" s="299" t="s">
        <v>31</v>
      </c>
      <c r="H5791" s="299" t="s">
        <v>32</v>
      </c>
      <c r="I5791" s="299" t="s">
        <v>33</v>
      </c>
      <c r="J5791" s="291"/>
      <c r="K5791" s="291"/>
      <c r="L5791" s="309"/>
      <c r="M5791" s="300"/>
      <c r="N5791" s="294"/>
      <c r="O5791" s="294"/>
      <c r="P5791" s="294"/>
      <c r="Q5791" s="291"/>
      <c r="R5791" s="291"/>
      <c r="S5791" s="291"/>
      <c r="T5791" s="291"/>
      <c r="U5791" s="294"/>
      <c r="V5791" s="297"/>
      <c r="W5791" s="291"/>
      <c r="X5791" s="291"/>
      <c r="Y5791" s="291"/>
      <c r="Z5791" s="291"/>
      <c r="AA5791" s="291"/>
      <c r="AB5791" s="318"/>
    </row>
    <row r="5792" spans="1:29" x14ac:dyDescent="0.35">
      <c r="A5792" s="300"/>
      <c r="B5792" s="294"/>
      <c r="C5792" s="294"/>
      <c r="D5792" s="312"/>
      <c r="E5792" s="312"/>
      <c r="F5792" s="312"/>
      <c r="G5792" s="300"/>
      <c r="H5792" s="300"/>
      <c r="I5792" s="300"/>
      <c r="J5792" s="291"/>
      <c r="K5792" s="291"/>
      <c r="L5792" s="309"/>
      <c r="M5792" s="300"/>
      <c r="N5792" s="294"/>
      <c r="O5792" s="294"/>
      <c r="P5792" s="294"/>
      <c r="Q5792" s="291"/>
      <c r="R5792" s="291"/>
      <c r="S5792" s="291"/>
      <c r="T5792" s="291"/>
      <c r="U5792" s="294"/>
      <c r="V5792" s="297"/>
      <c r="W5792" s="291"/>
      <c r="X5792" s="291"/>
      <c r="Y5792" s="291"/>
      <c r="Z5792" s="291"/>
      <c r="AA5792" s="291"/>
      <c r="AB5792" s="318"/>
    </row>
    <row r="5793" spans="1:29" x14ac:dyDescent="0.35">
      <c r="A5793" s="301"/>
      <c r="B5793" s="295"/>
      <c r="C5793" s="295"/>
      <c r="D5793" s="313"/>
      <c r="E5793" s="313"/>
      <c r="F5793" s="313"/>
      <c r="G5793" s="301"/>
      <c r="H5793" s="301"/>
      <c r="I5793" s="301"/>
      <c r="J5793" s="292"/>
      <c r="K5793" s="292"/>
      <c r="L5793" s="310"/>
      <c r="M5793" s="301"/>
      <c r="N5793" s="295"/>
      <c r="O5793" s="295"/>
      <c r="P5793" s="295"/>
      <c r="Q5793" s="292"/>
      <c r="R5793" s="292"/>
      <c r="S5793" s="292"/>
      <c r="T5793" s="292"/>
      <c r="U5793" s="295"/>
      <c r="V5793" s="298"/>
      <c r="W5793" s="292"/>
      <c r="X5793" s="292"/>
      <c r="Y5793" s="292"/>
      <c r="Z5793" s="292"/>
      <c r="AA5793" s="292"/>
      <c r="AB5793" s="319"/>
    </row>
    <row r="5794" spans="1:29" x14ac:dyDescent="0.35">
      <c r="A5794" s="240"/>
      <c r="B5794" s="241"/>
      <c r="C5794" s="241"/>
      <c r="D5794" s="242"/>
      <c r="E5794" s="242" t="s">
        <v>59</v>
      </c>
      <c r="F5794" s="242"/>
      <c r="G5794" s="240"/>
      <c r="H5794" s="240"/>
      <c r="I5794" s="240"/>
      <c r="J5794" s="243"/>
      <c r="K5794" s="243"/>
      <c r="L5794" s="244"/>
      <c r="M5794" s="240"/>
      <c r="N5794" s="241"/>
      <c r="O5794" s="241"/>
      <c r="P5794" s="241"/>
      <c r="Q5794" s="243"/>
      <c r="R5794" s="243"/>
      <c r="S5794" s="243"/>
      <c r="T5794" s="243"/>
      <c r="U5794" s="241"/>
      <c r="V5794" s="245"/>
      <c r="W5794" s="243"/>
      <c r="X5794" s="243"/>
      <c r="Y5794" s="243"/>
      <c r="Z5794" s="243"/>
      <c r="AA5794" s="243"/>
      <c r="AB5794" s="246"/>
    </row>
    <row r="5795" spans="1:29" x14ac:dyDescent="0.35">
      <c r="A5795" s="15">
        <v>1</v>
      </c>
      <c r="B5795" s="16"/>
      <c r="C5795" s="16"/>
      <c r="D5795" s="17"/>
      <c r="E5795" s="17" t="str">
        <f>[1]ภดส3!F14274</f>
        <v>กิจสิน</v>
      </c>
      <c r="F5795" s="18" t="s">
        <v>34</v>
      </c>
      <c r="G5795" s="16">
        <f>[1]ภดส3!G14274</f>
        <v>0</v>
      </c>
      <c r="H5795" s="16">
        <f>[1]ภดส3!H14274</f>
        <v>0</v>
      </c>
      <c r="I5795" s="16">
        <f>[1]ภดส3!I14274</f>
        <v>26.7</v>
      </c>
      <c r="J5795" s="19">
        <f>G5795*400+H5795*100+I5795</f>
        <v>26.7</v>
      </c>
      <c r="K5795" s="20">
        <v>3050</v>
      </c>
      <c r="L5795" s="19">
        <f>J5795*K5795</f>
        <v>81435</v>
      </c>
      <c r="M5795" s="21"/>
      <c r="N5795" s="21"/>
      <c r="O5795" s="21"/>
      <c r="P5795" s="21"/>
      <c r="Q5795" s="22"/>
      <c r="R5795" s="23"/>
      <c r="S5795" s="22"/>
      <c r="T5795" s="22"/>
      <c r="U5795" s="21"/>
      <c r="V5795" s="21"/>
      <c r="W5795" s="23"/>
      <c r="X5795" s="22">
        <f>L5795</f>
        <v>81435</v>
      </c>
      <c r="Y5795" s="23">
        <f>X5795*100/100</f>
        <v>81435</v>
      </c>
      <c r="Z5795" s="22">
        <v>0</v>
      </c>
      <c r="AA5795" s="24">
        <f>Y5795-Z5795</f>
        <v>81435</v>
      </c>
      <c r="AB5795" s="25">
        <v>0.02</v>
      </c>
      <c r="AC5795" s="5">
        <f>AA5795*AB5795/100</f>
        <v>16.286999999999999</v>
      </c>
    </row>
    <row r="5796" spans="1:29" x14ac:dyDescent="0.35">
      <c r="A5796" s="15">
        <v>2</v>
      </c>
      <c r="B5796" s="16"/>
      <c r="C5796" s="16"/>
      <c r="D5796" s="17"/>
      <c r="E5796" s="17" t="str">
        <f>[1]ภดส3!F14275</f>
        <v>สวัสดิ์</v>
      </c>
      <c r="F5796" s="18" t="s">
        <v>34</v>
      </c>
      <c r="G5796" s="16">
        <f>[1]ภดส3!G14275</f>
        <v>0</v>
      </c>
      <c r="H5796" s="16">
        <f>[1]ภดส3!H14275</f>
        <v>0</v>
      </c>
      <c r="I5796" s="16">
        <f>[1]ภดส3!I14275</f>
        <v>20</v>
      </c>
      <c r="J5796" s="19">
        <f>G5796*400+H5796*100+I5796</f>
        <v>20</v>
      </c>
      <c r="K5796" s="20">
        <v>3050</v>
      </c>
      <c r="L5796" s="19">
        <f>J5796*K5796</f>
        <v>61000</v>
      </c>
      <c r="M5796" s="21"/>
      <c r="N5796" s="21"/>
      <c r="O5796" s="21"/>
      <c r="P5796" s="21"/>
      <c r="Q5796" s="22"/>
      <c r="R5796" s="23"/>
      <c r="S5796" s="22"/>
      <c r="T5796" s="22"/>
      <c r="U5796" s="21"/>
      <c r="V5796" s="21"/>
      <c r="W5796" s="23"/>
      <c r="X5796" s="22">
        <f>L5796</f>
        <v>61000</v>
      </c>
      <c r="Y5796" s="23">
        <f>X5796*100/100</f>
        <v>61000</v>
      </c>
      <c r="Z5796" s="22">
        <v>0</v>
      </c>
      <c r="AA5796" s="24">
        <f>Y5796-Z5796</f>
        <v>61000</v>
      </c>
      <c r="AB5796" s="25">
        <v>0.02</v>
      </c>
      <c r="AC5796" s="5">
        <f t="shared" ref="AC5796:AC5826" si="325">AA5796*AB5796/100</f>
        <v>12.2</v>
      </c>
    </row>
    <row r="5797" spans="1:29" x14ac:dyDescent="0.35">
      <c r="A5797" s="15">
        <v>3</v>
      </c>
      <c r="B5797" s="16"/>
      <c r="C5797" s="16"/>
      <c r="D5797" s="17"/>
      <c r="E5797" s="17" t="s">
        <v>426</v>
      </c>
      <c r="F5797" s="18" t="s">
        <v>34</v>
      </c>
      <c r="G5797" s="16">
        <f>[1]ภดส3!G14276</f>
        <v>0</v>
      </c>
      <c r="H5797" s="16">
        <f>[1]ภดส3!H14276</f>
        <v>0</v>
      </c>
      <c r="I5797" s="16">
        <f>[1]ภดส3!I14276</f>
        <v>20</v>
      </c>
      <c r="J5797" s="19">
        <f t="shared" ref="J5797:J5816" si="326">G5797*400+H5797*100+I5797</f>
        <v>20</v>
      </c>
      <c r="K5797" s="20">
        <v>3050</v>
      </c>
      <c r="L5797" s="19">
        <f t="shared" ref="L5797:L5816" si="327">J5797*K5797</f>
        <v>61000</v>
      </c>
      <c r="M5797" s="21"/>
      <c r="N5797" s="21"/>
      <c r="O5797" s="21"/>
      <c r="P5797" s="21"/>
      <c r="Q5797" s="22"/>
      <c r="R5797" s="23"/>
      <c r="S5797" s="22"/>
      <c r="T5797" s="22"/>
      <c r="U5797" s="21"/>
      <c r="V5797" s="21"/>
      <c r="W5797" s="23"/>
      <c r="X5797" s="22">
        <f t="shared" ref="X5797:X5816" si="328">L5797</f>
        <v>61000</v>
      </c>
      <c r="Y5797" s="23">
        <f t="shared" ref="Y5797:Y5816" si="329">X5797*100/100</f>
        <v>61000</v>
      </c>
      <c r="Z5797" s="22">
        <v>0</v>
      </c>
      <c r="AA5797" s="24">
        <f t="shared" ref="AA5797:AA5816" si="330">Y5797-Z5797</f>
        <v>61000</v>
      </c>
      <c r="AB5797" s="25">
        <v>0.02</v>
      </c>
      <c r="AC5797" s="5">
        <f t="shared" si="325"/>
        <v>12.2</v>
      </c>
    </row>
    <row r="5798" spans="1:29" x14ac:dyDescent="0.35">
      <c r="A5798" s="15">
        <v>4</v>
      </c>
      <c r="B5798" s="16"/>
      <c r="C5798" s="16"/>
      <c r="D5798" s="17"/>
      <c r="E5798" s="17" t="s">
        <v>427</v>
      </c>
      <c r="F5798" s="18" t="s">
        <v>34</v>
      </c>
      <c r="G5798" s="16">
        <f>[1]ภดส3!G14277</f>
        <v>0</v>
      </c>
      <c r="H5798" s="16">
        <f>[1]ภดส3!H14277</f>
        <v>0</v>
      </c>
      <c r="I5798" s="16">
        <f>[1]ภดส3!I14277</f>
        <v>25.32</v>
      </c>
      <c r="J5798" s="19">
        <f t="shared" si="326"/>
        <v>25.32</v>
      </c>
      <c r="K5798" s="20">
        <v>3050</v>
      </c>
      <c r="L5798" s="19">
        <f t="shared" si="327"/>
        <v>77226</v>
      </c>
      <c r="M5798" s="21"/>
      <c r="N5798" s="21"/>
      <c r="O5798" s="21"/>
      <c r="P5798" s="21"/>
      <c r="Q5798" s="22"/>
      <c r="R5798" s="23"/>
      <c r="S5798" s="22"/>
      <c r="T5798" s="22"/>
      <c r="U5798" s="21"/>
      <c r="V5798" s="21"/>
      <c r="W5798" s="23"/>
      <c r="X5798" s="22">
        <f t="shared" si="328"/>
        <v>77226</v>
      </c>
      <c r="Y5798" s="23">
        <f t="shared" si="329"/>
        <v>77226</v>
      </c>
      <c r="Z5798" s="22">
        <v>0</v>
      </c>
      <c r="AA5798" s="24">
        <f t="shared" si="330"/>
        <v>77226</v>
      </c>
      <c r="AB5798" s="25">
        <v>0.02</v>
      </c>
      <c r="AC5798" s="5">
        <f t="shared" si="325"/>
        <v>15.4452</v>
      </c>
    </row>
    <row r="5799" spans="1:29" x14ac:dyDescent="0.35">
      <c r="A5799" s="15">
        <v>5</v>
      </c>
      <c r="B5799" s="16"/>
      <c r="C5799" s="16"/>
      <c r="D5799" s="17"/>
      <c r="E5799" s="17" t="str">
        <f>[1]ภดส3!F14278</f>
        <v>บัญญัติ</v>
      </c>
      <c r="F5799" s="18" t="s">
        <v>34</v>
      </c>
      <c r="G5799" s="16">
        <f>[1]ภดส3!G14278</f>
        <v>0</v>
      </c>
      <c r="H5799" s="16">
        <f>[1]ภดส3!H14278</f>
        <v>0</v>
      </c>
      <c r="I5799" s="16">
        <f>[1]ภดส3!I14278</f>
        <v>23</v>
      </c>
      <c r="J5799" s="19">
        <f t="shared" si="326"/>
        <v>23</v>
      </c>
      <c r="K5799" s="20">
        <v>3050</v>
      </c>
      <c r="L5799" s="19">
        <f t="shared" si="327"/>
        <v>70150</v>
      </c>
      <c r="M5799" s="21"/>
      <c r="N5799" s="21"/>
      <c r="O5799" s="21"/>
      <c r="P5799" s="21"/>
      <c r="Q5799" s="22"/>
      <c r="R5799" s="23"/>
      <c r="S5799" s="22"/>
      <c r="T5799" s="22"/>
      <c r="U5799" s="21"/>
      <c r="V5799" s="21"/>
      <c r="W5799" s="23"/>
      <c r="X5799" s="22">
        <f t="shared" si="328"/>
        <v>70150</v>
      </c>
      <c r="Y5799" s="23">
        <f t="shared" si="329"/>
        <v>70150</v>
      </c>
      <c r="Z5799" s="22">
        <v>0</v>
      </c>
      <c r="AA5799" s="24">
        <f t="shared" si="330"/>
        <v>70150</v>
      </c>
      <c r="AB5799" s="25">
        <v>0.02</v>
      </c>
      <c r="AC5799" s="5">
        <f t="shared" si="325"/>
        <v>14.03</v>
      </c>
    </row>
    <row r="5800" spans="1:29" x14ac:dyDescent="0.35">
      <c r="A5800" s="15">
        <v>6</v>
      </c>
      <c r="B5800" s="16"/>
      <c r="C5800" s="16"/>
      <c r="D5800" s="17"/>
      <c r="E5800" s="17" t="str">
        <f>[1]ภดส3!F14279</f>
        <v>พิมลวรรณ</v>
      </c>
      <c r="F5800" s="18" t="s">
        <v>34</v>
      </c>
      <c r="G5800" s="16">
        <f>[1]ภดส3!G14279</f>
        <v>0</v>
      </c>
      <c r="H5800" s="16">
        <f>[1]ภดส3!H14279</f>
        <v>0</v>
      </c>
      <c r="I5800" s="16">
        <f>[1]ภดส3!I14279</f>
        <v>24</v>
      </c>
      <c r="J5800" s="19">
        <f t="shared" si="326"/>
        <v>24</v>
      </c>
      <c r="K5800" s="20">
        <v>3050</v>
      </c>
      <c r="L5800" s="19">
        <f t="shared" si="327"/>
        <v>73200</v>
      </c>
      <c r="M5800" s="21"/>
      <c r="N5800" s="21"/>
      <c r="O5800" s="21"/>
      <c r="P5800" s="21"/>
      <c r="Q5800" s="22"/>
      <c r="R5800" s="23"/>
      <c r="S5800" s="22"/>
      <c r="T5800" s="22"/>
      <c r="U5800" s="21"/>
      <c r="V5800" s="21"/>
      <c r="W5800" s="23"/>
      <c r="X5800" s="22">
        <f t="shared" si="328"/>
        <v>73200</v>
      </c>
      <c r="Y5800" s="23">
        <f t="shared" si="329"/>
        <v>73200</v>
      </c>
      <c r="Z5800" s="22">
        <v>0</v>
      </c>
      <c r="AA5800" s="24">
        <f t="shared" si="330"/>
        <v>73200</v>
      </c>
      <c r="AB5800" s="25">
        <v>0.02</v>
      </c>
      <c r="AC5800" s="5">
        <f t="shared" si="325"/>
        <v>14.64</v>
      </c>
    </row>
    <row r="5801" spans="1:29" x14ac:dyDescent="0.35">
      <c r="A5801" s="15">
        <v>7</v>
      </c>
      <c r="B5801" s="16"/>
      <c r="C5801" s="16"/>
      <c r="D5801" s="17"/>
      <c r="E5801" s="17" t="str">
        <f>[1]ภดส3!F14280</f>
        <v>รุ่งนภา</v>
      </c>
      <c r="F5801" s="18" t="s">
        <v>34</v>
      </c>
      <c r="G5801" s="16">
        <f>[1]ภดส3!G14280</f>
        <v>0</v>
      </c>
      <c r="H5801" s="16">
        <f>[1]ภดส3!H14280</f>
        <v>0</v>
      </c>
      <c r="I5801" s="16">
        <f>[1]ภดส3!I14280</f>
        <v>22.49</v>
      </c>
      <c r="J5801" s="19">
        <f t="shared" si="326"/>
        <v>22.49</v>
      </c>
      <c r="K5801" s="20">
        <v>3050</v>
      </c>
      <c r="L5801" s="19">
        <f t="shared" si="327"/>
        <v>68594.5</v>
      </c>
      <c r="M5801" s="21"/>
      <c r="N5801" s="21"/>
      <c r="O5801" s="21"/>
      <c r="P5801" s="21"/>
      <c r="Q5801" s="22"/>
      <c r="R5801" s="23"/>
      <c r="S5801" s="22"/>
      <c r="T5801" s="22"/>
      <c r="U5801" s="21"/>
      <c r="V5801" s="21"/>
      <c r="W5801" s="23"/>
      <c r="X5801" s="22">
        <f t="shared" si="328"/>
        <v>68594.5</v>
      </c>
      <c r="Y5801" s="23">
        <f t="shared" si="329"/>
        <v>68594.5</v>
      </c>
      <c r="Z5801" s="22">
        <v>0</v>
      </c>
      <c r="AA5801" s="24">
        <f t="shared" si="330"/>
        <v>68594.5</v>
      </c>
      <c r="AB5801" s="25">
        <v>0.02</v>
      </c>
      <c r="AC5801" s="5">
        <f t="shared" si="325"/>
        <v>13.718900000000001</v>
      </c>
    </row>
    <row r="5802" spans="1:29" x14ac:dyDescent="0.35">
      <c r="A5802" s="15">
        <v>8</v>
      </c>
      <c r="B5802" s="16"/>
      <c r="C5802" s="16"/>
      <c r="D5802" s="17"/>
      <c r="E5802" s="17" t="str">
        <f>[1]ภดส3!F14301</f>
        <v>วรรณา</v>
      </c>
      <c r="F5802" s="18" t="s">
        <v>34</v>
      </c>
      <c r="G5802" s="16">
        <f>[1]ภดส3!G14301</f>
        <v>0</v>
      </c>
      <c r="H5802" s="16">
        <f>[1]ภดส3!H14301</f>
        <v>0</v>
      </c>
      <c r="I5802" s="16">
        <f>[1]ภดส3!I14301</f>
        <v>16.100000000000001</v>
      </c>
      <c r="J5802" s="19">
        <f t="shared" si="326"/>
        <v>16.100000000000001</v>
      </c>
      <c r="K5802" s="20">
        <v>3050</v>
      </c>
      <c r="L5802" s="19">
        <f t="shared" si="327"/>
        <v>49105.000000000007</v>
      </c>
      <c r="M5802" s="21"/>
      <c r="N5802" s="21"/>
      <c r="O5802" s="21"/>
      <c r="P5802" s="21"/>
      <c r="Q5802" s="22"/>
      <c r="R5802" s="23"/>
      <c r="S5802" s="22"/>
      <c r="T5802" s="22"/>
      <c r="U5802" s="21"/>
      <c r="V5802" s="21"/>
      <c r="W5802" s="23"/>
      <c r="X5802" s="22">
        <f t="shared" si="328"/>
        <v>49105.000000000007</v>
      </c>
      <c r="Y5802" s="23">
        <f t="shared" si="329"/>
        <v>49105.000000000007</v>
      </c>
      <c r="Z5802" s="22">
        <v>0</v>
      </c>
      <c r="AA5802" s="24">
        <f t="shared" si="330"/>
        <v>49105.000000000007</v>
      </c>
      <c r="AB5802" s="25">
        <v>0.02</v>
      </c>
      <c r="AC5802" s="5">
        <f t="shared" si="325"/>
        <v>9.8210000000000015</v>
      </c>
    </row>
    <row r="5803" spans="1:29" x14ac:dyDescent="0.35">
      <c r="A5803" s="15">
        <v>9</v>
      </c>
      <c r="B5803" s="16"/>
      <c r="C5803" s="16"/>
      <c r="D5803" s="17"/>
      <c r="E5803" s="17" t="s">
        <v>428</v>
      </c>
      <c r="F5803" s="18" t="s">
        <v>34</v>
      </c>
      <c r="G5803" s="16">
        <f>[1]ภดส3!G14302</f>
        <v>0</v>
      </c>
      <c r="H5803" s="16">
        <f>[1]ภดส3!H14302</f>
        <v>0</v>
      </c>
      <c r="I5803" s="16">
        <f>[1]ภดส3!I14302</f>
        <v>44.95</v>
      </c>
      <c r="J5803" s="19">
        <f t="shared" si="326"/>
        <v>44.95</v>
      </c>
      <c r="K5803" s="20">
        <v>3050</v>
      </c>
      <c r="L5803" s="19">
        <f t="shared" si="327"/>
        <v>137097.5</v>
      </c>
      <c r="M5803" s="21"/>
      <c r="N5803" s="21"/>
      <c r="O5803" s="21"/>
      <c r="P5803" s="21"/>
      <c r="Q5803" s="22"/>
      <c r="R5803" s="23"/>
      <c r="S5803" s="22"/>
      <c r="T5803" s="22"/>
      <c r="U5803" s="21"/>
      <c r="V5803" s="21"/>
      <c r="W5803" s="23"/>
      <c r="X5803" s="22">
        <f t="shared" si="328"/>
        <v>137097.5</v>
      </c>
      <c r="Y5803" s="23">
        <f t="shared" si="329"/>
        <v>137097.5</v>
      </c>
      <c r="Z5803" s="22">
        <v>0</v>
      </c>
      <c r="AA5803" s="24">
        <f t="shared" si="330"/>
        <v>137097.5</v>
      </c>
      <c r="AB5803" s="25">
        <v>0.3</v>
      </c>
      <c r="AC5803" s="5">
        <f t="shared" si="325"/>
        <v>411.29250000000002</v>
      </c>
    </row>
    <row r="5804" spans="1:29" x14ac:dyDescent="0.35">
      <c r="A5804" s="15">
        <v>10</v>
      </c>
      <c r="B5804" s="16"/>
      <c r="C5804" s="16"/>
      <c r="D5804" s="17"/>
      <c r="E5804" s="17" t="str">
        <f>[1]ภดส3!F14303</f>
        <v>วิสุทธิ์</v>
      </c>
      <c r="F5804" s="18" t="s">
        <v>34</v>
      </c>
      <c r="G5804" s="16">
        <f>[1]ภดส3!G14303</f>
        <v>0</v>
      </c>
      <c r="H5804" s="16">
        <f>[1]ภดส3!H14303</f>
        <v>0</v>
      </c>
      <c r="I5804" s="16">
        <f>[1]ภดส3!I14303</f>
        <v>20</v>
      </c>
      <c r="J5804" s="19">
        <f t="shared" si="326"/>
        <v>20</v>
      </c>
      <c r="K5804" s="20">
        <v>3050</v>
      </c>
      <c r="L5804" s="19">
        <f t="shared" si="327"/>
        <v>61000</v>
      </c>
      <c r="M5804" s="21"/>
      <c r="N5804" s="21"/>
      <c r="O5804" s="21"/>
      <c r="P5804" s="21"/>
      <c r="Q5804" s="22"/>
      <c r="R5804" s="23"/>
      <c r="S5804" s="22"/>
      <c r="T5804" s="22"/>
      <c r="U5804" s="21"/>
      <c r="V5804" s="21"/>
      <c r="W5804" s="23"/>
      <c r="X5804" s="22">
        <f t="shared" si="328"/>
        <v>61000</v>
      </c>
      <c r="Y5804" s="23">
        <f t="shared" si="329"/>
        <v>61000</v>
      </c>
      <c r="Z5804" s="22">
        <v>0</v>
      </c>
      <c r="AA5804" s="24">
        <f t="shared" si="330"/>
        <v>61000</v>
      </c>
      <c r="AB5804" s="25">
        <v>0.02</v>
      </c>
      <c r="AC5804" s="5">
        <f t="shared" si="325"/>
        <v>12.2</v>
      </c>
    </row>
    <row r="5805" spans="1:29" x14ac:dyDescent="0.35">
      <c r="A5805" s="15">
        <v>11</v>
      </c>
      <c r="B5805" s="16"/>
      <c r="C5805" s="16"/>
      <c r="D5805" s="17"/>
      <c r="E5805" s="17" t="s">
        <v>429</v>
      </c>
      <c r="F5805" s="18" t="s">
        <v>34</v>
      </c>
      <c r="G5805" s="16">
        <f>[1]ภดส3!G14304</f>
        <v>0</v>
      </c>
      <c r="H5805" s="16">
        <f>[1]ภดส3!H14304</f>
        <v>0</v>
      </c>
      <c r="I5805" s="16">
        <f>[1]ภดส3!I14304</f>
        <v>30</v>
      </c>
      <c r="J5805" s="19">
        <f t="shared" si="326"/>
        <v>30</v>
      </c>
      <c r="K5805" s="20">
        <v>3050</v>
      </c>
      <c r="L5805" s="19">
        <f t="shared" si="327"/>
        <v>91500</v>
      </c>
      <c r="M5805" s="21"/>
      <c r="N5805" s="21"/>
      <c r="O5805" s="21"/>
      <c r="P5805" s="21"/>
      <c r="Q5805" s="22"/>
      <c r="R5805" s="23"/>
      <c r="S5805" s="22"/>
      <c r="T5805" s="22"/>
      <c r="U5805" s="21"/>
      <c r="V5805" s="21"/>
      <c r="W5805" s="23"/>
      <c r="X5805" s="22">
        <f t="shared" si="328"/>
        <v>91500</v>
      </c>
      <c r="Y5805" s="23">
        <f t="shared" si="329"/>
        <v>91500</v>
      </c>
      <c r="Z5805" s="22">
        <v>0</v>
      </c>
      <c r="AA5805" s="24">
        <f t="shared" si="330"/>
        <v>91500</v>
      </c>
      <c r="AB5805" s="25">
        <v>0.02</v>
      </c>
      <c r="AC5805" s="5">
        <f t="shared" si="325"/>
        <v>18.3</v>
      </c>
    </row>
    <row r="5806" spans="1:29" x14ac:dyDescent="0.35">
      <c r="A5806" s="15">
        <v>12</v>
      </c>
      <c r="B5806" s="16"/>
      <c r="C5806" s="16"/>
      <c r="D5806" s="17"/>
      <c r="E5806" s="17" t="str">
        <f>[1]ภดส3!F14305</f>
        <v>เสื้องมุ้ย</v>
      </c>
      <c r="F5806" s="18" t="s">
        <v>34</v>
      </c>
      <c r="G5806" s="16">
        <f>[1]ภดส3!G14305</f>
        <v>0</v>
      </c>
      <c r="H5806" s="16">
        <f>[1]ภดส3!H14305</f>
        <v>0</v>
      </c>
      <c r="I5806" s="16">
        <f>[1]ภดส3!I14305</f>
        <v>20.65</v>
      </c>
      <c r="J5806" s="19">
        <f t="shared" si="326"/>
        <v>20.65</v>
      </c>
      <c r="K5806" s="20">
        <v>3050</v>
      </c>
      <c r="L5806" s="19">
        <f t="shared" si="327"/>
        <v>62982.499999999993</v>
      </c>
      <c r="M5806" s="21"/>
      <c r="N5806" s="21"/>
      <c r="O5806" s="21"/>
      <c r="P5806" s="21"/>
      <c r="Q5806" s="22"/>
      <c r="R5806" s="23"/>
      <c r="S5806" s="22"/>
      <c r="T5806" s="22"/>
      <c r="U5806" s="21"/>
      <c r="V5806" s="21"/>
      <c r="W5806" s="23"/>
      <c r="X5806" s="22">
        <f t="shared" si="328"/>
        <v>62982.499999999993</v>
      </c>
      <c r="Y5806" s="23">
        <f t="shared" si="329"/>
        <v>62982.499999999993</v>
      </c>
      <c r="Z5806" s="22">
        <v>0</v>
      </c>
      <c r="AA5806" s="24">
        <f t="shared" si="330"/>
        <v>62982.499999999993</v>
      </c>
      <c r="AB5806" s="25">
        <v>0.02</v>
      </c>
      <c r="AC5806" s="5">
        <f t="shared" si="325"/>
        <v>12.596499999999999</v>
      </c>
    </row>
    <row r="5807" spans="1:29" x14ac:dyDescent="0.35">
      <c r="A5807" s="15">
        <v>13</v>
      </c>
      <c r="B5807" s="16"/>
      <c r="C5807" s="16"/>
      <c r="D5807" s="17"/>
      <c r="E5807" s="17" t="str">
        <f>[1]ภดส3!F14306</f>
        <v>อนุสรณ์</v>
      </c>
      <c r="F5807" s="18" t="s">
        <v>34</v>
      </c>
      <c r="G5807" s="16">
        <f>[1]ภดส3!G14306</f>
        <v>0</v>
      </c>
      <c r="H5807" s="16">
        <f>[1]ภดส3!H14306</f>
        <v>0</v>
      </c>
      <c r="I5807" s="16">
        <f>[1]ภดส3!I14306</f>
        <v>20</v>
      </c>
      <c r="J5807" s="19">
        <f t="shared" si="326"/>
        <v>20</v>
      </c>
      <c r="K5807" s="20">
        <v>3050</v>
      </c>
      <c r="L5807" s="19">
        <f t="shared" si="327"/>
        <v>61000</v>
      </c>
      <c r="M5807" s="21"/>
      <c r="N5807" s="21"/>
      <c r="O5807" s="21"/>
      <c r="P5807" s="21"/>
      <c r="Q5807" s="22"/>
      <c r="R5807" s="23"/>
      <c r="S5807" s="22"/>
      <c r="T5807" s="22"/>
      <c r="U5807" s="21"/>
      <c r="V5807" s="21"/>
      <c r="W5807" s="23"/>
      <c r="X5807" s="22">
        <f t="shared" si="328"/>
        <v>61000</v>
      </c>
      <c r="Y5807" s="23">
        <f t="shared" si="329"/>
        <v>61000</v>
      </c>
      <c r="Z5807" s="22">
        <v>0</v>
      </c>
      <c r="AA5807" s="24">
        <f t="shared" si="330"/>
        <v>61000</v>
      </c>
      <c r="AB5807" s="25">
        <v>0.02</v>
      </c>
      <c r="AC5807" s="5">
        <f t="shared" si="325"/>
        <v>12.2</v>
      </c>
    </row>
    <row r="5808" spans="1:29" x14ac:dyDescent="0.35">
      <c r="A5808" s="15">
        <v>14</v>
      </c>
      <c r="B5808" s="16"/>
      <c r="C5808" s="16"/>
      <c r="D5808" s="17"/>
      <c r="E5808" s="17" t="s">
        <v>430</v>
      </c>
      <c r="F5808" s="18" t="s">
        <v>34</v>
      </c>
      <c r="G5808" s="16">
        <f>[1]ภดส3!G14307</f>
        <v>0</v>
      </c>
      <c r="H5808" s="16">
        <f>[1]ภดส3!H14307</f>
        <v>0</v>
      </c>
      <c r="I5808" s="16">
        <f>[1]ภดส3!I14307</f>
        <v>17.5</v>
      </c>
      <c r="J5808" s="19">
        <f t="shared" si="326"/>
        <v>17.5</v>
      </c>
      <c r="K5808" s="20">
        <v>3050</v>
      </c>
      <c r="L5808" s="19">
        <f t="shared" si="327"/>
        <v>53375</v>
      </c>
      <c r="M5808" s="21"/>
      <c r="N5808" s="21"/>
      <c r="O5808" s="21"/>
      <c r="P5808" s="21"/>
      <c r="Q5808" s="22"/>
      <c r="R5808" s="23"/>
      <c r="S5808" s="22"/>
      <c r="T5808" s="22"/>
      <c r="U5808" s="21"/>
      <c r="V5808" s="21"/>
      <c r="W5808" s="23"/>
      <c r="X5808" s="22">
        <f t="shared" si="328"/>
        <v>53375</v>
      </c>
      <c r="Y5808" s="23">
        <f t="shared" si="329"/>
        <v>53375</v>
      </c>
      <c r="Z5808" s="22">
        <v>0</v>
      </c>
      <c r="AA5808" s="24">
        <f t="shared" si="330"/>
        <v>53375</v>
      </c>
      <c r="AB5808" s="25">
        <v>0.3</v>
      </c>
      <c r="AC5808" s="5">
        <f t="shared" si="325"/>
        <v>160.125</v>
      </c>
    </row>
    <row r="5809" spans="1:29" x14ac:dyDescent="0.35">
      <c r="A5809" s="15">
        <v>15</v>
      </c>
      <c r="B5809" s="16"/>
      <c r="C5809" s="16"/>
      <c r="D5809" s="17"/>
      <c r="E5809" s="17" t="s">
        <v>431</v>
      </c>
      <c r="F5809" s="18" t="s">
        <v>34</v>
      </c>
      <c r="G5809" s="16">
        <v>0</v>
      </c>
      <c r="H5809" s="16">
        <v>0</v>
      </c>
      <c r="I5809" s="16">
        <v>25</v>
      </c>
      <c r="J5809" s="19">
        <f t="shared" si="326"/>
        <v>25</v>
      </c>
      <c r="K5809" s="20">
        <v>3050</v>
      </c>
      <c r="L5809" s="19">
        <f t="shared" si="327"/>
        <v>76250</v>
      </c>
      <c r="M5809" s="21"/>
      <c r="N5809" s="21"/>
      <c r="O5809" s="21"/>
      <c r="P5809" s="21"/>
      <c r="Q5809" s="22"/>
      <c r="R5809" s="23"/>
      <c r="S5809" s="22"/>
      <c r="T5809" s="22"/>
      <c r="U5809" s="21"/>
      <c r="V5809" s="21"/>
      <c r="W5809" s="23"/>
      <c r="X5809" s="22">
        <f t="shared" si="328"/>
        <v>76250</v>
      </c>
      <c r="Y5809" s="23">
        <f t="shared" si="329"/>
        <v>76250</v>
      </c>
      <c r="Z5809" s="22">
        <v>0</v>
      </c>
      <c r="AA5809" s="24">
        <f t="shared" si="330"/>
        <v>76250</v>
      </c>
      <c r="AB5809" s="25">
        <v>0.02</v>
      </c>
      <c r="AC5809" s="5">
        <f t="shared" si="325"/>
        <v>15.25</v>
      </c>
    </row>
    <row r="5810" spans="1:29" x14ac:dyDescent="0.35">
      <c r="A5810" s="15">
        <v>16</v>
      </c>
      <c r="B5810" s="16"/>
      <c r="C5810" s="16"/>
      <c r="D5810" s="17"/>
      <c r="E5810" s="17" t="s">
        <v>432</v>
      </c>
      <c r="F5810" s="18" t="s">
        <v>34</v>
      </c>
      <c r="G5810" s="16">
        <v>0</v>
      </c>
      <c r="H5810" s="16">
        <v>0</v>
      </c>
      <c r="I5810" s="16">
        <v>25</v>
      </c>
      <c r="J5810" s="19">
        <f t="shared" si="326"/>
        <v>25</v>
      </c>
      <c r="K5810" s="20">
        <v>3050</v>
      </c>
      <c r="L5810" s="19">
        <f t="shared" si="327"/>
        <v>76250</v>
      </c>
      <c r="M5810" s="21"/>
      <c r="N5810" s="21"/>
      <c r="O5810" s="21"/>
      <c r="P5810" s="21"/>
      <c r="Q5810" s="22"/>
      <c r="R5810" s="23"/>
      <c r="S5810" s="22"/>
      <c r="T5810" s="22"/>
      <c r="U5810" s="21"/>
      <c r="V5810" s="21"/>
      <c r="W5810" s="23"/>
      <c r="X5810" s="22">
        <f t="shared" si="328"/>
        <v>76250</v>
      </c>
      <c r="Y5810" s="23">
        <f t="shared" si="329"/>
        <v>76250</v>
      </c>
      <c r="Z5810" s="22">
        <v>0</v>
      </c>
      <c r="AA5810" s="24">
        <f t="shared" si="330"/>
        <v>76250</v>
      </c>
      <c r="AB5810" s="25">
        <v>0.02</v>
      </c>
      <c r="AC5810" s="5">
        <f t="shared" si="325"/>
        <v>15.25</v>
      </c>
    </row>
    <row r="5811" spans="1:29" x14ac:dyDescent="0.35">
      <c r="A5811" s="15">
        <v>17</v>
      </c>
      <c r="B5811" s="16"/>
      <c r="C5811" s="16"/>
      <c r="D5811" s="17"/>
      <c r="E5811" s="17" t="s">
        <v>433</v>
      </c>
      <c r="F5811" s="18" t="s">
        <v>34</v>
      </c>
      <c r="G5811" s="16">
        <v>0</v>
      </c>
      <c r="H5811" s="16">
        <v>0</v>
      </c>
      <c r="I5811" s="16">
        <v>25</v>
      </c>
      <c r="J5811" s="19">
        <f t="shared" si="326"/>
        <v>25</v>
      </c>
      <c r="K5811" s="20">
        <v>3050</v>
      </c>
      <c r="L5811" s="19">
        <f t="shared" si="327"/>
        <v>76250</v>
      </c>
      <c r="M5811" s="21"/>
      <c r="N5811" s="21"/>
      <c r="O5811" s="21"/>
      <c r="P5811" s="21"/>
      <c r="Q5811" s="22"/>
      <c r="R5811" s="23"/>
      <c r="S5811" s="22"/>
      <c r="T5811" s="22"/>
      <c r="U5811" s="21"/>
      <c r="V5811" s="21"/>
      <c r="W5811" s="23"/>
      <c r="X5811" s="22">
        <f t="shared" si="328"/>
        <v>76250</v>
      </c>
      <c r="Y5811" s="23">
        <f t="shared" si="329"/>
        <v>76250</v>
      </c>
      <c r="Z5811" s="22">
        <v>0</v>
      </c>
      <c r="AA5811" s="24">
        <f t="shared" si="330"/>
        <v>76250</v>
      </c>
      <c r="AB5811" s="25">
        <v>0.02</v>
      </c>
      <c r="AC5811" s="5">
        <f t="shared" si="325"/>
        <v>15.25</v>
      </c>
    </row>
    <row r="5812" spans="1:29" x14ac:dyDescent="0.35">
      <c r="A5812" s="15">
        <v>18</v>
      </c>
      <c r="B5812" s="16"/>
      <c r="C5812" s="16"/>
      <c r="D5812" s="17"/>
      <c r="E5812" s="285" t="s">
        <v>434</v>
      </c>
      <c r="F5812" s="18" t="s">
        <v>34</v>
      </c>
      <c r="G5812" s="16">
        <v>0</v>
      </c>
      <c r="H5812" s="16">
        <v>0</v>
      </c>
      <c r="I5812" s="16">
        <v>25</v>
      </c>
      <c r="J5812" s="19">
        <f t="shared" si="326"/>
        <v>25</v>
      </c>
      <c r="K5812" s="20">
        <v>3050</v>
      </c>
      <c r="L5812" s="19">
        <f t="shared" si="327"/>
        <v>76250</v>
      </c>
      <c r="M5812" s="21"/>
      <c r="N5812" s="21"/>
      <c r="O5812" s="21"/>
      <c r="P5812" s="21"/>
      <c r="Q5812" s="22"/>
      <c r="R5812" s="23"/>
      <c r="S5812" s="22"/>
      <c r="T5812" s="22"/>
      <c r="U5812" s="21"/>
      <c r="V5812" s="21"/>
      <c r="W5812" s="23"/>
      <c r="X5812" s="22">
        <f t="shared" si="328"/>
        <v>76250</v>
      </c>
      <c r="Y5812" s="23">
        <f t="shared" si="329"/>
        <v>76250</v>
      </c>
      <c r="Z5812" s="22">
        <v>0</v>
      </c>
      <c r="AA5812" s="24">
        <f t="shared" si="330"/>
        <v>76250</v>
      </c>
      <c r="AB5812" s="25">
        <v>0.02</v>
      </c>
      <c r="AC5812" s="5">
        <f t="shared" si="325"/>
        <v>15.25</v>
      </c>
    </row>
    <row r="5813" spans="1:29" x14ac:dyDescent="0.35">
      <c r="A5813" s="15">
        <v>19</v>
      </c>
      <c r="B5813" s="16"/>
      <c r="C5813" s="16"/>
      <c r="D5813" s="17"/>
      <c r="E5813" s="17" t="s">
        <v>435</v>
      </c>
      <c r="F5813" s="18" t="s">
        <v>34</v>
      </c>
      <c r="G5813" s="16">
        <v>0</v>
      </c>
      <c r="H5813" s="16">
        <v>0</v>
      </c>
      <c r="I5813" s="16">
        <v>25</v>
      </c>
      <c r="J5813" s="19">
        <f t="shared" si="326"/>
        <v>25</v>
      </c>
      <c r="K5813" s="20">
        <v>3050</v>
      </c>
      <c r="L5813" s="19">
        <f t="shared" si="327"/>
        <v>76250</v>
      </c>
      <c r="M5813" s="21"/>
      <c r="N5813" s="21"/>
      <c r="O5813" s="21"/>
      <c r="P5813" s="21"/>
      <c r="Q5813" s="22"/>
      <c r="R5813" s="23"/>
      <c r="S5813" s="22"/>
      <c r="T5813" s="22"/>
      <c r="U5813" s="21"/>
      <c r="V5813" s="21"/>
      <c r="W5813" s="23"/>
      <c r="X5813" s="22">
        <f t="shared" si="328"/>
        <v>76250</v>
      </c>
      <c r="Y5813" s="23">
        <f t="shared" si="329"/>
        <v>76250</v>
      </c>
      <c r="Z5813" s="22">
        <v>0</v>
      </c>
      <c r="AA5813" s="24">
        <f t="shared" si="330"/>
        <v>76250</v>
      </c>
      <c r="AB5813" s="25">
        <v>0.02</v>
      </c>
      <c r="AC5813" s="5">
        <f t="shared" si="325"/>
        <v>15.25</v>
      </c>
    </row>
    <row r="5814" spans="1:29" x14ac:dyDescent="0.35">
      <c r="A5814" s="15">
        <v>20</v>
      </c>
      <c r="B5814" s="16"/>
      <c r="C5814" s="16"/>
      <c r="D5814" s="17"/>
      <c r="E5814" s="17" t="s">
        <v>436</v>
      </c>
      <c r="F5814" s="18" t="s">
        <v>34</v>
      </c>
      <c r="G5814" s="16">
        <v>0</v>
      </c>
      <c r="H5814" s="16">
        <v>0</v>
      </c>
      <c r="I5814" s="16">
        <v>25</v>
      </c>
      <c r="J5814" s="19">
        <f t="shared" si="326"/>
        <v>25</v>
      </c>
      <c r="K5814" s="20">
        <v>3050</v>
      </c>
      <c r="L5814" s="19">
        <f t="shared" si="327"/>
        <v>76250</v>
      </c>
      <c r="M5814" s="21"/>
      <c r="N5814" s="21"/>
      <c r="O5814" s="21"/>
      <c r="P5814" s="21"/>
      <c r="Q5814" s="22"/>
      <c r="R5814" s="23"/>
      <c r="S5814" s="22"/>
      <c r="T5814" s="22"/>
      <c r="U5814" s="21"/>
      <c r="V5814" s="21"/>
      <c r="W5814" s="23"/>
      <c r="X5814" s="22">
        <f t="shared" si="328"/>
        <v>76250</v>
      </c>
      <c r="Y5814" s="23">
        <f t="shared" si="329"/>
        <v>76250</v>
      </c>
      <c r="Z5814" s="22">
        <v>0</v>
      </c>
      <c r="AA5814" s="24">
        <f t="shared" si="330"/>
        <v>76250</v>
      </c>
      <c r="AB5814" s="25">
        <v>0.02</v>
      </c>
      <c r="AC5814" s="5">
        <f t="shared" si="325"/>
        <v>15.25</v>
      </c>
    </row>
    <row r="5815" spans="1:29" x14ac:dyDescent="0.35">
      <c r="A5815" s="15">
        <v>21</v>
      </c>
      <c r="B5815" s="16"/>
      <c r="C5815" s="16"/>
      <c r="D5815" s="17"/>
      <c r="E5815" s="17" t="s">
        <v>437</v>
      </c>
      <c r="F5815" s="18" t="s">
        <v>34</v>
      </c>
      <c r="G5815" s="16">
        <v>0</v>
      </c>
      <c r="H5815" s="16">
        <v>0</v>
      </c>
      <c r="I5815" s="16">
        <v>25</v>
      </c>
      <c r="J5815" s="19">
        <f t="shared" si="326"/>
        <v>25</v>
      </c>
      <c r="K5815" s="20">
        <v>3050</v>
      </c>
      <c r="L5815" s="19">
        <f t="shared" si="327"/>
        <v>76250</v>
      </c>
      <c r="M5815" s="21"/>
      <c r="N5815" s="21"/>
      <c r="O5815" s="21"/>
      <c r="P5815" s="21"/>
      <c r="Q5815" s="22"/>
      <c r="R5815" s="23"/>
      <c r="S5815" s="22"/>
      <c r="T5815" s="22"/>
      <c r="U5815" s="21"/>
      <c r="V5815" s="21"/>
      <c r="W5815" s="23"/>
      <c r="X5815" s="22">
        <f t="shared" si="328"/>
        <v>76250</v>
      </c>
      <c r="Y5815" s="23">
        <f t="shared" si="329"/>
        <v>76250</v>
      </c>
      <c r="Z5815" s="22">
        <v>0</v>
      </c>
      <c r="AA5815" s="24">
        <f t="shared" si="330"/>
        <v>76250</v>
      </c>
      <c r="AB5815" s="25">
        <v>0.3</v>
      </c>
      <c r="AC5815" s="5">
        <f t="shared" si="325"/>
        <v>228.75</v>
      </c>
    </row>
    <row r="5816" spans="1:29" x14ac:dyDescent="0.35">
      <c r="A5816" s="15">
        <v>22</v>
      </c>
      <c r="B5816" s="16"/>
      <c r="C5816" s="16"/>
      <c r="D5816" s="17"/>
      <c r="E5816" s="17" t="s">
        <v>438</v>
      </c>
      <c r="F5816" s="18" t="s">
        <v>47</v>
      </c>
      <c r="G5816" s="16">
        <v>0</v>
      </c>
      <c r="H5816" s="16">
        <v>0</v>
      </c>
      <c r="I5816" s="16">
        <v>40</v>
      </c>
      <c r="J5816" s="19">
        <f t="shared" si="326"/>
        <v>40</v>
      </c>
      <c r="K5816" s="20">
        <v>560</v>
      </c>
      <c r="L5816" s="19">
        <f t="shared" si="327"/>
        <v>22400</v>
      </c>
      <c r="M5816" s="21"/>
      <c r="N5816" s="21"/>
      <c r="O5816" s="21"/>
      <c r="P5816" s="21"/>
      <c r="Q5816" s="22"/>
      <c r="R5816" s="23"/>
      <c r="S5816" s="22"/>
      <c r="T5816" s="22"/>
      <c r="U5816" s="21"/>
      <c r="V5816" s="21"/>
      <c r="W5816" s="23"/>
      <c r="X5816" s="22">
        <f t="shared" si="328"/>
        <v>22400</v>
      </c>
      <c r="Y5816" s="23">
        <f t="shared" si="329"/>
        <v>22400</v>
      </c>
      <c r="Z5816" s="22">
        <v>0</v>
      </c>
      <c r="AA5816" s="24">
        <f t="shared" si="330"/>
        <v>22400</v>
      </c>
      <c r="AB5816" s="25">
        <v>0.3</v>
      </c>
      <c r="AC5816" s="5">
        <f t="shared" si="325"/>
        <v>67.2</v>
      </c>
    </row>
    <row r="5817" spans="1:29" x14ac:dyDescent="0.35">
      <c r="A5817" s="15"/>
      <c r="B5817" s="16"/>
      <c r="C5817" s="16"/>
      <c r="D5817" s="17"/>
      <c r="E5817" s="286" t="s">
        <v>260</v>
      </c>
      <c r="F5817" s="18"/>
      <c r="G5817" s="16"/>
      <c r="H5817" s="16"/>
      <c r="I5817" s="16"/>
      <c r="J5817" s="19"/>
      <c r="K5817" s="20"/>
      <c r="L5817" s="19"/>
      <c r="M5817" s="21"/>
      <c r="N5817" s="21"/>
      <c r="O5817" s="21"/>
      <c r="P5817" s="21"/>
      <c r="Q5817" s="22"/>
      <c r="R5817" s="23"/>
      <c r="S5817" s="22"/>
      <c r="T5817" s="22"/>
      <c r="U5817" s="21"/>
      <c r="V5817" s="21"/>
      <c r="W5817" s="23"/>
      <c r="X5817" s="22"/>
      <c r="Y5817" s="23"/>
      <c r="Z5817" s="22"/>
      <c r="AA5817" s="24"/>
      <c r="AB5817" s="25"/>
      <c r="AC5817" s="5">
        <f t="shared" si="325"/>
        <v>0</v>
      </c>
    </row>
    <row r="5818" spans="1:29" x14ac:dyDescent="0.35">
      <c r="A5818" s="15">
        <v>23</v>
      </c>
      <c r="B5818" s="16"/>
      <c r="C5818" s="16"/>
      <c r="D5818" s="17"/>
      <c r="E5818" s="285" t="s">
        <v>439</v>
      </c>
      <c r="F5818" s="18" t="s">
        <v>34</v>
      </c>
      <c r="G5818" s="16">
        <v>0</v>
      </c>
      <c r="H5818" s="16">
        <v>0</v>
      </c>
      <c r="I5818" s="16">
        <v>15</v>
      </c>
      <c r="J5818" s="19">
        <f>G5818*400+H5818*100+I5818</f>
        <v>15</v>
      </c>
      <c r="K5818" s="20">
        <v>650</v>
      </c>
      <c r="L5818" s="19">
        <f>J5818*K5818</f>
        <v>9750</v>
      </c>
      <c r="M5818" s="21"/>
      <c r="N5818" s="21"/>
      <c r="O5818" s="21"/>
      <c r="P5818" s="21"/>
      <c r="Q5818" s="22"/>
      <c r="R5818" s="23"/>
      <c r="S5818" s="22"/>
      <c r="T5818" s="22"/>
      <c r="U5818" s="21"/>
      <c r="V5818" s="21"/>
      <c r="W5818" s="23"/>
      <c r="X5818" s="22">
        <f>L5818</f>
        <v>9750</v>
      </c>
      <c r="Y5818" s="23">
        <f>X5818*100/100</f>
        <v>9750</v>
      </c>
      <c r="Z5818" s="22">
        <v>0</v>
      </c>
      <c r="AA5818" s="24">
        <f>Y5818-Z5818</f>
        <v>9750</v>
      </c>
      <c r="AB5818" s="25">
        <v>0.02</v>
      </c>
      <c r="AC5818" s="5">
        <f t="shared" si="325"/>
        <v>1.95</v>
      </c>
    </row>
    <row r="5819" spans="1:29" x14ac:dyDescent="0.35">
      <c r="A5819" s="15">
        <v>24</v>
      </c>
      <c r="B5819" s="16"/>
      <c r="C5819" s="16"/>
      <c r="D5819" s="17"/>
      <c r="E5819" s="17" t="s">
        <v>440</v>
      </c>
      <c r="F5819" s="18" t="s">
        <v>34</v>
      </c>
      <c r="G5819" s="16">
        <v>0</v>
      </c>
      <c r="H5819" s="16">
        <v>0</v>
      </c>
      <c r="I5819" s="16">
        <v>15</v>
      </c>
      <c r="J5819" s="19">
        <f t="shared" ref="J5819:J5826" si="331">G5819*400+H5819*100+I5819</f>
        <v>15</v>
      </c>
      <c r="K5819" s="20">
        <v>650</v>
      </c>
      <c r="L5819" s="19">
        <f t="shared" ref="L5819:L5826" si="332">J5819*K5819</f>
        <v>9750</v>
      </c>
      <c r="M5819" s="21"/>
      <c r="N5819" s="21"/>
      <c r="O5819" s="21"/>
      <c r="P5819" s="21"/>
      <c r="Q5819" s="22"/>
      <c r="R5819" s="23"/>
      <c r="S5819" s="22"/>
      <c r="T5819" s="22"/>
      <c r="U5819" s="21"/>
      <c r="V5819" s="21"/>
      <c r="W5819" s="23"/>
      <c r="X5819" s="22">
        <f t="shared" ref="X5819:X5826" si="333">L5819</f>
        <v>9750</v>
      </c>
      <c r="Y5819" s="23">
        <f t="shared" ref="Y5819:Y5826" si="334">X5819*100/100</f>
        <v>9750</v>
      </c>
      <c r="Z5819" s="22">
        <v>0</v>
      </c>
      <c r="AA5819" s="24">
        <f t="shared" ref="AA5819:AA5826" si="335">Y5819-Z5819</f>
        <v>9750</v>
      </c>
      <c r="AB5819" s="25">
        <v>0.02</v>
      </c>
      <c r="AC5819" s="5">
        <f t="shared" si="325"/>
        <v>1.95</v>
      </c>
    </row>
    <row r="5820" spans="1:29" x14ac:dyDescent="0.35">
      <c r="A5820" s="15">
        <v>25</v>
      </c>
      <c r="B5820" s="16"/>
      <c r="C5820" s="16"/>
      <c r="D5820" s="17"/>
      <c r="E5820" s="17" t="s">
        <v>441</v>
      </c>
      <c r="F5820" s="18" t="s">
        <v>34</v>
      </c>
      <c r="G5820" s="16">
        <v>0</v>
      </c>
      <c r="H5820" s="16">
        <v>0</v>
      </c>
      <c r="I5820" s="16">
        <v>25</v>
      </c>
      <c r="J5820" s="19">
        <f t="shared" si="331"/>
        <v>25</v>
      </c>
      <c r="K5820" s="20">
        <v>650</v>
      </c>
      <c r="L5820" s="19">
        <f t="shared" si="332"/>
        <v>16250</v>
      </c>
      <c r="M5820" s="21"/>
      <c r="N5820" s="21"/>
      <c r="O5820" s="21"/>
      <c r="P5820" s="21"/>
      <c r="Q5820" s="22"/>
      <c r="R5820" s="23"/>
      <c r="S5820" s="22"/>
      <c r="T5820" s="22"/>
      <c r="U5820" s="21"/>
      <c r="V5820" s="21"/>
      <c r="W5820" s="23"/>
      <c r="X5820" s="22">
        <f t="shared" si="333"/>
        <v>16250</v>
      </c>
      <c r="Y5820" s="23">
        <f t="shared" si="334"/>
        <v>16250</v>
      </c>
      <c r="Z5820" s="22">
        <v>0</v>
      </c>
      <c r="AA5820" s="24">
        <f t="shared" si="335"/>
        <v>16250</v>
      </c>
      <c r="AB5820" s="25">
        <v>0.02</v>
      </c>
      <c r="AC5820" s="5">
        <f t="shared" si="325"/>
        <v>3.25</v>
      </c>
    </row>
    <row r="5821" spans="1:29" x14ac:dyDescent="0.35">
      <c r="A5821" s="15">
        <v>26</v>
      </c>
      <c r="B5821" s="16"/>
      <c r="C5821" s="16"/>
      <c r="D5821" s="17"/>
      <c r="E5821" s="17" t="s">
        <v>442</v>
      </c>
      <c r="F5821" s="18" t="s">
        <v>34</v>
      </c>
      <c r="G5821" s="16">
        <v>0</v>
      </c>
      <c r="H5821" s="16">
        <v>0</v>
      </c>
      <c r="I5821" s="16">
        <v>25</v>
      </c>
      <c r="J5821" s="19">
        <f t="shared" si="331"/>
        <v>25</v>
      </c>
      <c r="K5821" s="20">
        <v>650</v>
      </c>
      <c r="L5821" s="19">
        <f t="shared" si="332"/>
        <v>16250</v>
      </c>
      <c r="M5821" s="21"/>
      <c r="N5821" s="21"/>
      <c r="O5821" s="21"/>
      <c r="P5821" s="21"/>
      <c r="Q5821" s="22"/>
      <c r="R5821" s="23"/>
      <c r="S5821" s="22"/>
      <c r="T5821" s="22"/>
      <c r="U5821" s="21"/>
      <c r="V5821" s="21"/>
      <c r="W5821" s="23"/>
      <c r="X5821" s="22">
        <f t="shared" si="333"/>
        <v>16250</v>
      </c>
      <c r="Y5821" s="23">
        <f t="shared" si="334"/>
        <v>16250</v>
      </c>
      <c r="Z5821" s="22">
        <v>0</v>
      </c>
      <c r="AA5821" s="24">
        <f t="shared" si="335"/>
        <v>16250</v>
      </c>
      <c r="AB5821" s="25">
        <v>0.02</v>
      </c>
      <c r="AC5821" s="5">
        <f t="shared" si="325"/>
        <v>3.25</v>
      </c>
    </row>
    <row r="5822" spans="1:29" x14ac:dyDescent="0.35">
      <c r="A5822" s="15">
        <v>27</v>
      </c>
      <c r="B5822" s="16"/>
      <c r="C5822" s="16"/>
      <c r="D5822" s="17"/>
      <c r="E5822" s="17" t="s">
        <v>443</v>
      </c>
      <c r="F5822" s="18" t="s">
        <v>34</v>
      </c>
      <c r="G5822" s="16">
        <v>0</v>
      </c>
      <c r="H5822" s="16">
        <v>0</v>
      </c>
      <c r="I5822" s="16">
        <v>15</v>
      </c>
      <c r="J5822" s="19">
        <f t="shared" si="331"/>
        <v>15</v>
      </c>
      <c r="K5822" s="20">
        <v>650</v>
      </c>
      <c r="L5822" s="19">
        <f t="shared" si="332"/>
        <v>9750</v>
      </c>
      <c r="M5822" s="21"/>
      <c r="N5822" s="21"/>
      <c r="O5822" s="21"/>
      <c r="P5822" s="21"/>
      <c r="Q5822" s="22"/>
      <c r="R5822" s="23"/>
      <c r="S5822" s="22"/>
      <c r="T5822" s="22"/>
      <c r="U5822" s="21"/>
      <c r="V5822" s="21"/>
      <c r="W5822" s="23"/>
      <c r="X5822" s="22">
        <f t="shared" si="333"/>
        <v>9750</v>
      </c>
      <c r="Y5822" s="23">
        <f t="shared" si="334"/>
        <v>9750</v>
      </c>
      <c r="Z5822" s="22">
        <v>0</v>
      </c>
      <c r="AA5822" s="24">
        <f t="shared" si="335"/>
        <v>9750</v>
      </c>
      <c r="AB5822" s="25">
        <v>0.02</v>
      </c>
      <c r="AC5822" s="5">
        <f t="shared" si="325"/>
        <v>1.95</v>
      </c>
    </row>
    <row r="5823" spans="1:29" x14ac:dyDescent="0.35">
      <c r="A5823" s="15">
        <v>28</v>
      </c>
      <c r="B5823" s="16"/>
      <c r="C5823" s="16"/>
      <c r="D5823" s="17"/>
      <c r="E5823" s="17" t="s">
        <v>443</v>
      </c>
      <c r="F5823" s="18" t="s">
        <v>34</v>
      </c>
      <c r="G5823" s="16">
        <v>0</v>
      </c>
      <c r="H5823" s="16">
        <v>0</v>
      </c>
      <c r="I5823" s="16">
        <v>15</v>
      </c>
      <c r="J5823" s="19">
        <f t="shared" si="331"/>
        <v>15</v>
      </c>
      <c r="K5823" s="20">
        <v>650</v>
      </c>
      <c r="L5823" s="19">
        <f t="shared" si="332"/>
        <v>9750</v>
      </c>
      <c r="M5823" s="21"/>
      <c r="N5823" s="21"/>
      <c r="O5823" s="21"/>
      <c r="P5823" s="21"/>
      <c r="Q5823" s="22"/>
      <c r="R5823" s="23"/>
      <c r="S5823" s="22"/>
      <c r="T5823" s="22"/>
      <c r="U5823" s="21"/>
      <c r="V5823" s="21"/>
      <c r="W5823" s="23"/>
      <c r="X5823" s="22">
        <f t="shared" si="333"/>
        <v>9750</v>
      </c>
      <c r="Y5823" s="23">
        <f t="shared" si="334"/>
        <v>9750</v>
      </c>
      <c r="Z5823" s="22">
        <v>0</v>
      </c>
      <c r="AA5823" s="24">
        <f t="shared" si="335"/>
        <v>9750</v>
      </c>
      <c r="AB5823" s="25">
        <v>0.02</v>
      </c>
      <c r="AC5823" s="5">
        <f t="shared" si="325"/>
        <v>1.95</v>
      </c>
    </row>
    <row r="5824" spans="1:29" x14ac:dyDescent="0.35">
      <c r="A5824" s="15">
        <v>29</v>
      </c>
      <c r="B5824" s="16"/>
      <c r="C5824" s="16"/>
      <c r="D5824" s="17"/>
      <c r="E5824" s="17" t="s">
        <v>444</v>
      </c>
      <c r="F5824" s="18" t="s">
        <v>34</v>
      </c>
      <c r="G5824" s="16">
        <v>0</v>
      </c>
      <c r="H5824" s="16">
        <v>0</v>
      </c>
      <c r="I5824" s="16">
        <v>15</v>
      </c>
      <c r="J5824" s="19">
        <f t="shared" si="331"/>
        <v>15</v>
      </c>
      <c r="K5824" s="20">
        <v>650</v>
      </c>
      <c r="L5824" s="19">
        <f t="shared" si="332"/>
        <v>9750</v>
      </c>
      <c r="M5824" s="21"/>
      <c r="N5824" s="21"/>
      <c r="O5824" s="21"/>
      <c r="P5824" s="21"/>
      <c r="Q5824" s="22"/>
      <c r="R5824" s="23"/>
      <c r="S5824" s="22"/>
      <c r="T5824" s="22"/>
      <c r="U5824" s="21"/>
      <c r="V5824" s="21"/>
      <c r="W5824" s="23"/>
      <c r="X5824" s="22">
        <f t="shared" si="333"/>
        <v>9750</v>
      </c>
      <c r="Y5824" s="23">
        <f t="shared" si="334"/>
        <v>9750</v>
      </c>
      <c r="Z5824" s="22">
        <v>0</v>
      </c>
      <c r="AA5824" s="24">
        <f t="shared" si="335"/>
        <v>9750</v>
      </c>
      <c r="AB5824" s="25">
        <v>0.02</v>
      </c>
      <c r="AC5824" s="5">
        <f t="shared" si="325"/>
        <v>1.95</v>
      </c>
    </row>
    <row r="5825" spans="1:29" x14ac:dyDescent="0.35">
      <c r="A5825" s="15">
        <v>30</v>
      </c>
      <c r="B5825" s="16"/>
      <c r="C5825" s="16"/>
      <c r="D5825" s="17"/>
      <c r="E5825" s="17" t="s">
        <v>445</v>
      </c>
      <c r="F5825" s="18" t="s">
        <v>34</v>
      </c>
      <c r="G5825" s="16">
        <v>0</v>
      </c>
      <c r="H5825" s="16">
        <v>0</v>
      </c>
      <c r="I5825" s="16">
        <v>35</v>
      </c>
      <c r="J5825" s="19">
        <f t="shared" si="331"/>
        <v>35</v>
      </c>
      <c r="K5825" s="20">
        <v>650</v>
      </c>
      <c r="L5825" s="19">
        <f t="shared" si="332"/>
        <v>22750</v>
      </c>
      <c r="M5825" s="21"/>
      <c r="N5825" s="21"/>
      <c r="O5825" s="21"/>
      <c r="P5825" s="21"/>
      <c r="Q5825" s="22"/>
      <c r="R5825" s="23"/>
      <c r="S5825" s="22"/>
      <c r="T5825" s="22"/>
      <c r="U5825" s="21"/>
      <c r="V5825" s="21"/>
      <c r="W5825" s="23"/>
      <c r="X5825" s="22">
        <f t="shared" si="333"/>
        <v>22750</v>
      </c>
      <c r="Y5825" s="23">
        <f t="shared" si="334"/>
        <v>22750</v>
      </c>
      <c r="Z5825" s="22">
        <v>0</v>
      </c>
      <c r="AA5825" s="24">
        <f t="shared" si="335"/>
        <v>22750</v>
      </c>
      <c r="AB5825" s="25">
        <v>0.02</v>
      </c>
      <c r="AC5825" s="5">
        <f t="shared" si="325"/>
        <v>4.55</v>
      </c>
    </row>
    <row r="5826" spans="1:29" x14ac:dyDescent="0.35">
      <c r="A5826" s="15">
        <v>31</v>
      </c>
      <c r="B5826" s="16"/>
      <c r="C5826" s="16"/>
      <c r="D5826" s="17"/>
      <c r="E5826" s="17"/>
      <c r="F5826" s="28" t="s">
        <v>34</v>
      </c>
      <c r="G5826" s="16">
        <v>0</v>
      </c>
      <c r="H5826" s="16">
        <v>0</v>
      </c>
      <c r="I5826" s="16">
        <v>25</v>
      </c>
      <c r="J5826" s="19">
        <f t="shared" si="331"/>
        <v>25</v>
      </c>
      <c r="K5826" s="20">
        <v>650</v>
      </c>
      <c r="L5826" s="19">
        <f t="shared" si="332"/>
        <v>16250</v>
      </c>
      <c r="M5826" s="30"/>
      <c r="N5826" s="30"/>
      <c r="O5826" s="31"/>
      <c r="P5826" s="30"/>
      <c r="Q5826" s="32"/>
      <c r="R5826" s="23"/>
      <c r="S5826" s="42"/>
      <c r="T5826" s="22"/>
      <c r="U5826" s="31"/>
      <c r="V5826" s="31"/>
      <c r="W5826" s="23"/>
      <c r="X5826" s="22">
        <f t="shared" si="333"/>
        <v>16250</v>
      </c>
      <c r="Y5826" s="23">
        <f t="shared" si="334"/>
        <v>16250</v>
      </c>
      <c r="Z5826" s="22">
        <v>0</v>
      </c>
      <c r="AA5826" s="24">
        <f t="shared" si="335"/>
        <v>16250</v>
      </c>
      <c r="AB5826" s="25">
        <v>0.02</v>
      </c>
      <c r="AC5826" s="5">
        <f t="shared" si="325"/>
        <v>3.25</v>
      </c>
    </row>
    <row r="5827" spans="1:29" x14ac:dyDescent="0.35">
      <c r="A5827" s="195"/>
      <c r="B5827" s="80"/>
      <c r="C5827" s="80"/>
      <c r="D5827" s="77"/>
      <c r="E5827" s="77"/>
      <c r="F5827" s="130"/>
      <c r="G5827" s="80"/>
      <c r="H5827" s="80"/>
      <c r="I5827" s="80"/>
      <c r="J5827" s="81"/>
      <c r="K5827" s="228"/>
      <c r="L5827" s="81"/>
      <c r="M5827" s="132"/>
      <c r="N5827" s="132"/>
      <c r="O5827" s="83"/>
      <c r="P5827" s="132"/>
      <c r="Q5827" s="156"/>
      <c r="R5827" s="87"/>
      <c r="S5827" s="185"/>
      <c r="T5827" s="86"/>
      <c r="U5827" s="83"/>
      <c r="V5827" s="83"/>
      <c r="W5827" s="87"/>
      <c r="X5827" s="86"/>
      <c r="Y5827" s="87"/>
      <c r="Z5827" s="86"/>
      <c r="AA5827" s="133"/>
      <c r="AB5827" s="157"/>
      <c r="AC5827" s="5">
        <f>SUM(AC5795:AC5826)</f>
        <v>1146.5561000000002</v>
      </c>
    </row>
    <row r="5828" spans="1:29" x14ac:dyDescent="0.35">
      <c r="A5828" s="1"/>
      <c r="B5828" s="1"/>
      <c r="C5828" s="1"/>
      <c r="D5828" s="2"/>
      <c r="E5828" s="2"/>
      <c r="F5828" s="2"/>
      <c r="G5828" s="1"/>
      <c r="H5828" s="1"/>
      <c r="I5828" s="1"/>
      <c r="J5828" s="3"/>
      <c r="K5828" s="4"/>
      <c r="M5828" s="6"/>
      <c r="N5828" s="1"/>
      <c r="O5828" s="1"/>
      <c r="P5828" s="1"/>
      <c r="Q5828" s="3"/>
      <c r="R5828" s="4"/>
      <c r="S5828" s="3"/>
      <c r="T5828" s="3"/>
      <c r="U5828" s="1"/>
      <c r="V5828" s="1"/>
      <c r="W5828" s="4"/>
      <c r="X5828" s="3"/>
      <c r="Y5828" s="4"/>
      <c r="Z5828" s="3"/>
      <c r="AA5828" s="4"/>
      <c r="AB5828" s="55"/>
    </row>
    <row r="5829" spans="1:29" x14ac:dyDescent="0.35">
      <c r="A5829" s="8"/>
      <c r="B5829" s="8" t="s">
        <v>37</v>
      </c>
      <c r="C5829" s="8"/>
      <c r="D5829" s="9" t="s">
        <v>38</v>
      </c>
      <c r="E5829" s="9"/>
      <c r="F5829" s="9"/>
      <c r="G5829" s="56"/>
      <c r="H5829" s="8" t="s">
        <v>39</v>
      </c>
      <c r="I5829" s="8"/>
      <c r="J5829" s="57"/>
      <c r="K5829" s="10"/>
      <c r="L5829" s="8"/>
      <c r="M5829" s="13"/>
      <c r="N5829" s="1"/>
      <c r="O5829" s="1"/>
      <c r="P5829" s="1"/>
      <c r="Q5829" s="3"/>
      <c r="R5829" s="4"/>
      <c r="S5829" s="3"/>
      <c r="T5829" s="3"/>
      <c r="U5829" s="1"/>
      <c r="V5829" s="1"/>
      <c r="W5829" s="4"/>
      <c r="X5829" s="3"/>
      <c r="Y5829" s="4"/>
      <c r="Z5829" s="3"/>
      <c r="AA5829" s="4"/>
      <c r="AB5829" s="55"/>
    </row>
    <row r="5830" spans="1:29" x14ac:dyDescent="0.35">
      <c r="A5830" s="8"/>
      <c r="B5830" s="8"/>
      <c r="C5830" s="8"/>
      <c r="D5830" s="9"/>
      <c r="E5830" s="9"/>
      <c r="F5830" s="9"/>
      <c r="G5830" s="56"/>
      <c r="H5830" s="8" t="s">
        <v>40</v>
      </c>
      <c r="I5830" s="8"/>
      <c r="J5830" s="57"/>
      <c r="K5830" s="10"/>
      <c r="L5830" s="8"/>
      <c r="M5830" s="13"/>
      <c r="N5830" s="1"/>
      <c r="O5830" s="1"/>
      <c r="P5830" s="1"/>
      <c r="Q5830" s="3"/>
      <c r="R5830" s="4"/>
      <c r="S5830" s="3"/>
      <c r="T5830" s="3"/>
      <c r="U5830" s="1"/>
      <c r="V5830" s="1"/>
      <c r="W5830" s="4"/>
      <c r="X5830" s="3"/>
      <c r="Y5830" s="4"/>
      <c r="Z5830" s="3"/>
      <c r="AA5830" s="4"/>
      <c r="AB5830" s="55"/>
    </row>
    <row r="5831" spans="1:29" x14ac:dyDescent="0.35">
      <c r="A5831" s="8"/>
      <c r="B5831" s="8"/>
      <c r="C5831" s="8"/>
      <c r="D5831" s="9"/>
      <c r="E5831" s="9"/>
      <c r="F5831" s="9"/>
      <c r="G5831" s="56"/>
      <c r="H5831" s="8" t="s">
        <v>41</v>
      </c>
      <c r="I5831" s="8"/>
      <c r="J5831" s="57"/>
      <c r="K5831" s="10"/>
      <c r="L5831" s="8"/>
      <c r="M5831" s="13"/>
      <c r="N5831" s="1"/>
      <c r="O5831" s="1"/>
      <c r="P5831" s="8"/>
      <c r="Q5831" s="3"/>
      <c r="R5831" s="4"/>
      <c r="S5831" s="3"/>
      <c r="T5831" s="3"/>
      <c r="U5831" s="1"/>
      <c r="V5831" s="1"/>
      <c r="W5831" s="4"/>
      <c r="X5831" s="3"/>
      <c r="Y5831" s="11"/>
      <c r="Z5831" s="10"/>
      <c r="AA5831" s="11"/>
      <c r="AB5831" s="14"/>
    </row>
    <row r="5832" spans="1:29" x14ac:dyDescent="0.35">
      <c r="A5832" s="8"/>
      <c r="B5832" s="8"/>
      <c r="C5832" s="8"/>
      <c r="D5832" s="9"/>
      <c r="E5832" s="9"/>
      <c r="F5832" s="9"/>
      <c r="G5832" s="56"/>
      <c r="H5832" s="8" t="s">
        <v>42</v>
      </c>
      <c r="I5832" s="58"/>
      <c r="J5832" s="59"/>
      <c r="K5832" s="12"/>
      <c r="L5832" s="58"/>
      <c r="M5832" s="60"/>
      <c r="N5832" s="1"/>
      <c r="O5832" s="1"/>
      <c r="P5832" s="8"/>
      <c r="Q5832" s="3"/>
      <c r="R5832" s="4"/>
      <c r="S5832" s="3"/>
      <c r="T5832" s="3"/>
      <c r="U5832" s="1"/>
      <c r="V5832" s="1"/>
      <c r="W5832" s="4"/>
      <c r="X5832" s="3"/>
      <c r="Y5832" s="11"/>
      <c r="Z5832" s="10"/>
      <c r="AA5832" s="11"/>
      <c r="AB5832" s="14"/>
    </row>
    <row r="5833" spans="1:29" x14ac:dyDescent="0.35">
      <c r="A5833" s="58"/>
      <c r="B5833" s="58"/>
      <c r="C5833" s="58"/>
      <c r="D5833" s="61"/>
      <c r="E5833" s="61"/>
      <c r="F5833" s="61"/>
      <c r="G5833" s="58"/>
      <c r="H5833" s="58" t="s">
        <v>43</v>
      </c>
      <c r="I5833" s="58"/>
      <c r="J5833" s="59"/>
      <c r="K5833" s="12"/>
      <c r="L5833" s="58"/>
      <c r="M5833" s="60"/>
    </row>
    <row r="5834" spans="1:29" x14ac:dyDescent="0.35">
      <c r="A5834" s="1"/>
      <c r="B5834" s="1"/>
      <c r="C5834" s="1"/>
      <c r="D5834" s="2"/>
      <c r="E5834" s="2"/>
      <c r="F5834" s="2"/>
      <c r="G5834" s="1"/>
      <c r="H5834" s="1"/>
      <c r="I5834" s="1"/>
      <c r="J5834" s="3"/>
      <c r="K5834" s="4"/>
      <c r="M5834" s="6"/>
      <c r="N5834" s="1"/>
      <c r="O5834" s="1"/>
      <c r="P5834" s="1"/>
      <c r="Q5834" s="3"/>
      <c r="R5834" s="4"/>
      <c r="S5834" s="3"/>
      <c r="T5834" s="3"/>
      <c r="U5834" s="1"/>
      <c r="V5834" s="1"/>
      <c r="W5834" s="4"/>
      <c r="X5834" s="3"/>
      <c r="Y5834" s="4"/>
      <c r="Z5834" s="3"/>
      <c r="AA5834" s="314" t="s">
        <v>0</v>
      </c>
      <c r="AB5834" s="314"/>
    </row>
    <row r="5835" spans="1:29" x14ac:dyDescent="0.35">
      <c r="A5835" s="315" t="s">
        <v>1</v>
      </c>
      <c r="B5835" s="315"/>
      <c r="C5835" s="315"/>
      <c r="D5835" s="315"/>
      <c r="E5835" s="315"/>
      <c r="F5835" s="315"/>
      <c r="G5835" s="315"/>
      <c r="H5835" s="315"/>
      <c r="I5835" s="315"/>
      <c r="J5835" s="315"/>
      <c r="K5835" s="315"/>
      <c r="L5835" s="315"/>
      <c r="M5835" s="315"/>
      <c r="N5835" s="315"/>
      <c r="O5835" s="315"/>
      <c r="P5835" s="315"/>
      <c r="Q5835" s="315"/>
      <c r="R5835" s="315"/>
      <c r="S5835" s="315"/>
      <c r="T5835" s="315"/>
      <c r="U5835" s="315"/>
      <c r="V5835" s="315"/>
      <c r="W5835" s="315"/>
      <c r="X5835" s="315"/>
      <c r="Y5835" s="315"/>
      <c r="Z5835" s="315"/>
      <c r="AA5835" s="315"/>
      <c r="AB5835" s="315"/>
    </row>
    <row r="5836" spans="1:29" x14ac:dyDescent="0.35">
      <c r="A5836" s="315" t="str">
        <f>A5786</f>
        <v>เทศบาลตำบลนาบอน</v>
      </c>
      <c r="B5836" s="315"/>
      <c r="C5836" s="315"/>
      <c r="D5836" s="315"/>
      <c r="E5836" s="315"/>
      <c r="F5836" s="315"/>
      <c r="G5836" s="315"/>
      <c r="H5836" s="315"/>
      <c r="I5836" s="315"/>
      <c r="J5836" s="315"/>
      <c r="K5836" s="315"/>
      <c r="L5836" s="315"/>
      <c r="M5836" s="315"/>
      <c r="N5836" s="315"/>
      <c r="O5836" s="315"/>
      <c r="P5836" s="315"/>
      <c r="Q5836" s="315"/>
      <c r="R5836" s="315"/>
      <c r="S5836" s="315"/>
      <c r="T5836" s="315"/>
      <c r="U5836" s="315"/>
      <c r="V5836" s="315"/>
      <c r="W5836" s="315"/>
      <c r="X5836" s="315"/>
      <c r="Y5836" s="315"/>
      <c r="Z5836" s="315"/>
      <c r="AA5836" s="315"/>
      <c r="AB5836" s="315"/>
    </row>
    <row r="5837" spans="1:29" x14ac:dyDescent="0.35">
      <c r="A5837" s="8" t="str">
        <f>A5787</f>
        <v>การรถไฟแห่งประเทศไทย</v>
      </c>
      <c r="B5837" s="8"/>
      <c r="C5837" s="8"/>
      <c r="D5837" s="9"/>
      <c r="E5837" s="9"/>
      <c r="F5837" s="9"/>
      <c r="G5837" s="8"/>
      <c r="H5837" s="8"/>
      <c r="I5837" s="8"/>
      <c r="J5837" s="10"/>
      <c r="K5837" s="11"/>
      <c r="L5837" s="12"/>
      <c r="M5837" s="13"/>
      <c r="N5837" s="8"/>
      <c r="O5837" s="8"/>
      <c r="P5837" s="8"/>
      <c r="Q5837" s="10"/>
      <c r="R5837" s="11"/>
      <c r="S5837" s="10"/>
      <c r="T5837" s="10"/>
      <c r="U5837" s="8"/>
      <c r="V5837" s="8"/>
      <c r="W5837" s="11"/>
      <c r="X5837" s="10"/>
      <c r="Y5837" s="11"/>
      <c r="Z5837" s="10"/>
      <c r="AA5837" s="11"/>
      <c r="AB5837" s="14"/>
    </row>
    <row r="5838" spans="1:29" x14ac:dyDescent="0.35">
      <c r="A5838" s="288" t="s">
        <v>4</v>
      </c>
      <c r="B5838" s="316"/>
      <c r="C5838" s="316"/>
      <c r="D5838" s="316"/>
      <c r="E5838" s="316"/>
      <c r="F5838" s="316"/>
      <c r="G5838" s="316"/>
      <c r="H5838" s="316"/>
      <c r="I5838" s="316"/>
      <c r="J5838" s="316"/>
      <c r="K5838" s="316"/>
      <c r="L5838" s="289"/>
      <c r="M5838" s="288" t="s">
        <v>5</v>
      </c>
      <c r="N5838" s="316"/>
      <c r="O5838" s="316"/>
      <c r="P5838" s="316"/>
      <c r="Q5838" s="316"/>
      <c r="R5838" s="316"/>
      <c r="S5838" s="316"/>
      <c r="T5838" s="316"/>
      <c r="U5838" s="316"/>
      <c r="V5838" s="316"/>
      <c r="W5838" s="289"/>
      <c r="X5838" s="290" t="str">
        <f>X5788</f>
        <v>รวมราคาประเมินของที่ดินและ
สิ่งปลูกสร้าง(บาท)</v>
      </c>
      <c r="Y5838" s="290" t="s">
        <v>7</v>
      </c>
      <c r="Z5838" s="290" t="s">
        <v>8</v>
      </c>
      <c r="AA5838" s="290" t="s">
        <v>9</v>
      </c>
      <c r="AB5838" s="317" t="s">
        <v>10</v>
      </c>
    </row>
    <row r="5839" spans="1:29" x14ac:dyDescent="0.35">
      <c r="A5839" s="299" t="s">
        <v>11</v>
      </c>
      <c r="B5839" s="293" t="s">
        <v>12</v>
      </c>
      <c r="C5839" s="293" t="s">
        <v>13</v>
      </c>
      <c r="D5839" s="311" t="s">
        <v>14</v>
      </c>
      <c r="E5839" s="311" t="s">
        <v>15</v>
      </c>
      <c r="F5839" s="312" t="s">
        <v>16</v>
      </c>
      <c r="G5839" s="302" t="s">
        <v>17</v>
      </c>
      <c r="H5839" s="303"/>
      <c r="I5839" s="304"/>
      <c r="J5839" s="290" t="s">
        <v>18</v>
      </c>
      <c r="K5839" s="290" t="s">
        <v>19</v>
      </c>
      <c r="L5839" s="308" t="s">
        <v>20</v>
      </c>
      <c r="M5839" s="299" t="s">
        <v>11</v>
      </c>
      <c r="N5839" s="293" t="s">
        <v>21</v>
      </c>
      <c r="O5839" s="293" t="s">
        <v>22</v>
      </c>
      <c r="P5839" s="293" t="s">
        <v>16</v>
      </c>
      <c r="Q5839" s="290" t="s">
        <v>23</v>
      </c>
      <c r="R5839" s="290" t="s">
        <v>24</v>
      </c>
      <c r="S5839" s="290" t="s">
        <v>25</v>
      </c>
      <c r="T5839" s="290" t="s">
        <v>26</v>
      </c>
      <c r="U5839" s="288" t="s">
        <v>27</v>
      </c>
      <c r="V5839" s="289"/>
      <c r="W5839" s="290" t="s">
        <v>28</v>
      </c>
      <c r="X5839" s="291"/>
      <c r="Y5839" s="291"/>
      <c r="Z5839" s="291"/>
      <c r="AA5839" s="291"/>
      <c r="AB5839" s="318"/>
    </row>
    <row r="5840" spans="1:29" x14ac:dyDescent="0.35">
      <c r="A5840" s="300"/>
      <c r="B5840" s="294"/>
      <c r="C5840" s="294"/>
      <c r="D5840" s="312"/>
      <c r="E5840" s="312"/>
      <c r="F5840" s="312"/>
      <c r="G5840" s="305"/>
      <c r="H5840" s="306"/>
      <c r="I5840" s="307"/>
      <c r="J5840" s="291"/>
      <c r="K5840" s="291"/>
      <c r="L5840" s="309"/>
      <c r="M5840" s="300"/>
      <c r="N5840" s="294"/>
      <c r="O5840" s="294"/>
      <c r="P5840" s="294"/>
      <c r="Q5840" s="291"/>
      <c r="R5840" s="291"/>
      <c r="S5840" s="291"/>
      <c r="T5840" s="291"/>
      <c r="U5840" s="293" t="s">
        <v>29</v>
      </c>
      <c r="V5840" s="296" t="s">
        <v>30</v>
      </c>
      <c r="W5840" s="291"/>
      <c r="X5840" s="291"/>
      <c r="Y5840" s="291"/>
      <c r="Z5840" s="291"/>
      <c r="AA5840" s="291"/>
      <c r="AB5840" s="318"/>
    </row>
    <row r="5841" spans="1:29" x14ac:dyDescent="0.35">
      <c r="A5841" s="300"/>
      <c r="B5841" s="294"/>
      <c r="C5841" s="294"/>
      <c r="D5841" s="312"/>
      <c r="E5841" s="312"/>
      <c r="F5841" s="312"/>
      <c r="G5841" s="299" t="s">
        <v>31</v>
      </c>
      <c r="H5841" s="299" t="s">
        <v>32</v>
      </c>
      <c r="I5841" s="299" t="s">
        <v>33</v>
      </c>
      <c r="J5841" s="291"/>
      <c r="K5841" s="291"/>
      <c r="L5841" s="309"/>
      <c r="M5841" s="300"/>
      <c r="N5841" s="294"/>
      <c r="O5841" s="294"/>
      <c r="P5841" s="294"/>
      <c r="Q5841" s="291"/>
      <c r="R5841" s="291"/>
      <c r="S5841" s="291"/>
      <c r="T5841" s="291"/>
      <c r="U5841" s="294"/>
      <c r="V5841" s="297"/>
      <c r="W5841" s="291"/>
      <c r="X5841" s="291"/>
      <c r="Y5841" s="291"/>
      <c r="Z5841" s="291"/>
      <c r="AA5841" s="291"/>
      <c r="AB5841" s="318"/>
    </row>
    <row r="5842" spans="1:29" x14ac:dyDescent="0.35">
      <c r="A5842" s="300"/>
      <c r="B5842" s="294"/>
      <c r="C5842" s="294"/>
      <c r="D5842" s="312"/>
      <c r="E5842" s="312"/>
      <c r="F5842" s="312"/>
      <c r="G5842" s="300"/>
      <c r="H5842" s="300"/>
      <c r="I5842" s="300"/>
      <c r="J5842" s="291"/>
      <c r="K5842" s="291"/>
      <c r="L5842" s="309"/>
      <c r="M5842" s="300"/>
      <c r="N5842" s="294"/>
      <c r="O5842" s="294"/>
      <c r="P5842" s="294"/>
      <c r="Q5842" s="291"/>
      <c r="R5842" s="291"/>
      <c r="S5842" s="291"/>
      <c r="T5842" s="291"/>
      <c r="U5842" s="294"/>
      <c r="V5842" s="297"/>
      <c r="W5842" s="291"/>
      <c r="X5842" s="291"/>
      <c r="Y5842" s="291"/>
      <c r="Z5842" s="291"/>
      <c r="AA5842" s="291"/>
      <c r="AB5842" s="318"/>
    </row>
    <row r="5843" spans="1:29" x14ac:dyDescent="0.35">
      <c r="A5843" s="301"/>
      <c r="B5843" s="295"/>
      <c r="C5843" s="295"/>
      <c r="D5843" s="313"/>
      <c r="E5843" s="313"/>
      <c r="F5843" s="313"/>
      <c r="G5843" s="301"/>
      <c r="H5843" s="301"/>
      <c r="I5843" s="301"/>
      <c r="J5843" s="292"/>
      <c r="K5843" s="292"/>
      <c r="L5843" s="310"/>
      <c r="M5843" s="301"/>
      <c r="N5843" s="295"/>
      <c r="O5843" s="295"/>
      <c r="P5843" s="295"/>
      <c r="Q5843" s="292"/>
      <c r="R5843" s="292"/>
      <c r="S5843" s="292"/>
      <c r="T5843" s="292"/>
      <c r="U5843" s="295"/>
      <c r="V5843" s="298"/>
      <c r="W5843" s="292"/>
      <c r="X5843" s="292"/>
      <c r="Y5843" s="292"/>
      <c r="Z5843" s="292"/>
      <c r="AA5843" s="292"/>
      <c r="AB5843" s="319"/>
    </row>
    <row r="5844" spans="1:29" x14ac:dyDescent="0.35">
      <c r="A5844" s="15">
        <v>32</v>
      </c>
      <c r="B5844" s="16"/>
      <c r="C5844" s="16"/>
      <c r="D5844" s="17"/>
      <c r="E5844" s="17" t="s">
        <v>446</v>
      </c>
      <c r="F5844" s="18" t="s">
        <v>47</v>
      </c>
      <c r="G5844" s="16">
        <v>0</v>
      </c>
      <c r="H5844" s="16">
        <v>3</v>
      </c>
      <c r="I5844" s="16">
        <v>0</v>
      </c>
      <c r="J5844" s="19">
        <f>G5844*400+H5844*100+I5844</f>
        <v>300</v>
      </c>
      <c r="K5844" s="20">
        <v>3050</v>
      </c>
      <c r="L5844" s="19">
        <f>J5844*K5844</f>
        <v>915000</v>
      </c>
      <c r="M5844" s="21"/>
      <c r="N5844" s="21"/>
      <c r="O5844" s="21"/>
      <c r="P5844" s="21"/>
      <c r="Q5844" s="22"/>
      <c r="R5844" s="23"/>
      <c r="S5844" s="22"/>
      <c r="T5844" s="22"/>
      <c r="U5844" s="21"/>
      <c r="V5844" s="21"/>
      <c r="W5844" s="23"/>
      <c r="X5844" s="22">
        <f>L5844</f>
        <v>915000</v>
      </c>
      <c r="Y5844" s="23">
        <f>X5844*100/100</f>
        <v>915000</v>
      </c>
      <c r="Z5844" s="22">
        <v>0</v>
      </c>
      <c r="AA5844" s="24">
        <f>Y5844-Z5844</f>
        <v>915000</v>
      </c>
      <c r="AB5844" s="25">
        <v>0.3</v>
      </c>
      <c r="AC5844" s="5">
        <f>AA5844*AB5844/100</f>
        <v>2745</v>
      </c>
    </row>
    <row r="5845" spans="1:29" x14ac:dyDescent="0.35">
      <c r="A5845" s="15">
        <v>33</v>
      </c>
      <c r="B5845" s="16"/>
      <c r="C5845" s="16"/>
      <c r="D5845" s="17"/>
      <c r="E5845" s="200" t="s">
        <v>447</v>
      </c>
      <c r="F5845" s="18" t="s">
        <v>47</v>
      </c>
      <c r="G5845" s="16">
        <v>0</v>
      </c>
      <c r="H5845" s="16">
        <v>0</v>
      </c>
      <c r="I5845" s="16">
        <v>15</v>
      </c>
      <c r="J5845" s="19">
        <f>G5845*400+H5845*100+I5845</f>
        <v>15</v>
      </c>
      <c r="K5845" s="20">
        <v>3050</v>
      </c>
      <c r="L5845" s="19">
        <f>J5845*K5845</f>
        <v>45750</v>
      </c>
      <c r="M5845" s="21">
        <v>1</v>
      </c>
      <c r="N5845" s="21" t="s">
        <v>367</v>
      </c>
      <c r="O5845" s="21" t="s">
        <v>49</v>
      </c>
      <c r="P5845" s="21">
        <v>3</v>
      </c>
      <c r="Q5845" s="22">
        <v>60</v>
      </c>
      <c r="R5845" s="23">
        <v>100</v>
      </c>
      <c r="S5845" s="22">
        <v>7450</v>
      </c>
      <c r="T5845" s="22">
        <f>Q5845*S5845</f>
        <v>447000</v>
      </c>
      <c r="U5845" s="21">
        <v>60</v>
      </c>
      <c r="V5845" s="21">
        <v>76</v>
      </c>
      <c r="W5845" s="23">
        <f>T5845-T5845*76/100</f>
        <v>107280</v>
      </c>
      <c r="X5845" s="22">
        <f>L5845+W5845</f>
        <v>153030</v>
      </c>
      <c r="Y5845" s="23">
        <f>X5845*R5845/100</f>
        <v>153030</v>
      </c>
      <c r="Z5845" s="22">
        <v>0</v>
      </c>
      <c r="AA5845" s="24">
        <f>Y5845-Z5845</f>
        <v>153030</v>
      </c>
      <c r="AB5845" s="25">
        <v>0.3</v>
      </c>
      <c r="AC5845" s="5">
        <f t="shared" ref="AC5845:AC5850" si="336">AA5845*AB5845/100</f>
        <v>459.09</v>
      </c>
    </row>
    <row r="5846" spans="1:29" x14ac:dyDescent="0.35">
      <c r="A5846" s="15">
        <v>34</v>
      </c>
      <c r="B5846" s="16"/>
      <c r="C5846" s="16"/>
      <c r="D5846" s="17"/>
      <c r="E5846" s="17" t="s">
        <v>448</v>
      </c>
      <c r="F5846" s="18" t="s">
        <v>47</v>
      </c>
      <c r="G5846" s="16">
        <v>0</v>
      </c>
      <c r="H5846" s="16">
        <v>0</v>
      </c>
      <c r="I5846" s="16">
        <v>25</v>
      </c>
      <c r="J5846" s="19">
        <f t="shared" ref="J5846:J5850" si="337">G5846*400+H5846*100+I5846</f>
        <v>25</v>
      </c>
      <c r="K5846" s="20">
        <v>3050</v>
      </c>
      <c r="L5846" s="19">
        <f t="shared" ref="L5846" si="338">J5846*K5846</f>
        <v>76250</v>
      </c>
      <c r="M5846" s="21">
        <v>2</v>
      </c>
      <c r="N5846" s="21" t="s">
        <v>136</v>
      </c>
      <c r="O5846" s="21"/>
      <c r="P5846" s="21">
        <v>3</v>
      </c>
      <c r="Q5846" s="22">
        <v>100</v>
      </c>
      <c r="R5846" s="23">
        <v>100</v>
      </c>
      <c r="S5846" s="22">
        <v>5700</v>
      </c>
      <c r="T5846" s="22">
        <f>Q5846*S5846</f>
        <v>570000</v>
      </c>
      <c r="U5846" s="21">
        <v>60</v>
      </c>
      <c r="V5846" s="21">
        <v>76</v>
      </c>
      <c r="W5846" s="23">
        <f t="shared" ref="W5846:W5850" si="339">T5846-T5846*76/100</f>
        <v>136800</v>
      </c>
      <c r="X5846" s="22">
        <f t="shared" ref="X5846:X5850" si="340">L5846+W5846</f>
        <v>213050</v>
      </c>
      <c r="Y5846" s="23">
        <f t="shared" ref="Y5846:Y5850" si="341">X5846*R5846/100</f>
        <v>213050</v>
      </c>
      <c r="Z5846" s="22">
        <v>0</v>
      </c>
      <c r="AA5846" s="24">
        <f t="shared" ref="AA5846:AA5850" si="342">Y5846-Z5846</f>
        <v>213050</v>
      </c>
      <c r="AB5846" s="25">
        <v>0.3</v>
      </c>
      <c r="AC5846" s="5">
        <f t="shared" si="336"/>
        <v>639.15</v>
      </c>
    </row>
    <row r="5847" spans="1:29" x14ac:dyDescent="0.35">
      <c r="A5847" s="15">
        <v>35</v>
      </c>
      <c r="B5847" s="16"/>
      <c r="C5847" s="16"/>
      <c r="D5847" s="17"/>
      <c r="E5847" s="17" t="s">
        <v>449</v>
      </c>
      <c r="F5847" s="18" t="s">
        <v>34</v>
      </c>
      <c r="G5847" s="16">
        <v>0</v>
      </c>
      <c r="H5847" s="16">
        <v>0</v>
      </c>
      <c r="I5847" s="16">
        <v>6</v>
      </c>
      <c r="J5847" s="19">
        <f t="shared" si="337"/>
        <v>6</v>
      </c>
      <c r="K5847" s="20">
        <v>3050</v>
      </c>
      <c r="L5847" s="19">
        <f>J5847*K5847</f>
        <v>18300</v>
      </c>
      <c r="M5847" s="21">
        <v>3</v>
      </c>
      <c r="N5847" s="21" t="s">
        <v>141</v>
      </c>
      <c r="O5847" s="21" t="s">
        <v>56</v>
      </c>
      <c r="P5847" s="21">
        <v>2</v>
      </c>
      <c r="Q5847" s="22">
        <v>50</v>
      </c>
      <c r="R5847" s="23">
        <v>100</v>
      </c>
      <c r="S5847" s="22">
        <v>6750</v>
      </c>
      <c r="T5847" s="22">
        <f t="shared" ref="T5847:T5850" si="343">Q5847*S5847</f>
        <v>337500</v>
      </c>
      <c r="U5847" s="21">
        <v>60</v>
      </c>
      <c r="V5847" s="21">
        <v>76</v>
      </c>
      <c r="W5847" s="23">
        <f t="shared" si="339"/>
        <v>81000</v>
      </c>
      <c r="X5847" s="22">
        <f t="shared" si="340"/>
        <v>99300</v>
      </c>
      <c r="Y5847" s="23">
        <f t="shared" si="341"/>
        <v>99300</v>
      </c>
      <c r="Z5847" s="22">
        <v>0</v>
      </c>
      <c r="AA5847" s="24">
        <f t="shared" si="342"/>
        <v>99300</v>
      </c>
      <c r="AB5847" s="25">
        <v>0.02</v>
      </c>
      <c r="AC5847" s="5">
        <f t="shared" si="336"/>
        <v>19.86</v>
      </c>
    </row>
    <row r="5848" spans="1:29" x14ac:dyDescent="0.35">
      <c r="A5848" s="15">
        <v>36</v>
      </c>
      <c r="B5848" s="16"/>
      <c r="C5848" s="16"/>
      <c r="D5848" s="17"/>
      <c r="E5848" s="17" t="s">
        <v>449</v>
      </c>
      <c r="F5848" s="18" t="s">
        <v>34</v>
      </c>
      <c r="G5848" s="16">
        <v>0</v>
      </c>
      <c r="H5848" s="16">
        <v>0</v>
      </c>
      <c r="I5848" s="16">
        <v>25</v>
      </c>
      <c r="J5848" s="19">
        <f t="shared" si="337"/>
        <v>25</v>
      </c>
      <c r="K5848" s="20">
        <v>3050</v>
      </c>
      <c r="L5848" s="19">
        <f>J5848*K5848</f>
        <v>76250</v>
      </c>
      <c r="M5848" s="21">
        <v>4</v>
      </c>
      <c r="N5848" s="21" t="s">
        <v>141</v>
      </c>
      <c r="O5848" s="21" t="s">
        <v>56</v>
      </c>
      <c r="P5848" s="21">
        <v>2</v>
      </c>
      <c r="Q5848" s="22">
        <v>200</v>
      </c>
      <c r="R5848" s="23">
        <v>100</v>
      </c>
      <c r="S5848" s="22">
        <v>6750</v>
      </c>
      <c r="T5848" s="22">
        <f t="shared" si="343"/>
        <v>1350000</v>
      </c>
      <c r="U5848" s="21">
        <v>60</v>
      </c>
      <c r="V5848" s="21">
        <v>76</v>
      </c>
      <c r="W5848" s="23">
        <f t="shared" si="339"/>
        <v>324000</v>
      </c>
      <c r="X5848" s="22">
        <f t="shared" si="340"/>
        <v>400250</v>
      </c>
      <c r="Y5848" s="23">
        <f t="shared" si="341"/>
        <v>400250</v>
      </c>
      <c r="Z5848" s="22">
        <v>0</v>
      </c>
      <c r="AA5848" s="24">
        <f t="shared" si="342"/>
        <v>400250</v>
      </c>
      <c r="AB5848" s="25">
        <v>0.02</v>
      </c>
      <c r="AC5848" s="5">
        <f t="shared" si="336"/>
        <v>80.05</v>
      </c>
    </row>
    <row r="5849" spans="1:29" x14ac:dyDescent="0.35">
      <c r="A5849" s="15">
        <v>37</v>
      </c>
      <c r="B5849" s="16"/>
      <c r="C5849" s="16"/>
      <c r="D5849" s="17"/>
      <c r="E5849" s="17" t="s">
        <v>449</v>
      </c>
      <c r="F5849" s="18" t="s">
        <v>34</v>
      </c>
      <c r="G5849" s="16">
        <v>0</v>
      </c>
      <c r="H5849" s="16">
        <v>0</v>
      </c>
      <c r="I5849" s="16">
        <v>25</v>
      </c>
      <c r="J5849" s="19">
        <f t="shared" si="337"/>
        <v>25</v>
      </c>
      <c r="K5849" s="20">
        <v>3050</v>
      </c>
      <c r="L5849" s="19">
        <f>J5849*K5849</f>
        <v>76250</v>
      </c>
      <c r="M5849" s="21">
        <v>5</v>
      </c>
      <c r="N5849" s="21" t="s">
        <v>141</v>
      </c>
      <c r="O5849" s="21" t="s">
        <v>56</v>
      </c>
      <c r="P5849" s="21">
        <v>2</v>
      </c>
      <c r="Q5849" s="22">
        <v>200</v>
      </c>
      <c r="R5849" s="23">
        <v>100</v>
      </c>
      <c r="S5849" s="22">
        <v>6750</v>
      </c>
      <c r="T5849" s="22">
        <f t="shared" si="343"/>
        <v>1350000</v>
      </c>
      <c r="U5849" s="21">
        <v>60</v>
      </c>
      <c r="V5849" s="21">
        <v>76</v>
      </c>
      <c r="W5849" s="23">
        <f t="shared" si="339"/>
        <v>324000</v>
      </c>
      <c r="X5849" s="22">
        <f t="shared" si="340"/>
        <v>400250</v>
      </c>
      <c r="Y5849" s="23">
        <f t="shared" si="341"/>
        <v>400250</v>
      </c>
      <c r="Z5849" s="22">
        <v>0</v>
      </c>
      <c r="AA5849" s="24">
        <f t="shared" si="342"/>
        <v>400250</v>
      </c>
      <c r="AB5849" s="25">
        <v>0.02</v>
      </c>
      <c r="AC5849" s="5">
        <f t="shared" si="336"/>
        <v>80.05</v>
      </c>
    </row>
    <row r="5850" spans="1:29" x14ac:dyDescent="0.35">
      <c r="A5850" s="15">
        <v>38</v>
      </c>
      <c r="B5850" s="16"/>
      <c r="C5850" s="16"/>
      <c r="D5850" s="17"/>
      <c r="E5850" s="17" t="s">
        <v>449</v>
      </c>
      <c r="F5850" s="18" t="s">
        <v>34</v>
      </c>
      <c r="G5850" s="16">
        <v>0</v>
      </c>
      <c r="H5850" s="16">
        <v>0</v>
      </c>
      <c r="I5850" s="16">
        <v>25</v>
      </c>
      <c r="J5850" s="19">
        <f t="shared" si="337"/>
        <v>25</v>
      </c>
      <c r="K5850" s="20">
        <v>3050</v>
      </c>
      <c r="L5850" s="19">
        <f>J5850*K5850</f>
        <v>76250</v>
      </c>
      <c r="M5850" s="21">
        <v>6</v>
      </c>
      <c r="N5850" s="21" t="s">
        <v>141</v>
      </c>
      <c r="O5850" s="21" t="s">
        <v>56</v>
      </c>
      <c r="P5850" s="21">
        <v>2</v>
      </c>
      <c r="Q5850" s="22">
        <v>200</v>
      </c>
      <c r="R5850" s="23">
        <v>100</v>
      </c>
      <c r="S5850" s="22">
        <v>6750</v>
      </c>
      <c r="T5850" s="22">
        <f t="shared" si="343"/>
        <v>1350000</v>
      </c>
      <c r="U5850" s="21">
        <v>60</v>
      </c>
      <c r="V5850" s="21">
        <v>76</v>
      </c>
      <c r="W5850" s="23">
        <f t="shared" si="339"/>
        <v>324000</v>
      </c>
      <c r="X5850" s="22">
        <f t="shared" si="340"/>
        <v>400250</v>
      </c>
      <c r="Y5850" s="23">
        <f t="shared" si="341"/>
        <v>400250</v>
      </c>
      <c r="Z5850" s="22">
        <v>0</v>
      </c>
      <c r="AA5850" s="24">
        <f t="shared" si="342"/>
        <v>400250</v>
      </c>
      <c r="AB5850" s="25">
        <v>0.02</v>
      </c>
      <c r="AC5850" s="5">
        <f t="shared" si="336"/>
        <v>80.05</v>
      </c>
    </row>
    <row r="5851" spans="1:29" x14ac:dyDescent="0.35">
      <c r="A5851" s="15"/>
      <c r="B5851" s="16"/>
      <c r="C5851" s="16"/>
      <c r="D5851" s="17"/>
      <c r="E5851" s="17"/>
      <c r="F5851" s="28"/>
      <c r="G5851" s="16"/>
      <c r="H5851" s="16"/>
      <c r="I5851" s="16"/>
      <c r="J5851" s="45"/>
      <c r="K5851" s="29"/>
      <c r="L5851" s="19"/>
      <c r="M5851" s="30"/>
      <c r="N5851" s="30"/>
      <c r="O5851" s="31"/>
      <c r="P5851" s="30"/>
      <c r="Q5851" s="32"/>
      <c r="R5851" s="23"/>
      <c r="S5851" s="42"/>
      <c r="T5851" s="22"/>
      <c r="U5851" s="31"/>
      <c r="V5851" s="31"/>
      <c r="W5851" s="23"/>
      <c r="X5851" s="22"/>
      <c r="Y5851" s="23"/>
      <c r="Z5851" s="22"/>
      <c r="AA5851" s="24"/>
      <c r="AB5851" s="25"/>
      <c r="AC5851" s="5">
        <f>SUM(AC5844:AC5850)</f>
        <v>4103.2500000000009</v>
      </c>
    </row>
    <row r="5852" spans="1:29" x14ac:dyDescent="0.35">
      <c r="A5852" s="201"/>
      <c r="B5852" s="202"/>
      <c r="C5852" s="202"/>
      <c r="D5852" s="77"/>
      <c r="E5852" s="77"/>
      <c r="F5852" s="130"/>
      <c r="G5852" s="202"/>
      <c r="H5852" s="202"/>
      <c r="I5852" s="202"/>
      <c r="J5852" s="196"/>
      <c r="K5852" s="197"/>
      <c r="L5852" s="203"/>
      <c r="M5852" s="132"/>
      <c r="N5852" s="204"/>
      <c r="O5852" s="204"/>
      <c r="P5852" s="204"/>
      <c r="Q5852" s="183"/>
      <c r="R5852" s="206"/>
      <c r="S5852" s="183"/>
      <c r="T5852" s="207"/>
      <c r="U5852" s="204"/>
      <c r="V5852" s="204"/>
      <c r="W5852" s="206"/>
      <c r="X5852" s="207"/>
      <c r="Y5852" s="206"/>
      <c r="Z5852" s="207"/>
      <c r="AA5852" s="208"/>
      <c r="AB5852" s="198"/>
      <c r="AC5852" s="188"/>
    </row>
    <row r="5853" spans="1:29" x14ac:dyDescent="0.35">
      <c r="A5853" s="1"/>
      <c r="B5853" s="1"/>
      <c r="C5853" s="1"/>
      <c r="D5853" s="2"/>
      <c r="E5853" s="2"/>
      <c r="F5853" s="2"/>
      <c r="G5853" s="1"/>
      <c r="H5853" s="1"/>
      <c r="I5853" s="1"/>
      <c r="J5853" s="3"/>
      <c r="K5853" s="4"/>
      <c r="M5853" s="6"/>
      <c r="N5853" s="1"/>
      <c r="O5853" s="1"/>
      <c r="P5853" s="1"/>
      <c r="Q5853" s="3"/>
      <c r="R5853" s="4"/>
      <c r="S5853" s="3"/>
      <c r="T5853" s="3"/>
      <c r="U5853" s="1"/>
      <c r="V5853" s="1"/>
      <c r="W5853" s="4"/>
      <c r="X5853" s="3"/>
      <c r="Y5853" s="4"/>
      <c r="Z5853" s="3"/>
      <c r="AA5853" s="4"/>
      <c r="AB5853" s="55"/>
    </row>
    <row r="5854" spans="1:29" x14ac:dyDescent="0.35">
      <c r="A5854" s="8"/>
      <c r="B5854" s="8" t="s">
        <v>37</v>
      </c>
      <c r="C5854" s="8"/>
      <c r="D5854" s="9" t="s">
        <v>38</v>
      </c>
      <c r="E5854" s="9"/>
      <c r="F5854" s="9"/>
      <c r="G5854" s="56"/>
      <c r="H5854" s="8" t="s">
        <v>39</v>
      </c>
      <c r="I5854" s="8"/>
      <c r="J5854" s="57"/>
      <c r="K5854" s="10"/>
      <c r="L5854" s="8"/>
      <c r="M5854" s="13"/>
      <c r="N5854" s="1"/>
      <c r="O5854" s="1"/>
      <c r="P5854" s="1"/>
      <c r="Q5854" s="3"/>
      <c r="R5854" s="4"/>
      <c r="S5854" s="3"/>
      <c r="T5854" s="3"/>
      <c r="U5854" s="1"/>
      <c r="V5854" s="1"/>
      <c r="W5854" s="4"/>
      <c r="X5854" s="3"/>
      <c r="Y5854" s="4"/>
      <c r="Z5854" s="3"/>
      <c r="AA5854" s="4"/>
      <c r="AB5854" s="55"/>
    </row>
    <row r="5855" spans="1:29" x14ac:dyDescent="0.35">
      <c r="A5855" s="8"/>
      <c r="B5855" s="8"/>
      <c r="C5855" s="8"/>
      <c r="D5855" s="9"/>
      <c r="E5855" s="9"/>
      <c r="F5855" s="9"/>
      <c r="G5855" s="56"/>
      <c r="H5855" s="8" t="s">
        <v>40</v>
      </c>
      <c r="I5855" s="8"/>
      <c r="J5855" s="57"/>
      <c r="K5855" s="10"/>
      <c r="L5855" s="8"/>
      <c r="M5855" s="13"/>
      <c r="N5855" s="1"/>
      <c r="O5855" s="1"/>
      <c r="P5855" s="1"/>
      <c r="Q5855" s="3"/>
      <c r="R5855" s="4"/>
      <c r="S5855" s="3"/>
      <c r="T5855" s="3"/>
      <c r="U5855" s="1"/>
      <c r="V5855" s="1"/>
      <c r="W5855" s="4"/>
      <c r="X5855" s="3"/>
      <c r="Y5855" s="4"/>
      <c r="Z5855" s="3"/>
      <c r="AA5855" s="4"/>
      <c r="AB5855" s="55"/>
    </row>
    <row r="5856" spans="1:29" x14ac:dyDescent="0.35">
      <c r="A5856" s="8"/>
      <c r="B5856" s="8"/>
      <c r="C5856" s="8"/>
      <c r="D5856" s="9"/>
      <c r="E5856" s="9"/>
      <c r="F5856" s="9"/>
      <c r="G5856" s="56"/>
      <c r="H5856" s="8" t="s">
        <v>41</v>
      </c>
      <c r="I5856" s="8"/>
      <c r="J5856" s="57"/>
      <c r="K5856" s="10"/>
      <c r="L5856" s="8"/>
      <c r="M5856" s="13"/>
      <c r="N5856" s="1"/>
      <c r="O5856" s="1"/>
      <c r="P5856" s="8"/>
      <c r="Q5856" s="3"/>
      <c r="R5856" s="4"/>
      <c r="S5856" s="3"/>
      <c r="T5856" s="3"/>
      <c r="U5856" s="1"/>
      <c r="V5856" s="1"/>
      <c r="W5856" s="4"/>
      <c r="X5856" s="3"/>
      <c r="Y5856" s="11"/>
      <c r="Z5856" s="10"/>
      <c r="AA5856" s="11"/>
      <c r="AB5856" s="14"/>
    </row>
    <row r="5857" spans="1:29" x14ac:dyDescent="0.35">
      <c r="A5857" s="8"/>
      <c r="B5857" s="8"/>
      <c r="C5857" s="8"/>
      <c r="D5857" s="9"/>
      <c r="E5857" s="9"/>
      <c r="F5857" s="9"/>
      <c r="G5857" s="56"/>
      <c r="H5857" s="8" t="s">
        <v>42</v>
      </c>
      <c r="I5857" s="58"/>
      <c r="J5857" s="59"/>
      <c r="K5857" s="12"/>
      <c r="L5857" s="58"/>
      <c r="M5857" s="60"/>
      <c r="N5857" s="1"/>
      <c r="O5857" s="1"/>
      <c r="P5857" s="8"/>
      <c r="Q5857" s="3"/>
      <c r="R5857" s="4"/>
      <c r="S5857" s="3"/>
      <c r="T5857" s="3"/>
      <c r="U5857" s="1"/>
      <c r="V5857" s="1"/>
      <c r="W5857" s="4"/>
      <c r="X5857" s="3"/>
      <c r="Y5857" s="11"/>
      <c r="Z5857" s="10"/>
      <c r="AA5857" s="11"/>
      <c r="AB5857" s="14"/>
    </row>
    <row r="5858" spans="1:29" x14ac:dyDescent="0.35">
      <c r="A5858" s="58"/>
      <c r="B5858" s="58"/>
      <c r="C5858" s="58"/>
      <c r="D5858" s="61"/>
      <c r="E5858" s="61"/>
      <c r="F5858" s="61"/>
      <c r="G5858" s="58"/>
      <c r="H5858" s="58" t="s">
        <v>43</v>
      </c>
      <c r="I5858" s="58"/>
      <c r="J5858" s="59"/>
      <c r="K5858" s="12"/>
      <c r="L5858" s="58"/>
      <c r="M5858" s="60"/>
    </row>
    <row r="5859" spans="1:29" x14ac:dyDescent="0.35">
      <c r="A5859" s="1"/>
      <c r="B5859" s="1"/>
      <c r="C5859" s="1"/>
      <c r="D5859" s="2"/>
      <c r="E5859" s="2"/>
      <c r="F5859" s="2"/>
      <c r="G5859" s="1"/>
      <c r="H5859" s="1"/>
      <c r="I5859" s="1"/>
      <c r="J5859" s="3"/>
      <c r="K5859" s="4"/>
      <c r="M5859" s="6"/>
      <c r="N5859" s="1"/>
      <c r="O5859" s="1"/>
      <c r="P5859" s="1"/>
      <c r="Q5859" s="3"/>
      <c r="R5859" s="4"/>
      <c r="S5859" s="3"/>
      <c r="T5859" s="3"/>
      <c r="U5859" s="1"/>
      <c r="V5859" s="1"/>
      <c r="W5859" s="4"/>
      <c r="X5859" s="3"/>
      <c r="Y5859" s="4"/>
      <c r="Z5859" s="3"/>
      <c r="AA5859" s="314" t="s">
        <v>0</v>
      </c>
      <c r="AB5859" s="314"/>
    </row>
    <row r="5860" spans="1:29" x14ac:dyDescent="0.35">
      <c r="A5860" s="315" t="s">
        <v>1</v>
      </c>
      <c r="B5860" s="315"/>
      <c r="C5860" s="315"/>
      <c r="D5860" s="315"/>
      <c r="E5860" s="315"/>
      <c r="F5860" s="315"/>
      <c r="G5860" s="315"/>
      <c r="H5860" s="315"/>
      <c r="I5860" s="315"/>
      <c r="J5860" s="315"/>
      <c r="K5860" s="315"/>
      <c r="L5860" s="315"/>
      <c r="M5860" s="315"/>
      <c r="N5860" s="315"/>
      <c r="O5860" s="315"/>
      <c r="P5860" s="315"/>
      <c r="Q5860" s="315"/>
      <c r="R5860" s="315"/>
      <c r="S5860" s="315"/>
      <c r="T5860" s="315"/>
      <c r="U5860" s="315"/>
      <c r="V5860" s="315"/>
      <c r="W5860" s="315"/>
      <c r="X5860" s="315"/>
      <c r="Y5860" s="315"/>
      <c r="Z5860" s="315"/>
      <c r="AA5860" s="315"/>
      <c r="AB5860" s="315"/>
    </row>
    <row r="5861" spans="1:29" x14ac:dyDescent="0.35">
      <c r="A5861" s="315" t="str">
        <f>A5836</f>
        <v>เทศบาลตำบลนาบอน</v>
      </c>
      <c r="B5861" s="315"/>
      <c r="C5861" s="315"/>
      <c r="D5861" s="315"/>
      <c r="E5861" s="315"/>
      <c r="F5861" s="315"/>
      <c r="G5861" s="315"/>
      <c r="H5861" s="315"/>
      <c r="I5861" s="315"/>
      <c r="J5861" s="315"/>
      <c r="K5861" s="315"/>
      <c r="L5861" s="315"/>
      <c r="M5861" s="315"/>
      <c r="N5861" s="315"/>
      <c r="O5861" s="315"/>
      <c r="P5861" s="315"/>
      <c r="Q5861" s="315"/>
      <c r="R5861" s="315"/>
      <c r="S5861" s="315"/>
      <c r="T5861" s="315"/>
      <c r="U5861" s="315"/>
      <c r="V5861" s="315"/>
      <c r="W5861" s="315"/>
      <c r="X5861" s="315"/>
      <c r="Y5861" s="315"/>
      <c r="Z5861" s="315"/>
      <c r="AA5861" s="315"/>
      <c r="AB5861" s="315"/>
    </row>
    <row r="5862" spans="1:29" x14ac:dyDescent="0.35">
      <c r="A5862" s="8" t="s">
        <v>450</v>
      </c>
      <c r="B5862" s="8"/>
      <c r="C5862" s="8"/>
      <c r="D5862" s="9"/>
      <c r="E5862" s="9"/>
      <c r="F5862" s="9"/>
      <c r="G5862" s="8"/>
      <c r="H5862" s="8"/>
      <c r="I5862" s="8"/>
      <c r="J5862" s="10"/>
      <c r="K5862" s="11"/>
      <c r="L5862" s="12"/>
      <c r="M5862" s="13"/>
      <c r="N5862" s="8"/>
      <c r="O5862" s="8"/>
      <c r="P5862" s="8"/>
      <c r="Q5862" s="10"/>
      <c r="R5862" s="11"/>
      <c r="S5862" s="10"/>
      <c r="T5862" s="10"/>
      <c r="U5862" s="8"/>
      <c r="V5862" s="8"/>
      <c r="W5862" s="11"/>
      <c r="X5862" s="10"/>
      <c r="Y5862" s="11"/>
      <c r="Z5862" s="10"/>
      <c r="AA5862" s="11"/>
      <c r="AB5862" s="14"/>
    </row>
    <row r="5863" spans="1:29" x14ac:dyDescent="0.35">
      <c r="A5863" s="288" t="s">
        <v>4</v>
      </c>
      <c r="B5863" s="316"/>
      <c r="C5863" s="316"/>
      <c r="D5863" s="316"/>
      <c r="E5863" s="316"/>
      <c r="F5863" s="316"/>
      <c r="G5863" s="316"/>
      <c r="H5863" s="316"/>
      <c r="I5863" s="316"/>
      <c r="J5863" s="316"/>
      <c r="K5863" s="316"/>
      <c r="L5863" s="289"/>
      <c r="M5863" s="288" t="s">
        <v>5</v>
      </c>
      <c r="N5863" s="316"/>
      <c r="O5863" s="316"/>
      <c r="P5863" s="316"/>
      <c r="Q5863" s="316"/>
      <c r="R5863" s="316"/>
      <c r="S5863" s="316"/>
      <c r="T5863" s="316"/>
      <c r="U5863" s="316"/>
      <c r="V5863" s="316"/>
      <c r="W5863" s="289"/>
      <c r="X5863" s="290" t="s">
        <v>6</v>
      </c>
      <c r="Y5863" s="290" t="s">
        <v>7</v>
      </c>
      <c r="Z5863" s="290" t="s">
        <v>8</v>
      </c>
      <c r="AA5863" s="290" t="s">
        <v>9</v>
      </c>
      <c r="AB5863" s="317" t="s">
        <v>10</v>
      </c>
    </row>
    <row r="5864" spans="1:29" x14ac:dyDescent="0.35">
      <c r="A5864" s="299" t="s">
        <v>11</v>
      </c>
      <c r="B5864" s="293" t="s">
        <v>12</v>
      </c>
      <c r="C5864" s="293" t="s">
        <v>13</v>
      </c>
      <c r="D5864" s="311" t="s">
        <v>14</v>
      </c>
      <c r="E5864" s="311" t="s">
        <v>15</v>
      </c>
      <c r="F5864" s="312" t="s">
        <v>16</v>
      </c>
      <c r="G5864" s="302" t="s">
        <v>17</v>
      </c>
      <c r="H5864" s="303"/>
      <c r="I5864" s="304"/>
      <c r="J5864" s="290" t="s">
        <v>18</v>
      </c>
      <c r="K5864" s="290" t="s">
        <v>19</v>
      </c>
      <c r="L5864" s="308" t="s">
        <v>20</v>
      </c>
      <c r="M5864" s="299" t="s">
        <v>11</v>
      </c>
      <c r="N5864" s="293" t="s">
        <v>21</v>
      </c>
      <c r="O5864" s="293" t="s">
        <v>22</v>
      </c>
      <c r="P5864" s="293" t="s">
        <v>16</v>
      </c>
      <c r="Q5864" s="290" t="s">
        <v>23</v>
      </c>
      <c r="R5864" s="290" t="s">
        <v>24</v>
      </c>
      <c r="S5864" s="290" t="s">
        <v>25</v>
      </c>
      <c r="T5864" s="290" t="s">
        <v>26</v>
      </c>
      <c r="U5864" s="288" t="s">
        <v>27</v>
      </c>
      <c r="V5864" s="289"/>
      <c r="W5864" s="290" t="s">
        <v>28</v>
      </c>
      <c r="X5864" s="291"/>
      <c r="Y5864" s="291"/>
      <c r="Z5864" s="291"/>
      <c r="AA5864" s="291"/>
      <c r="AB5864" s="318"/>
    </row>
    <row r="5865" spans="1:29" x14ac:dyDescent="0.35">
      <c r="A5865" s="300"/>
      <c r="B5865" s="294"/>
      <c r="C5865" s="294"/>
      <c r="D5865" s="312"/>
      <c r="E5865" s="312"/>
      <c r="F5865" s="312"/>
      <c r="G5865" s="305"/>
      <c r="H5865" s="306"/>
      <c r="I5865" s="307"/>
      <c r="J5865" s="291"/>
      <c r="K5865" s="291"/>
      <c r="L5865" s="309"/>
      <c r="M5865" s="300"/>
      <c r="N5865" s="294"/>
      <c r="O5865" s="294"/>
      <c r="P5865" s="294"/>
      <c r="Q5865" s="291"/>
      <c r="R5865" s="291"/>
      <c r="S5865" s="291"/>
      <c r="T5865" s="291"/>
      <c r="U5865" s="293" t="s">
        <v>29</v>
      </c>
      <c r="V5865" s="296" t="s">
        <v>30</v>
      </c>
      <c r="W5865" s="291"/>
      <c r="X5865" s="291"/>
      <c r="Y5865" s="291"/>
      <c r="Z5865" s="291"/>
      <c r="AA5865" s="291"/>
      <c r="AB5865" s="318"/>
    </row>
    <row r="5866" spans="1:29" x14ac:dyDescent="0.35">
      <c r="A5866" s="300"/>
      <c r="B5866" s="294"/>
      <c r="C5866" s="294"/>
      <c r="D5866" s="312"/>
      <c r="E5866" s="312"/>
      <c r="F5866" s="312"/>
      <c r="G5866" s="299" t="s">
        <v>31</v>
      </c>
      <c r="H5866" s="299" t="s">
        <v>32</v>
      </c>
      <c r="I5866" s="299" t="s">
        <v>33</v>
      </c>
      <c r="J5866" s="291"/>
      <c r="K5866" s="291"/>
      <c r="L5866" s="309"/>
      <c r="M5866" s="300"/>
      <c r="N5866" s="294"/>
      <c r="O5866" s="294"/>
      <c r="P5866" s="294"/>
      <c r="Q5866" s="291"/>
      <c r="R5866" s="291"/>
      <c r="S5866" s="291"/>
      <c r="T5866" s="291"/>
      <c r="U5866" s="294"/>
      <c r="V5866" s="297"/>
      <c r="W5866" s="291"/>
      <c r="X5866" s="291"/>
      <c r="Y5866" s="291"/>
      <c r="Z5866" s="291"/>
      <c r="AA5866" s="291"/>
      <c r="AB5866" s="318"/>
    </row>
    <row r="5867" spans="1:29" x14ac:dyDescent="0.35">
      <c r="A5867" s="300"/>
      <c r="B5867" s="294"/>
      <c r="C5867" s="294"/>
      <c r="D5867" s="312"/>
      <c r="E5867" s="312"/>
      <c r="F5867" s="312"/>
      <c r="G5867" s="300"/>
      <c r="H5867" s="300"/>
      <c r="I5867" s="300"/>
      <c r="J5867" s="291"/>
      <c r="K5867" s="291"/>
      <c r="L5867" s="309"/>
      <c r="M5867" s="300"/>
      <c r="N5867" s="294"/>
      <c r="O5867" s="294"/>
      <c r="P5867" s="294"/>
      <c r="Q5867" s="291"/>
      <c r="R5867" s="291"/>
      <c r="S5867" s="291"/>
      <c r="T5867" s="291"/>
      <c r="U5867" s="294"/>
      <c r="V5867" s="297"/>
      <c r="W5867" s="291"/>
      <c r="X5867" s="291"/>
      <c r="Y5867" s="291"/>
      <c r="Z5867" s="291"/>
      <c r="AA5867" s="291"/>
      <c r="AB5867" s="318"/>
    </row>
    <row r="5868" spans="1:29" x14ac:dyDescent="0.35">
      <c r="A5868" s="301"/>
      <c r="B5868" s="295"/>
      <c r="C5868" s="295"/>
      <c r="D5868" s="313"/>
      <c r="E5868" s="313"/>
      <c r="F5868" s="313"/>
      <c r="G5868" s="301"/>
      <c r="H5868" s="301"/>
      <c r="I5868" s="301"/>
      <c r="J5868" s="292"/>
      <c r="K5868" s="292"/>
      <c r="L5868" s="310"/>
      <c r="M5868" s="301"/>
      <c r="N5868" s="295"/>
      <c r="O5868" s="295"/>
      <c r="P5868" s="295"/>
      <c r="Q5868" s="292"/>
      <c r="R5868" s="292"/>
      <c r="S5868" s="292"/>
      <c r="T5868" s="292"/>
      <c r="U5868" s="295"/>
      <c r="V5868" s="298"/>
      <c r="W5868" s="292"/>
      <c r="X5868" s="292"/>
      <c r="Y5868" s="292"/>
      <c r="Z5868" s="292"/>
      <c r="AA5868" s="292"/>
      <c r="AB5868" s="319"/>
    </row>
    <row r="5869" spans="1:29" x14ac:dyDescent="0.35">
      <c r="A5869" s="15">
        <v>1</v>
      </c>
      <c r="B5869" s="16" t="str">
        <f>[1]ภดส3!B14355</f>
        <v>โฉนด</v>
      </c>
      <c r="C5869" s="16">
        <f>[1]ภดส3!E14355</f>
        <v>2646</v>
      </c>
      <c r="D5869" s="17">
        <f>[1]ภดส3!C14355</f>
        <v>5765</v>
      </c>
      <c r="E5869" s="17" t="str">
        <f>[1]ภดส3!F14355</f>
        <v>ม.11 ต.นาบอน</v>
      </c>
      <c r="F5869" s="18" t="s">
        <v>34</v>
      </c>
      <c r="G5869" s="16">
        <f>[1]ภดส3!G14355</f>
        <v>0</v>
      </c>
      <c r="H5869" s="16">
        <f>[1]ภดส3!H14355</f>
        <v>0</v>
      </c>
      <c r="I5869" s="16">
        <f>[1]ภดส3!I14355</f>
        <v>16</v>
      </c>
      <c r="J5869" s="19">
        <f>G5869*400+H5869*100+I5869</f>
        <v>16</v>
      </c>
      <c r="K5869" s="20">
        <v>3050</v>
      </c>
      <c r="L5869" s="19">
        <f>J5869*K5869</f>
        <v>48800</v>
      </c>
      <c r="M5869" s="21">
        <v>1</v>
      </c>
      <c r="N5869" s="21" t="s">
        <v>48</v>
      </c>
      <c r="O5869" s="21" t="s">
        <v>49</v>
      </c>
      <c r="P5869" s="21">
        <v>2</v>
      </c>
      <c r="Q5869" s="22">
        <v>128</v>
      </c>
      <c r="R5869" s="23">
        <v>100</v>
      </c>
      <c r="S5869" s="22">
        <v>7450</v>
      </c>
      <c r="T5869" s="22">
        <f>Q5869*S5869</f>
        <v>953600</v>
      </c>
      <c r="U5869" s="21">
        <v>20</v>
      </c>
      <c r="V5869" s="21">
        <v>30</v>
      </c>
      <c r="W5869" s="23">
        <f>T5869-T5869*30/100</f>
        <v>667520</v>
      </c>
      <c r="X5869" s="22">
        <f>L5869+W5869</f>
        <v>716320</v>
      </c>
      <c r="Y5869" s="23">
        <f>X5869*R5869/100</f>
        <v>716320</v>
      </c>
      <c r="Z5869" s="22">
        <v>0</v>
      </c>
      <c r="AA5869" s="24">
        <f>Y5869-Z5869</f>
        <v>716320</v>
      </c>
      <c r="AB5869" s="25">
        <v>0.02</v>
      </c>
      <c r="AC5869" s="5">
        <f>AA5869*AB5869/100</f>
        <v>143.26400000000001</v>
      </c>
    </row>
    <row r="5870" spans="1:29" x14ac:dyDescent="0.35">
      <c r="A5870" s="15"/>
      <c r="B5870" s="16"/>
      <c r="C5870" s="16"/>
      <c r="D5870" s="17"/>
      <c r="E5870" s="17"/>
      <c r="F5870" s="28"/>
      <c r="G5870" s="16"/>
      <c r="H5870" s="16"/>
      <c r="I5870" s="16"/>
      <c r="J5870" s="45"/>
      <c r="K5870" s="29"/>
      <c r="L5870" s="19"/>
      <c r="M5870" s="30"/>
      <c r="N5870" s="30"/>
      <c r="O5870" s="31"/>
      <c r="P5870" s="30"/>
      <c r="Q5870" s="32"/>
      <c r="R5870" s="23"/>
      <c r="S5870" s="42"/>
      <c r="T5870" s="22"/>
      <c r="U5870" s="31"/>
      <c r="V5870" s="31"/>
      <c r="W5870" s="23"/>
      <c r="X5870" s="22"/>
      <c r="Y5870" s="23"/>
      <c r="Z5870" s="22"/>
      <c r="AA5870" s="24"/>
      <c r="AB5870" s="25"/>
      <c r="AC5870" s="5">
        <f>SUM(AC5869)</f>
        <v>143.26400000000001</v>
      </c>
    </row>
    <row r="5871" spans="1:29" x14ac:dyDescent="0.35">
      <c r="A5871" s="201"/>
      <c r="B5871" s="202"/>
      <c r="C5871" s="202"/>
      <c r="D5871" s="77"/>
      <c r="E5871" s="77"/>
      <c r="F5871" s="130"/>
      <c r="G5871" s="202"/>
      <c r="H5871" s="202"/>
      <c r="I5871" s="202"/>
      <c r="J5871" s="196"/>
      <c r="K5871" s="197"/>
      <c r="L5871" s="203"/>
      <c r="M5871" s="132"/>
      <c r="N5871" s="204"/>
      <c r="O5871" s="204"/>
      <c r="P5871" s="204"/>
      <c r="Q5871" s="183"/>
      <c r="R5871" s="206"/>
      <c r="S5871" s="183"/>
      <c r="T5871" s="207"/>
      <c r="U5871" s="204"/>
      <c r="V5871" s="204"/>
      <c r="W5871" s="206"/>
      <c r="X5871" s="207"/>
      <c r="Y5871" s="206"/>
      <c r="Z5871" s="207"/>
      <c r="AA5871" s="208"/>
      <c r="AB5871" s="198"/>
      <c r="AC5871" s="188"/>
    </row>
    <row r="5872" spans="1:29" x14ac:dyDescent="0.35">
      <c r="A5872" s="1"/>
      <c r="B5872" s="1"/>
      <c r="C5872" s="1"/>
      <c r="D5872" s="2"/>
      <c r="E5872" s="2"/>
      <c r="F5872" s="2"/>
      <c r="G5872" s="1"/>
      <c r="H5872" s="1"/>
      <c r="I5872" s="1"/>
      <c r="J5872" s="3"/>
      <c r="K5872" s="4"/>
      <c r="M5872" s="6"/>
      <c r="N5872" s="1"/>
      <c r="O5872" s="1"/>
      <c r="P5872" s="1"/>
      <c r="Q5872" s="3"/>
      <c r="R5872" s="4"/>
      <c r="S5872" s="3"/>
      <c r="T5872" s="3"/>
      <c r="U5872" s="1"/>
      <c r="V5872" s="1"/>
      <c r="W5872" s="4"/>
      <c r="X5872" s="3"/>
      <c r="Y5872" s="4"/>
      <c r="Z5872" s="3"/>
      <c r="AA5872" s="4"/>
      <c r="AB5872" s="55"/>
    </row>
    <row r="5873" spans="1:29" x14ac:dyDescent="0.35">
      <c r="A5873" s="8"/>
      <c r="B5873" s="8" t="s">
        <v>37</v>
      </c>
      <c r="C5873" s="8"/>
      <c r="D5873" s="9" t="s">
        <v>38</v>
      </c>
      <c r="E5873" s="9"/>
      <c r="F5873" s="9"/>
      <c r="G5873" s="56"/>
      <c r="H5873" s="8" t="s">
        <v>39</v>
      </c>
      <c r="I5873" s="8"/>
      <c r="J5873" s="57"/>
      <c r="K5873" s="10"/>
      <c r="L5873" s="8"/>
      <c r="M5873" s="13"/>
      <c r="N5873" s="1"/>
      <c r="O5873" s="1"/>
      <c r="P5873" s="1"/>
      <c r="Q5873" s="3"/>
      <c r="R5873" s="4"/>
      <c r="S5873" s="3"/>
      <c r="T5873" s="3"/>
      <c r="U5873" s="1"/>
      <c r="V5873" s="1"/>
      <c r="W5873" s="4"/>
      <c r="X5873" s="3"/>
      <c r="Y5873" s="4"/>
      <c r="Z5873" s="3"/>
      <c r="AA5873" s="4"/>
      <c r="AB5873" s="55"/>
    </row>
    <row r="5874" spans="1:29" x14ac:dyDescent="0.35">
      <c r="A5874" s="8"/>
      <c r="B5874" s="8"/>
      <c r="C5874" s="8"/>
      <c r="D5874" s="9"/>
      <c r="E5874" s="9"/>
      <c r="F5874" s="9"/>
      <c r="G5874" s="56"/>
      <c r="H5874" s="8" t="s">
        <v>40</v>
      </c>
      <c r="I5874" s="8"/>
      <c r="J5874" s="57"/>
      <c r="K5874" s="10"/>
      <c r="L5874" s="8"/>
      <c r="M5874" s="13"/>
      <c r="N5874" s="1"/>
      <c r="O5874" s="1"/>
      <c r="P5874" s="1"/>
      <c r="Q5874" s="3"/>
      <c r="R5874" s="4"/>
      <c r="S5874" s="3"/>
      <c r="T5874" s="3"/>
      <c r="U5874" s="1"/>
      <c r="V5874" s="1"/>
      <c r="W5874" s="4"/>
      <c r="X5874" s="3"/>
      <c r="Y5874" s="4"/>
      <c r="Z5874" s="3"/>
      <c r="AA5874" s="4"/>
      <c r="AB5874" s="55"/>
    </row>
    <row r="5875" spans="1:29" x14ac:dyDescent="0.35">
      <c r="A5875" s="8"/>
      <c r="B5875" s="8"/>
      <c r="C5875" s="8"/>
      <c r="D5875" s="9"/>
      <c r="E5875" s="9"/>
      <c r="F5875" s="9"/>
      <c r="G5875" s="56"/>
      <c r="H5875" s="8" t="s">
        <v>41</v>
      </c>
      <c r="I5875" s="8"/>
      <c r="J5875" s="57"/>
      <c r="K5875" s="10"/>
      <c r="L5875" s="8"/>
      <c r="M5875" s="13"/>
      <c r="N5875" s="1"/>
      <c r="O5875" s="1"/>
      <c r="P5875" s="8"/>
      <c r="Q5875" s="3"/>
      <c r="R5875" s="4"/>
      <c r="S5875" s="3"/>
      <c r="T5875" s="3"/>
      <c r="U5875" s="1"/>
      <c r="V5875" s="1"/>
      <c r="W5875" s="4"/>
      <c r="X5875" s="3"/>
      <c r="Y5875" s="11"/>
      <c r="Z5875" s="10"/>
      <c r="AA5875" s="11"/>
      <c r="AB5875" s="14"/>
    </row>
    <row r="5876" spans="1:29" x14ac:dyDescent="0.35">
      <c r="A5876" s="8"/>
      <c r="B5876" s="8"/>
      <c r="C5876" s="8"/>
      <c r="D5876" s="9"/>
      <c r="E5876" s="9"/>
      <c r="F5876" s="9"/>
      <c r="G5876" s="56"/>
      <c r="H5876" s="8" t="s">
        <v>42</v>
      </c>
      <c r="I5876" s="58"/>
      <c r="J5876" s="59"/>
      <c r="K5876" s="12"/>
      <c r="L5876" s="58"/>
      <c r="M5876" s="60"/>
      <c r="N5876" s="1"/>
      <c r="O5876" s="1"/>
      <c r="P5876" s="8"/>
      <c r="Q5876" s="3"/>
      <c r="R5876" s="4"/>
      <c r="S5876" s="3"/>
      <c r="T5876" s="3"/>
      <c r="U5876" s="1"/>
      <c r="V5876" s="1"/>
      <c r="W5876" s="4"/>
      <c r="X5876" s="3"/>
      <c r="Y5876" s="11"/>
      <c r="Z5876" s="10"/>
      <c r="AA5876" s="11"/>
      <c r="AB5876" s="14"/>
    </row>
    <row r="5877" spans="1:29" x14ac:dyDescent="0.35">
      <c r="A5877" s="58"/>
      <c r="B5877" s="58"/>
      <c r="C5877" s="58"/>
      <c r="D5877" s="61"/>
      <c r="E5877" s="61"/>
      <c r="F5877" s="61"/>
      <c r="G5877" s="58"/>
      <c r="H5877" s="58" t="s">
        <v>43</v>
      </c>
      <c r="I5877" s="58"/>
      <c r="J5877" s="59"/>
      <c r="K5877" s="12"/>
      <c r="L5877" s="58"/>
      <c r="M5877" s="60"/>
    </row>
    <row r="5878" spans="1:29" x14ac:dyDescent="0.35">
      <c r="A5878" s="1"/>
      <c r="B5878" s="1"/>
      <c r="C5878" s="1"/>
      <c r="D5878" s="2"/>
      <c r="E5878" s="2"/>
      <c r="F5878" s="2"/>
      <c r="G5878" s="1"/>
      <c r="H5878" s="1"/>
      <c r="I5878" s="1"/>
      <c r="J5878" s="3"/>
      <c r="K5878" s="4"/>
      <c r="M5878" s="6"/>
      <c r="N5878" s="1"/>
      <c r="O5878" s="1"/>
      <c r="P5878" s="1"/>
      <c r="Q5878" s="3"/>
      <c r="R5878" s="4"/>
      <c r="S5878" s="3"/>
      <c r="T5878" s="3"/>
      <c r="U5878" s="1"/>
      <c r="V5878" s="1"/>
      <c r="W5878" s="4"/>
      <c r="X5878" s="3"/>
      <c r="Y5878" s="4"/>
      <c r="Z5878" s="3"/>
      <c r="AA5878" s="314" t="s">
        <v>0</v>
      </c>
      <c r="AB5878" s="314"/>
    </row>
    <row r="5879" spans="1:29" x14ac:dyDescent="0.35">
      <c r="A5879" s="315" t="s">
        <v>1</v>
      </c>
      <c r="B5879" s="315"/>
      <c r="C5879" s="315"/>
      <c r="D5879" s="315"/>
      <c r="E5879" s="315"/>
      <c r="F5879" s="315"/>
      <c r="G5879" s="315"/>
      <c r="H5879" s="315"/>
      <c r="I5879" s="315"/>
      <c r="J5879" s="315"/>
      <c r="K5879" s="315"/>
      <c r="L5879" s="315"/>
      <c r="M5879" s="315"/>
      <c r="N5879" s="315"/>
      <c r="O5879" s="315"/>
      <c r="P5879" s="315"/>
      <c r="Q5879" s="315"/>
      <c r="R5879" s="315"/>
      <c r="S5879" s="315"/>
      <c r="T5879" s="315"/>
      <c r="U5879" s="315"/>
      <c r="V5879" s="315"/>
      <c r="W5879" s="315"/>
      <c r="X5879" s="315"/>
      <c r="Y5879" s="315"/>
      <c r="Z5879" s="315"/>
      <c r="AA5879" s="315"/>
      <c r="AB5879" s="315"/>
    </row>
    <row r="5880" spans="1:29" x14ac:dyDescent="0.35">
      <c r="A5880" s="315" t="str">
        <f>A5861</f>
        <v>เทศบาลตำบลนาบอน</v>
      </c>
      <c r="B5880" s="315"/>
      <c r="C5880" s="315"/>
      <c r="D5880" s="315"/>
      <c r="E5880" s="315"/>
      <c r="F5880" s="315"/>
      <c r="G5880" s="315"/>
      <c r="H5880" s="315"/>
      <c r="I5880" s="315"/>
      <c r="J5880" s="315"/>
      <c r="K5880" s="315"/>
      <c r="L5880" s="315"/>
      <c r="M5880" s="315"/>
      <c r="N5880" s="315"/>
      <c r="O5880" s="315"/>
      <c r="P5880" s="315"/>
      <c r="Q5880" s="315"/>
      <c r="R5880" s="315"/>
      <c r="S5880" s="315"/>
      <c r="T5880" s="315"/>
      <c r="U5880" s="315"/>
      <c r="V5880" s="315"/>
      <c r="W5880" s="315"/>
      <c r="X5880" s="315"/>
      <c r="Y5880" s="315"/>
      <c r="Z5880" s="315"/>
      <c r="AA5880" s="315"/>
      <c r="AB5880" s="315"/>
    </row>
    <row r="5881" spans="1:29" x14ac:dyDescent="0.35">
      <c r="A5881" s="8" t="s">
        <v>451</v>
      </c>
      <c r="B5881" s="8"/>
      <c r="C5881" s="8"/>
      <c r="D5881" s="9"/>
      <c r="E5881" s="9"/>
      <c r="F5881" s="9"/>
      <c r="G5881" s="8"/>
      <c r="H5881" s="8"/>
      <c r="I5881" s="8"/>
      <c r="J5881" s="10"/>
      <c r="K5881" s="11"/>
      <c r="L5881" s="12"/>
      <c r="M5881" s="13"/>
      <c r="N5881" s="8"/>
      <c r="O5881" s="8"/>
      <c r="P5881" s="8"/>
      <c r="Q5881" s="10"/>
      <c r="R5881" s="11"/>
      <c r="S5881" s="10"/>
      <c r="T5881" s="10"/>
      <c r="U5881" s="8"/>
      <c r="V5881" s="8"/>
      <c r="W5881" s="11"/>
      <c r="X5881" s="10"/>
      <c r="Y5881" s="11"/>
      <c r="Z5881" s="10"/>
      <c r="AA5881" s="11"/>
      <c r="AB5881" s="14"/>
    </row>
    <row r="5882" spans="1:29" x14ac:dyDescent="0.35">
      <c r="A5882" s="288" t="s">
        <v>4</v>
      </c>
      <c r="B5882" s="316"/>
      <c r="C5882" s="316"/>
      <c r="D5882" s="316"/>
      <c r="E5882" s="316"/>
      <c r="F5882" s="316"/>
      <c r="G5882" s="316"/>
      <c r="H5882" s="316"/>
      <c r="I5882" s="316"/>
      <c r="J5882" s="316"/>
      <c r="K5882" s="316"/>
      <c r="L5882" s="289"/>
      <c r="M5882" s="288" t="s">
        <v>5</v>
      </c>
      <c r="N5882" s="316"/>
      <c r="O5882" s="316"/>
      <c r="P5882" s="316"/>
      <c r="Q5882" s="316"/>
      <c r="R5882" s="316"/>
      <c r="S5882" s="316"/>
      <c r="T5882" s="316"/>
      <c r="U5882" s="316"/>
      <c r="V5882" s="316"/>
      <c r="W5882" s="289"/>
      <c r="X5882" s="290" t="s">
        <v>6</v>
      </c>
      <c r="Y5882" s="290" t="s">
        <v>7</v>
      </c>
      <c r="Z5882" s="290" t="s">
        <v>8</v>
      </c>
      <c r="AA5882" s="290" t="s">
        <v>9</v>
      </c>
      <c r="AB5882" s="317" t="s">
        <v>10</v>
      </c>
    </row>
    <row r="5883" spans="1:29" x14ac:dyDescent="0.35">
      <c r="A5883" s="299" t="s">
        <v>11</v>
      </c>
      <c r="B5883" s="293" t="s">
        <v>12</v>
      </c>
      <c r="C5883" s="293" t="s">
        <v>13</v>
      </c>
      <c r="D5883" s="311" t="s">
        <v>14</v>
      </c>
      <c r="E5883" s="311" t="s">
        <v>15</v>
      </c>
      <c r="F5883" s="312" t="s">
        <v>16</v>
      </c>
      <c r="G5883" s="302" t="s">
        <v>17</v>
      </c>
      <c r="H5883" s="303"/>
      <c r="I5883" s="304"/>
      <c r="J5883" s="290" t="s">
        <v>18</v>
      </c>
      <c r="K5883" s="290" t="s">
        <v>19</v>
      </c>
      <c r="L5883" s="308" t="s">
        <v>20</v>
      </c>
      <c r="M5883" s="299" t="s">
        <v>11</v>
      </c>
      <c r="N5883" s="293" t="s">
        <v>21</v>
      </c>
      <c r="O5883" s="293" t="s">
        <v>22</v>
      </c>
      <c r="P5883" s="293" t="s">
        <v>16</v>
      </c>
      <c r="Q5883" s="290" t="s">
        <v>23</v>
      </c>
      <c r="R5883" s="290" t="s">
        <v>24</v>
      </c>
      <c r="S5883" s="290" t="s">
        <v>25</v>
      </c>
      <c r="T5883" s="290" t="s">
        <v>26</v>
      </c>
      <c r="U5883" s="288" t="s">
        <v>27</v>
      </c>
      <c r="V5883" s="289"/>
      <c r="W5883" s="290" t="s">
        <v>28</v>
      </c>
      <c r="X5883" s="291"/>
      <c r="Y5883" s="291"/>
      <c r="Z5883" s="291"/>
      <c r="AA5883" s="291"/>
      <c r="AB5883" s="318"/>
    </row>
    <row r="5884" spans="1:29" x14ac:dyDescent="0.35">
      <c r="A5884" s="300"/>
      <c r="B5884" s="294"/>
      <c r="C5884" s="294"/>
      <c r="D5884" s="312"/>
      <c r="E5884" s="312"/>
      <c r="F5884" s="312"/>
      <c r="G5884" s="305"/>
      <c r="H5884" s="306"/>
      <c r="I5884" s="307"/>
      <c r="J5884" s="291"/>
      <c r="K5884" s="291"/>
      <c r="L5884" s="309"/>
      <c r="M5884" s="300"/>
      <c r="N5884" s="294"/>
      <c r="O5884" s="294"/>
      <c r="P5884" s="294"/>
      <c r="Q5884" s="291"/>
      <c r="R5884" s="291"/>
      <c r="S5884" s="291"/>
      <c r="T5884" s="291"/>
      <c r="U5884" s="293" t="s">
        <v>29</v>
      </c>
      <c r="V5884" s="296" t="s">
        <v>30</v>
      </c>
      <c r="W5884" s="291"/>
      <c r="X5884" s="291"/>
      <c r="Y5884" s="291"/>
      <c r="Z5884" s="291"/>
      <c r="AA5884" s="291"/>
      <c r="AB5884" s="318"/>
    </row>
    <row r="5885" spans="1:29" x14ac:dyDescent="0.35">
      <c r="A5885" s="300"/>
      <c r="B5885" s="294"/>
      <c r="C5885" s="294"/>
      <c r="D5885" s="312"/>
      <c r="E5885" s="312"/>
      <c r="F5885" s="312"/>
      <c r="G5885" s="299" t="s">
        <v>31</v>
      </c>
      <c r="H5885" s="299" t="s">
        <v>32</v>
      </c>
      <c r="I5885" s="299" t="s">
        <v>33</v>
      </c>
      <c r="J5885" s="291"/>
      <c r="K5885" s="291"/>
      <c r="L5885" s="309"/>
      <c r="M5885" s="300"/>
      <c r="N5885" s="294"/>
      <c r="O5885" s="294"/>
      <c r="P5885" s="294"/>
      <c r="Q5885" s="291"/>
      <c r="R5885" s="291"/>
      <c r="S5885" s="291"/>
      <c r="T5885" s="291"/>
      <c r="U5885" s="294"/>
      <c r="V5885" s="297"/>
      <c r="W5885" s="291"/>
      <c r="X5885" s="291"/>
      <c r="Y5885" s="291"/>
      <c r="Z5885" s="291"/>
      <c r="AA5885" s="291"/>
      <c r="AB5885" s="318"/>
    </row>
    <row r="5886" spans="1:29" x14ac:dyDescent="0.35">
      <c r="A5886" s="300"/>
      <c r="B5886" s="294"/>
      <c r="C5886" s="294"/>
      <c r="D5886" s="312"/>
      <c r="E5886" s="312"/>
      <c r="F5886" s="312"/>
      <c r="G5886" s="300"/>
      <c r="H5886" s="300"/>
      <c r="I5886" s="300"/>
      <c r="J5886" s="291"/>
      <c r="K5886" s="291"/>
      <c r="L5886" s="309"/>
      <c r="M5886" s="300"/>
      <c r="N5886" s="294"/>
      <c r="O5886" s="294"/>
      <c r="P5886" s="294"/>
      <c r="Q5886" s="291"/>
      <c r="R5886" s="291"/>
      <c r="S5886" s="291"/>
      <c r="T5886" s="291"/>
      <c r="U5886" s="294"/>
      <c r="V5886" s="297"/>
      <c r="W5886" s="291"/>
      <c r="X5886" s="291"/>
      <c r="Y5886" s="291"/>
      <c r="Z5886" s="291"/>
      <c r="AA5886" s="291"/>
      <c r="AB5886" s="318"/>
    </row>
    <row r="5887" spans="1:29" x14ac:dyDescent="0.35">
      <c r="A5887" s="301"/>
      <c r="B5887" s="295"/>
      <c r="C5887" s="295"/>
      <c r="D5887" s="313"/>
      <c r="E5887" s="313"/>
      <c r="F5887" s="313"/>
      <c r="G5887" s="301"/>
      <c r="H5887" s="301"/>
      <c r="I5887" s="301"/>
      <c r="J5887" s="292"/>
      <c r="K5887" s="292"/>
      <c r="L5887" s="310"/>
      <c r="M5887" s="301"/>
      <c r="N5887" s="295"/>
      <c r="O5887" s="295"/>
      <c r="P5887" s="295"/>
      <c r="Q5887" s="292"/>
      <c r="R5887" s="292"/>
      <c r="S5887" s="292"/>
      <c r="T5887" s="292"/>
      <c r="U5887" s="295"/>
      <c r="V5887" s="298"/>
      <c r="W5887" s="292"/>
      <c r="X5887" s="292"/>
      <c r="Y5887" s="292"/>
      <c r="Z5887" s="292"/>
      <c r="AA5887" s="292"/>
      <c r="AB5887" s="319"/>
    </row>
    <row r="5888" spans="1:29" x14ac:dyDescent="0.35">
      <c r="A5888" s="15">
        <v>1</v>
      </c>
      <c r="B5888" s="16" t="str">
        <f>[1]ภดส3!B9305</f>
        <v>โฉนด</v>
      </c>
      <c r="C5888" s="16">
        <f>[1]ภดส3!E9305</f>
        <v>3500</v>
      </c>
      <c r="D5888" s="17">
        <f>[1]ภดส3!C9305</f>
        <v>7444</v>
      </c>
      <c r="E5888" s="17" t="s">
        <v>59</v>
      </c>
      <c r="F5888" s="18" t="s">
        <v>45</v>
      </c>
      <c r="G5888" s="16">
        <f>[1]ภดส3!G9305</f>
        <v>0</v>
      </c>
      <c r="H5888" s="16">
        <f>[1]ภดส3!H9305</f>
        <v>0</v>
      </c>
      <c r="I5888" s="16">
        <f>[1]ภดส3!I9305</f>
        <v>22</v>
      </c>
      <c r="J5888" s="19">
        <f>[1]ภดส3!J9305</f>
        <v>22</v>
      </c>
      <c r="K5888" s="20">
        <v>3050</v>
      </c>
      <c r="L5888" s="19">
        <f>J5888*K5888</f>
        <v>67100</v>
      </c>
      <c r="M5888" s="21"/>
      <c r="N5888" s="21"/>
      <c r="O5888" s="21"/>
      <c r="P5888" s="21"/>
      <c r="Q5888" s="22"/>
      <c r="R5888" s="23"/>
      <c r="S5888" s="22"/>
      <c r="T5888" s="22"/>
      <c r="U5888" s="21"/>
      <c r="V5888" s="21"/>
      <c r="W5888" s="23"/>
      <c r="X5888" s="22">
        <f>L5888</f>
        <v>67100</v>
      </c>
      <c r="Y5888" s="23">
        <f>X5888*100/100</f>
        <v>67100</v>
      </c>
      <c r="Z5888" s="22">
        <v>0</v>
      </c>
      <c r="AA5888" s="24">
        <f>Y5888-Z5888</f>
        <v>67100</v>
      </c>
      <c r="AB5888" s="25">
        <v>0.3</v>
      </c>
      <c r="AC5888" s="5">
        <f>AA5888*AB5888/100</f>
        <v>201.3</v>
      </c>
    </row>
    <row r="5889" spans="1:29" x14ac:dyDescent="0.35">
      <c r="A5889" s="15"/>
      <c r="B5889" s="16"/>
      <c r="C5889" s="16"/>
      <c r="D5889" s="17"/>
      <c r="E5889" s="17"/>
      <c r="F5889" s="28"/>
      <c r="G5889" s="16"/>
      <c r="H5889" s="16"/>
      <c r="I5889" s="16"/>
      <c r="J5889" s="45"/>
      <c r="K5889" s="29"/>
      <c r="L5889" s="19"/>
      <c r="M5889" s="30"/>
      <c r="N5889" s="30"/>
      <c r="O5889" s="31"/>
      <c r="P5889" s="30"/>
      <c r="Q5889" s="32"/>
      <c r="R5889" s="23"/>
      <c r="S5889" s="42"/>
      <c r="T5889" s="22"/>
      <c r="U5889" s="31"/>
      <c r="V5889" s="31"/>
      <c r="W5889" s="23"/>
      <c r="X5889" s="22"/>
      <c r="Y5889" s="23"/>
      <c r="Z5889" s="22"/>
      <c r="AA5889" s="24"/>
      <c r="AB5889" s="25"/>
      <c r="AC5889" s="5">
        <f>SUM(AC5888)</f>
        <v>201.3</v>
      </c>
    </row>
    <row r="5890" spans="1:29" x14ac:dyDescent="0.35">
      <c r="A5890" s="201"/>
      <c r="B5890" s="202"/>
      <c r="C5890" s="202"/>
      <c r="D5890" s="77"/>
      <c r="E5890" s="77"/>
      <c r="F5890" s="130"/>
      <c r="G5890" s="202"/>
      <c r="H5890" s="202"/>
      <c r="I5890" s="202"/>
      <c r="J5890" s="196"/>
      <c r="K5890" s="197"/>
      <c r="L5890" s="203"/>
      <c r="M5890" s="132"/>
      <c r="N5890" s="204"/>
      <c r="O5890" s="204"/>
      <c r="P5890" s="204"/>
      <c r="Q5890" s="183"/>
      <c r="R5890" s="206"/>
      <c r="S5890" s="183"/>
      <c r="T5890" s="207"/>
      <c r="U5890" s="204"/>
      <c r="V5890" s="204"/>
      <c r="W5890" s="206"/>
      <c r="X5890" s="207"/>
      <c r="Y5890" s="206"/>
      <c r="Z5890" s="207"/>
      <c r="AA5890" s="208"/>
      <c r="AB5890" s="198"/>
      <c r="AC5890" s="188"/>
    </row>
    <row r="5891" spans="1:29" x14ac:dyDescent="0.35">
      <c r="A5891" s="1"/>
      <c r="B5891" s="1"/>
      <c r="C5891" s="1"/>
      <c r="D5891" s="2"/>
      <c r="E5891" s="2"/>
      <c r="F5891" s="2"/>
      <c r="G5891" s="1"/>
      <c r="H5891" s="1"/>
      <c r="I5891" s="1"/>
      <c r="J5891" s="3"/>
      <c r="K5891" s="4"/>
      <c r="M5891" s="6"/>
      <c r="N5891" s="1"/>
      <c r="O5891" s="1"/>
      <c r="P5891" s="1"/>
      <c r="Q5891" s="3"/>
      <c r="R5891" s="4"/>
      <c r="S5891" s="3"/>
      <c r="T5891" s="3"/>
      <c r="U5891" s="1"/>
      <c r="V5891" s="1"/>
      <c r="W5891" s="4"/>
      <c r="X5891" s="3"/>
      <c r="Y5891" s="4"/>
      <c r="Z5891" s="3"/>
      <c r="AA5891" s="4"/>
      <c r="AB5891" s="55"/>
    </row>
    <row r="5892" spans="1:29" x14ac:dyDescent="0.35">
      <c r="A5892" s="8"/>
      <c r="B5892" s="8" t="s">
        <v>37</v>
      </c>
      <c r="C5892" s="8"/>
      <c r="D5892" s="9" t="s">
        <v>38</v>
      </c>
      <c r="E5892" s="9"/>
      <c r="F5892" s="9"/>
      <c r="G5892" s="56"/>
      <c r="H5892" s="8" t="s">
        <v>39</v>
      </c>
      <c r="I5892" s="8"/>
      <c r="J5892" s="57"/>
      <c r="K5892" s="10"/>
      <c r="L5892" s="8"/>
      <c r="M5892" s="13"/>
      <c r="N5892" s="1"/>
      <c r="O5892" s="1"/>
      <c r="P5892" s="1"/>
      <c r="Q5892" s="3"/>
      <c r="R5892" s="4"/>
      <c r="S5892" s="3"/>
      <c r="T5892" s="3"/>
      <c r="U5892" s="1"/>
      <c r="V5892" s="1"/>
      <c r="W5892" s="4"/>
      <c r="X5892" s="3"/>
      <c r="Y5892" s="4"/>
      <c r="Z5892" s="3"/>
      <c r="AA5892" s="4"/>
      <c r="AB5892" s="55"/>
    </row>
    <row r="5893" spans="1:29" x14ac:dyDescent="0.35">
      <c r="A5893" s="8"/>
      <c r="B5893" s="8"/>
      <c r="C5893" s="8"/>
      <c r="D5893" s="9"/>
      <c r="E5893" s="9"/>
      <c r="F5893" s="9"/>
      <c r="G5893" s="56"/>
      <c r="H5893" s="8" t="s">
        <v>40</v>
      </c>
      <c r="I5893" s="8"/>
      <c r="J5893" s="57"/>
      <c r="K5893" s="10"/>
      <c r="L5893" s="8"/>
      <c r="M5893" s="13"/>
      <c r="N5893" s="1"/>
      <c r="O5893" s="1"/>
      <c r="P5893" s="1"/>
      <c r="Q5893" s="3"/>
      <c r="R5893" s="4"/>
      <c r="S5893" s="3"/>
      <c r="T5893" s="3"/>
      <c r="U5893" s="1"/>
      <c r="V5893" s="1"/>
      <c r="W5893" s="4"/>
      <c r="X5893" s="3"/>
      <c r="Y5893" s="4"/>
      <c r="Z5893" s="3"/>
      <c r="AA5893" s="4"/>
      <c r="AB5893" s="55"/>
    </row>
    <row r="5894" spans="1:29" x14ac:dyDescent="0.35">
      <c r="A5894" s="8"/>
      <c r="B5894" s="8"/>
      <c r="C5894" s="8"/>
      <c r="D5894" s="9"/>
      <c r="E5894" s="9"/>
      <c r="F5894" s="9"/>
      <c r="G5894" s="56"/>
      <c r="H5894" s="8" t="s">
        <v>41</v>
      </c>
      <c r="I5894" s="8"/>
      <c r="J5894" s="57"/>
      <c r="K5894" s="10"/>
      <c r="L5894" s="8"/>
      <c r="M5894" s="13"/>
      <c r="N5894" s="1"/>
      <c r="O5894" s="1"/>
      <c r="P5894" s="8"/>
      <c r="Q5894" s="3"/>
      <c r="R5894" s="4"/>
      <c r="S5894" s="3"/>
      <c r="T5894" s="3"/>
      <c r="U5894" s="1"/>
      <c r="V5894" s="1"/>
      <c r="W5894" s="4"/>
      <c r="X5894" s="3"/>
      <c r="Y5894" s="11"/>
      <c r="Z5894" s="10"/>
      <c r="AA5894" s="11"/>
      <c r="AB5894" s="14"/>
    </row>
    <row r="5895" spans="1:29" x14ac:dyDescent="0.35">
      <c r="A5895" s="8"/>
      <c r="B5895" s="8"/>
      <c r="C5895" s="8"/>
      <c r="D5895" s="9"/>
      <c r="E5895" s="9"/>
      <c r="F5895" s="9"/>
      <c r="G5895" s="56"/>
      <c r="H5895" s="8" t="s">
        <v>42</v>
      </c>
      <c r="I5895" s="58"/>
      <c r="J5895" s="59"/>
      <c r="K5895" s="12"/>
      <c r="L5895" s="58"/>
      <c r="M5895" s="60"/>
      <c r="N5895" s="1"/>
      <c r="O5895" s="1"/>
      <c r="P5895" s="8"/>
      <c r="Q5895" s="3"/>
      <c r="R5895" s="4"/>
      <c r="S5895" s="3"/>
      <c r="T5895" s="3"/>
      <c r="U5895" s="1"/>
      <c r="V5895" s="1"/>
      <c r="W5895" s="4"/>
      <c r="X5895" s="3"/>
      <c r="Y5895" s="11"/>
      <c r="Z5895" s="10"/>
      <c r="AA5895" s="11"/>
      <c r="AB5895" s="14"/>
    </row>
    <row r="5896" spans="1:29" x14ac:dyDescent="0.35">
      <c r="A5896" s="58"/>
      <c r="B5896" s="58"/>
      <c r="C5896" s="58"/>
      <c r="D5896" s="61"/>
      <c r="E5896" s="61"/>
      <c r="F5896" s="61"/>
      <c r="G5896" s="58"/>
      <c r="H5896" s="58" t="s">
        <v>43</v>
      </c>
      <c r="I5896" s="58"/>
      <c r="J5896" s="59"/>
      <c r="K5896" s="12"/>
      <c r="L5896" s="58"/>
      <c r="M5896" s="60"/>
    </row>
    <row r="5897" spans="1:29" x14ac:dyDescent="0.35">
      <c r="A5897" s="1"/>
      <c r="B5897" s="1"/>
      <c r="C5897" s="1"/>
      <c r="D5897" s="2"/>
      <c r="E5897" s="2"/>
      <c r="F5897" s="2"/>
      <c r="G5897" s="1"/>
      <c r="H5897" s="1"/>
      <c r="I5897" s="1"/>
      <c r="J5897" s="3"/>
      <c r="K5897" s="4"/>
      <c r="M5897" s="6"/>
      <c r="N5897" s="1"/>
      <c r="O5897" s="1"/>
      <c r="P5897" s="1"/>
      <c r="Q5897" s="3"/>
      <c r="R5897" s="4"/>
      <c r="S5897" s="3"/>
      <c r="T5897" s="3"/>
      <c r="U5897" s="1"/>
      <c r="V5897" s="1"/>
      <c r="W5897" s="4"/>
      <c r="X5897" s="3"/>
      <c r="Y5897" s="4"/>
      <c r="Z5897" s="3"/>
      <c r="AA5897" s="314" t="s">
        <v>0</v>
      </c>
      <c r="AB5897" s="314"/>
    </row>
    <row r="5898" spans="1:29" x14ac:dyDescent="0.35">
      <c r="A5898" s="315" t="s">
        <v>1</v>
      </c>
      <c r="B5898" s="315"/>
      <c r="C5898" s="315"/>
      <c r="D5898" s="315"/>
      <c r="E5898" s="315"/>
      <c r="F5898" s="315"/>
      <c r="G5898" s="315"/>
      <c r="H5898" s="315"/>
      <c r="I5898" s="315"/>
      <c r="J5898" s="315"/>
      <c r="K5898" s="315"/>
      <c r="L5898" s="315"/>
      <c r="M5898" s="315"/>
      <c r="N5898" s="315"/>
      <c r="O5898" s="315"/>
      <c r="P5898" s="315"/>
      <c r="Q5898" s="315"/>
      <c r="R5898" s="315"/>
      <c r="S5898" s="315"/>
      <c r="T5898" s="315"/>
      <c r="U5898" s="315"/>
      <c r="V5898" s="315"/>
      <c r="W5898" s="315"/>
      <c r="X5898" s="315"/>
      <c r="Y5898" s="315"/>
      <c r="Z5898" s="315"/>
      <c r="AA5898" s="315"/>
      <c r="AB5898" s="315"/>
    </row>
    <row r="5899" spans="1:29" x14ac:dyDescent="0.35">
      <c r="A5899" s="315" t="str">
        <f>A5880</f>
        <v>เทศบาลตำบลนาบอน</v>
      </c>
      <c r="B5899" s="315"/>
      <c r="C5899" s="315"/>
      <c r="D5899" s="315"/>
      <c r="E5899" s="315"/>
      <c r="F5899" s="315"/>
      <c r="G5899" s="315"/>
      <c r="H5899" s="315"/>
      <c r="I5899" s="315"/>
      <c r="J5899" s="315"/>
      <c r="K5899" s="315"/>
      <c r="L5899" s="315"/>
      <c r="M5899" s="315"/>
      <c r="N5899" s="315"/>
      <c r="O5899" s="315"/>
      <c r="P5899" s="315"/>
      <c r="Q5899" s="315"/>
      <c r="R5899" s="315"/>
      <c r="S5899" s="315"/>
      <c r="T5899" s="315"/>
      <c r="U5899" s="315"/>
      <c r="V5899" s="315"/>
      <c r="W5899" s="315"/>
      <c r="X5899" s="315"/>
      <c r="Y5899" s="315"/>
      <c r="Z5899" s="315"/>
      <c r="AA5899" s="315"/>
      <c r="AB5899" s="315"/>
    </row>
    <row r="5900" spans="1:29" x14ac:dyDescent="0.35">
      <c r="A5900" s="8" t="s">
        <v>452</v>
      </c>
      <c r="B5900" s="8"/>
      <c r="C5900" s="8"/>
      <c r="D5900" s="9"/>
      <c r="E5900" s="9"/>
      <c r="F5900" s="9"/>
      <c r="G5900" s="8"/>
      <c r="H5900" s="8"/>
      <c r="I5900" s="8"/>
      <c r="J5900" s="10"/>
      <c r="K5900" s="11"/>
      <c r="L5900" s="12"/>
      <c r="M5900" s="13"/>
      <c r="N5900" s="8"/>
      <c r="O5900" s="8"/>
      <c r="P5900" s="8"/>
      <c r="Q5900" s="10"/>
      <c r="R5900" s="11"/>
      <c r="S5900" s="10"/>
      <c r="T5900" s="10"/>
      <c r="U5900" s="8"/>
      <c r="V5900" s="8"/>
      <c r="W5900" s="11"/>
      <c r="X5900" s="10"/>
      <c r="Y5900" s="11"/>
      <c r="Z5900" s="10"/>
      <c r="AA5900" s="11"/>
      <c r="AB5900" s="14"/>
    </row>
    <row r="5901" spans="1:29" x14ac:dyDescent="0.35">
      <c r="A5901" s="288" t="s">
        <v>4</v>
      </c>
      <c r="B5901" s="316"/>
      <c r="C5901" s="316"/>
      <c r="D5901" s="316"/>
      <c r="E5901" s="316"/>
      <c r="F5901" s="316"/>
      <c r="G5901" s="316"/>
      <c r="H5901" s="316"/>
      <c r="I5901" s="316"/>
      <c r="J5901" s="316"/>
      <c r="K5901" s="316"/>
      <c r="L5901" s="289"/>
      <c r="M5901" s="288" t="s">
        <v>5</v>
      </c>
      <c r="N5901" s="316"/>
      <c r="O5901" s="316"/>
      <c r="P5901" s="316"/>
      <c r="Q5901" s="316"/>
      <c r="R5901" s="316"/>
      <c r="S5901" s="316"/>
      <c r="T5901" s="316"/>
      <c r="U5901" s="316"/>
      <c r="V5901" s="316"/>
      <c r="W5901" s="289"/>
      <c r="X5901" s="290" t="s">
        <v>6</v>
      </c>
      <c r="Y5901" s="290" t="s">
        <v>7</v>
      </c>
      <c r="Z5901" s="290" t="s">
        <v>8</v>
      </c>
      <c r="AA5901" s="290" t="s">
        <v>9</v>
      </c>
      <c r="AB5901" s="317" t="s">
        <v>10</v>
      </c>
    </row>
    <row r="5902" spans="1:29" x14ac:dyDescent="0.35">
      <c r="A5902" s="299" t="s">
        <v>11</v>
      </c>
      <c r="B5902" s="293" t="s">
        <v>12</v>
      </c>
      <c r="C5902" s="293" t="s">
        <v>13</v>
      </c>
      <c r="D5902" s="311" t="s">
        <v>14</v>
      </c>
      <c r="E5902" s="311" t="s">
        <v>15</v>
      </c>
      <c r="F5902" s="312" t="s">
        <v>16</v>
      </c>
      <c r="G5902" s="302" t="s">
        <v>17</v>
      </c>
      <c r="H5902" s="303"/>
      <c r="I5902" s="304"/>
      <c r="J5902" s="290" t="s">
        <v>18</v>
      </c>
      <c r="K5902" s="290" t="s">
        <v>19</v>
      </c>
      <c r="L5902" s="308" t="s">
        <v>20</v>
      </c>
      <c r="M5902" s="299" t="s">
        <v>11</v>
      </c>
      <c r="N5902" s="293" t="s">
        <v>21</v>
      </c>
      <c r="O5902" s="293" t="s">
        <v>22</v>
      </c>
      <c r="P5902" s="293" t="s">
        <v>16</v>
      </c>
      <c r="Q5902" s="290" t="s">
        <v>23</v>
      </c>
      <c r="R5902" s="290" t="s">
        <v>24</v>
      </c>
      <c r="S5902" s="290" t="s">
        <v>25</v>
      </c>
      <c r="T5902" s="290" t="s">
        <v>26</v>
      </c>
      <c r="U5902" s="288" t="s">
        <v>27</v>
      </c>
      <c r="V5902" s="289"/>
      <c r="W5902" s="290" t="s">
        <v>28</v>
      </c>
      <c r="X5902" s="291"/>
      <c r="Y5902" s="291"/>
      <c r="Z5902" s="291"/>
      <c r="AA5902" s="291"/>
      <c r="AB5902" s="318"/>
    </row>
    <row r="5903" spans="1:29" x14ac:dyDescent="0.35">
      <c r="A5903" s="300"/>
      <c r="B5903" s="294"/>
      <c r="C5903" s="294"/>
      <c r="D5903" s="312"/>
      <c r="E5903" s="312"/>
      <c r="F5903" s="312"/>
      <c r="G5903" s="305"/>
      <c r="H5903" s="306"/>
      <c r="I5903" s="307"/>
      <c r="J5903" s="291"/>
      <c r="K5903" s="291"/>
      <c r="L5903" s="309"/>
      <c r="M5903" s="300"/>
      <c r="N5903" s="294"/>
      <c r="O5903" s="294"/>
      <c r="P5903" s="294"/>
      <c r="Q5903" s="291"/>
      <c r="R5903" s="291"/>
      <c r="S5903" s="291"/>
      <c r="T5903" s="291"/>
      <c r="U5903" s="293" t="s">
        <v>29</v>
      </c>
      <c r="V5903" s="296" t="s">
        <v>30</v>
      </c>
      <c r="W5903" s="291"/>
      <c r="X5903" s="291"/>
      <c r="Y5903" s="291"/>
      <c r="Z5903" s="291"/>
      <c r="AA5903" s="291"/>
      <c r="AB5903" s="318"/>
    </row>
    <row r="5904" spans="1:29" x14ac:dyDescent="0.35">
      <c r="A5904" s="300"/>
      <c r="B5904" s="294"/>
      <c r="C5904" s="294"/>
      <c r="D5904" s="312"/>
      <c r="E5904" s="312"/>
      <c r="F5904" s="312"/>
      <c r="G5904" s="299" t="s">
        <v>31</v>
      </c>
      <c r="H5904" s="299" t="s">
        <v>32</v>
      </c>
      <c r="I5904" s="299" t="s">
        <v>33</v>
      </c>
      <c r="J5904" s="291"/>
      <c r="K5904" s="291"/>
      <c r="L5904" s="309"/>
      <c r="M5904" s="300"/>
      <c r="N5904" s="294"/>
      <c r="O5904" s="294"/>
      <c r="P5904" s="294"/>
      <c r="Q5904" s="291"/>
      <c r="R5904" s="291"/>
      <c r="S5904" s="291"/>
      <c r="T5904" s="291"/>
      <c r="U5904" s="294"/>
      <c r="V5904" s="297"/>
      <c r="W5904" s="291"/>
      <c r="X5904" s="291"/>
      <c r="Y5904" s="291"/>
      <c r="Z5904" s="291"/>
      <c r="AA5904" s="291"/>
      <c r="AB5904" s="318"/>
    </row>
    <row r="5905" spans="1:29" x14ac:dyDescent="0.35">
      <c r="A5905" s="300"/>
      <c r="B5905" s="294"/>
      <c r="C5905" s="294"/>
      <c r="D5905" s="312"/>
      <c r="E5905" s="312"/>
      <c r="F5905" s="312"/>
      <c r="G5905" s="300"/>
      <c r="H5905" s="300"/>
      <c r="I5905" s="300"/>
      <c r="J5905" s="291"/>
      <c r="K5905" s="291"/>
      <c r="L5905" s="309"/>
      <c r="M5905" s="300"/>
      <c r="N5905" s="294"/>
      <c r="O5905" s="294"/>
      <c r="P5905" s="294"/>
      <c r="Q5905" s="291"/>
      <c r="R5905" s="291"/>
      <c r="S5905" s="291"/>
      <c r="T5905" s="291"/>
      <c r="U5905" s="294"/>
      <c r="V5905" s="297"/>
      <c r="W5905" s="291"/>
      <c r="X5905" s="291"/>
      <c r="Y5905" s="291"/>
      <c r="Z5905" s="291"/>
      <c r="AA5905" s="291"/>
      <c r="AB5905" s="318"/>
    </row>
    <row r="5906" spans="1:29" x14ac:dyDescent="0.35">
      <c r="A5906" s="301"/>
      <c r="B5906" s="295"/>
      <c r="C5906" s="295"/>
      <c r="D5906" s="313"/>
      <c r="E5906" s="313"/>
      <c r="F5906" s="313"/>
      <c r="G5906" s="301"/>
      <c r="H5906" s="301"/>
      <c r="I5906" s="301"/>
      <c r="J5906" s="292"/>
      <c r="K5906" s="292"/>
      <c r="L5906" s="310"/>
      <c r="M5906" s="301"/>
      <c r="N5906" s="295"/>
      <c r="O5906" s="295"/>
      <c r="P5906" s="295"/>
      <c r="Q5906" s="292"/>
      <c r="R5906" s="292"/>
      <c r="S5906" s="292"/>
      <c r="T5906" s="292"/>
      <c r="U5906" s="295"/>
      <c r="V5906" s="298"/>
      <c r="W5906" s="292"/>
      <c r="X5906" s="292"/>
      <c r="Y5906" s="292"/>
      <c r="Z5906" s="292"/>
      <c r="AA5906" s="292"/>
      <c r="AB5906" s="319"/>
    </row>
    <row r="5907" spans="1:29" x14ac:dyDescent="0.35">
      <c r="A5907" s="15">
        <v>1</v>
      </c>
      <c r="B5907" s="16" t="str">
        <f>[1]ภดส3!B14382</f>
        <v>โฉนด</v>
      </c>
      <c r="C5907" s="16">
        <f>[1]ภดส3!E14382</f>
        <v>90</v>
      </c>
      <c r="D5907" s="17">
        <f>[1]ภดส3!C14382</f>
        <v>91</v>
      </c>
      <c r="E5907" s="17" t="str">
        <f>[1]ภดส3!F14382</f>
        <v>ม.11 ต.นาบอน</v>
      </c>
      <c r="F5907" s="18" t="s">
        <v>80</v>
      </c>
      <c r="G5907" s="16">
        <f>[1]ภดส3!G14382</f>
        <v>0</v>
      </c>
      <c r="H5907" s="16">
        <f>[1]ภดส3!H14382</f>
        <v>0</v>
      </c>
      <c r="I5907" s="16">
        <f>[1]ภดส3!I14382</f>
        <v>23</v>
      </c>
      <c r="J5907" s="19">
        <f>[1]ภดส3!J14382</f>
        <v>23</v>
      </c>
      <c r="K5907" s="20">
        <v>3050</v>
      </c>
      <c r="L5907" s="19">
        <f>J5907*K5907</f>
        <v>70150</v>
      </c>
      <c r="M5907" s="21">
        <v>1</v>
      </c>
      <c r="N5907" s="21" t="s">
        <v>48</v>
      </c>
      <c r="O5907" s="21" t="s">
        <v>49</v>
      </c>
      <c r="P5907" s="21">
        <v>5</v>
      </c>
      <c r="Q5907" s="22">
        <v>180</v>
      </c>
      <c r="R5907" s="23">
        <v>100</v>
      </c>
      <c r="S5907" s="22">
        <v>7450</v>
      </c>
      <c r="T5907" s="22">
        <f>Q5907*S5907</f>
        <v>1341000</v>
      </c>
      <c r="U5907" s="21">
        <v>20</v>
      </c>
      <c r="V5907" s="21">
        <v>30</v>
      </c>
      <c r="W5907" s="23">
        <f>T5907-T5907*30/100</f>
        <v>938700</v>
      </c>
      <c r="X5907" s="22">
        <f>L5907+W5907</f>
        <v>1008850</v>
      </c>
      <c r="Y5907" s="23">
        <f>X5907*R5907/100</f>
        <v>1008850</v>
      </c>
      <c r="Z5907" s="22">
        <v>0</v>
      </c>
      <c r="AA5907" s="24">
        <v>0</v>
      </c>
      <c r="AB5907" s="25">
        <v>0</v>
      </c>
      <c r="AC5907" s="5">
        <v>0</v>
      </c>
    </row>
    <row r="5908" spans="1:29" x14ac:dyDescent="0.35">
      <c r="A5908" s="15"/>
      <c r="B5908" s="16"/>
      <c r="C5908" s="16"/>
      <c r="D5908" s="17"/>
      <c r="E5908" s="17"/>
      <c r="F5908" s="28"/>
      <c r="G5908" s="16"/>
      <c r="H5908" s="16"/>
      <c r="I5908" s="16"/>
      <c r="J5908" s="45"/>
      <c r="K5908" s="29"/>
      <c r="L5908" s="19"/>
      <c r="M5908" s="31"/>
      <c r="N5908" s="31" t="s">
        <v>35</v>
      </c>
      <c r="O5908" s="31"/>
      <c r="P5908" s="31">
        <v>3</v>
      </c>
      <c r="Q5908" s="32">
        <v>40</v>
      </c>
      <c r="R5908" s="23">
        <f>Q5908*R5907/Q5907</f>
        <v>22.222222222222221</v>
      </c>
      <c r="S5908" s="42"/>
      <c r="T5908" s="22"/>
      <c r="U5908" s="31"/>
      <c r="V5908" s="31"/>
      <c r="W5908" s="23"/>
      <c r="X5908" s="22"/>
      <c r="Y5908" s="23">
        <f>Y5907*R5908/100</f>
        <v>224188.88888888888</v>
      </c>
      <c r="Z5908" s="22">
        <v>0</v>
      </c>
      <c r="AA5908" s="24">
        <f>Y5908-Z5908</f>
        <v>224188.88888888888</v>
      </c>
      <c r="AB5908" s="25">
        <v>0.3</v>
      </c>
      <c r="AC5908" s="5">
        <f>AA5908*AB5908/100</f>
        <v>672.56666666666661</v>
      </c>
    </row>
    <row r="5909" spans="1:29" x14ac:dyDescent="0.35">
      <c r="A5909" s="92"/>
      <c r="B5909" s="93"/>
      <c r="C5909" s="93"/>
      <c r="D5909" s="17"/>
      <c r="E5909" s="17"/>
      <c r="F5909" s="105"/>
      <c r="G5909" s="93"/>
      <c r="H5909" s="93"/>
      <c r="I5909" s="93"/>
      <c r="J5909" s="114"/>
      <c r="K5909" s="142"/>
      <c r="L5909" s="95"/>
      <c r="M5909" s="91"/>
      <c r="N5909" s="71" t="s">
        <v>35</v>
      </c>
      <c r="O5909" s="71"/>
      <c r="P5909" s="71">
        <v>2</v>
      </c>
      <c r="Q5909" s="249">
        <v>50</v>
      </c>
      <c r="R5909" s="98">
        <f>Q5909*R5907/Q5907</f>
        <v>27.777777777777779</v>
      </c>
      <c r="S5909" s="229"/>
      <c r="T5909" s="97"/>
      <c r="U5909" s="71"/>
      <c r="V5909" s="71"/>
      <c r="W5909" s="98"/>
      <c r="X5909" s="97"/>
      <c r="Y5909" s="98">
        <f>Y5907*R5909/100</f>
        <v>280236.11111111112</v>
      </c>
      <c r="Z5909" s="97">
        <v>0</v>
      </c>
      <c r="AA5909" s="99">
        <v>0</v>
      </c>
      <c r="AB5909" s="100">
        <v>0.02</v>
      </c>
      <c r="AC5909" s="5">
        <f t="shared" ref="AC5909:AC5910" si="344">AA5909*AB5909/100</f>
        <v>0</v>
      </c>
    </row>
    <row r="5910" spans="1:29" x14ac:dyDescent="0.35">
      <c r="A5910" s="92"/>
      <c r="B5910" s="93"/>
      <c r="C5910" s="93"/>
      <c r="D5910" s="17"/>
      <c r="E5910" s="17"/>
      <c r="F5910" s="105"/>
      <c r="G5910" s="93"/>
      <c r="H5910" s="93"/>
      <c r="I5910" s="93"/>
      <c r="J5910" s="114"/>
      <c r="K5910" s="142"/>
      <c r="L5910" s="95"/>
      <c r="M5910" s="91"/>
      <c r="N5910" s="71" t="s">
        <v>36</v>
      </c>
      <c r="O5910" s="71"/>
      <c r="P5910" s="71">
        <v>2</v>
      </c>
      <c r="Q5910" s="249">
        <v>90</v>
      </c>
      <c r="R5910" s="98">
        <f>Q5910*R5907/Q5907</f>
        <v>50</v>
      </c>
      <c r="S5910" s="229"/>
      <c r="T5910" s="97"/>
      <c r="U5910" s="71"/>
      <c r="V5910" s="71"/>
      <c r="W5910" s="98"/>
      <c r="X5910" s="97"/>
      <c r="Y5910" s="98">
        <f>Y5907*R5910/100</f>
        <v>504425</v>
      </c>
      <c r="Z5910" s="97">
        <v>50000000</v>
      </c>
      <c r="AA5910" s="99">
        <v>0</v>
      </c>
      <c r="AB5910" s="100">
        <v>0.02</v>
      </c>
      <c r="AC5910" s="5">
        <f t="shared" si="344"/>
        <v>0</v>
      </c>
    </row>
    <row r="5911" spans="1:29" x14ac:dyDescent="0.35">
      <c r="A5911" s="201"/>
      <c r="B5911" s="202"/>
      <c r="C5911" s="202"/>
      <c r="D5911" s="77"/>
      <c r="E5911" s="77"/>
      <c r="F5911" s="130"/>
      <c r="G5911" s="202"/>
      <c r="H5911" s="202"/>
      <c r="I5911" s="202"/>
      <c r="J5911" s="196"/>
      <c r="K5911" s="197"/>
      <c r="L5911" s="203"/>
      <c r="M5911" s="132"/>
      <c r="N5911" s="204"/>
      <c r="O5911" s="204"/>
      <c r="P5911" s="204"/>
      <c r="Q5911" s="183"/>
      <c r="R5911" s="206"/>
      <c r="S5911" s="183"/>
      <c r="T5911" s="207"/>
      <c r="U5911" s="204"/>
      <c r="V5911" s="204"/>
      <c r="W5911" s="206"/>
      <c r="X5911" s="207"/>
      <c r="Y5911" s="206"/>
      <c r="Z5911" s="207"/>
      <c r="AA5911" s="208"/>
      <c r="AB5911" s="198"/>
      <c r="AC5911" s="188">
        <f>SUM(AC5907:AC5910)</f>
        <v>672.56666666666661</v>
      </c>
    </row>
    <row r="5912" spans="1:29" x14ac:dyDescent="0.35">
      <c r="A5912" s="1"/>
      <c r="B5912" s="1"/>
      <c r="C5912" s="1"/>
      <c r="D5912" s="2"/>
      <c r="E5912" s="2"/>
      <c r="F5912" s="2"/>
      <c r="G5912" s="1"/>
      <c r="H5912" s="1"/>
      <c r="I5912" s="1"/>
      <c r="J5912" s="3"/>
      <c r="K5912" s="4"/>
      <c r="M5912" s="6"/>
      <c r="N5912" s="1"/>
      <c r="O5912" s="1"/>
      <c r="P5912" s="1"/>
      <c r="Q5912" s="3"/>
      <c r="R5912" s="4"/>
      <c r="S5912" s="3"/>
      <c r="T5912" s="3"/>
      <c r="U5912" s="1"/>
      <c r="V5912" s="1"/>
      <c r="W5912" s="4"/>
      <c r="X5912" s="3"/>
      <c r="Y5912" s="4"/>
      <c r="Z5912" s="3"/>
      <c r="AA5912" s="4"/>
      <c r="AB5912" s="55"/>
    </row>
    <row r="5913" spans="1:29" x14ac:dyDescent="0.35">
      <c r="A5913" s="8"/>
      <c r="B5913" s="8" t="s">
        <v>37</v>
      </c>
      <c r="C5913" s="8"/>
      <c r="D5913" s="9" t="s">
        <v>38</v>
      </c>
      <c r="E5913" s="9"/>
      <c r="F5913" s="9"/>
      <c r="G5913" s="56"/>
      <c r="H5913" s="8" t="s">
        <v>39</v>
      </c>
      <c r="I5913" s="8"/>
      <c r="J5913" s="57"/>
      <c r="K5913" s="10"/>
      <c r="L5913" s="8"/>
      <c r="M5913" s="13"/>
      <c r="N5913" s="1"/>
      <c r="O5913" s="1"/>
      <c r="P5913" s="1"/>
      <c r="Q5913" s="3"/>
      <c r="R5913" s="4"/>
      <c r="S5913" s="3"/>
      <c r="T5913" s="3"/>
      <c r="U5913" s="1"/>
      <c r="V5913" s="1"/>
      <c r="W5913" s="4"/>
      <c r="X5913" s="3"/>
      <c r="Y5913" s="4"/>
      <c r="Z5913" s="3"/>
      <c r="AA5913" s="4"/>
      <c r="AB5913" s="55"/>
    </row>
    <row r="5914" spans="1:29" x14ac:dyDescent="0.35">
      <c r="A5914" s="8"/>
      <c r="B5914" s="8"/>
      <c r="C5914" s="8"/>
      <c r="D5914" s="9"/>
      <c r="E5914" s="9"/>
      <c r="F5914" s="9"/>
      <c r="G5914" s="56"/>
      <c r="H5914" s="8" t="s">
        <v>40</v>
      </c>
      <c r="I5914" s="8"/>
      <c r="J5914" s="57"/>
      <c r="K5914" s="10"/>
      <c r="L5914" s="8"/>
      <c r="M5914" s="13"/>
      <c r="N5914" s="1"/>
      <c r="O5914" s="1"/>
      <c r="P5914" s="1"/>
      <c r="Q5914" s="3"/>
      <c r="R5914" s="4"/>
      <c r="S5914" s="3"/>
      <c r="T5914" s="3"/>
      <c r="U5914" s="1"/>
      <c r="V5914" s="1"/>
      <c r="W5914" s="4"/>
      <c r="X5914" s="3"/>
      <c r="Y5914" s="4"/>
      <c r="Z5914" s="3"/>
      <c r="AA5914" s="4"/>
      <c r="AB5914" s="55"/>
    </row>
    <row r="5915" spans="1:29" x14ac:dyDescent="0.35">
      <c r="A5915" s="8"/>
      <c r="B5915" s="8"/>
      <c r="C5915" s="8"/>
      <c r="D5915" s="9"/>
      <c r="E5915" s="9"/>
      <c r="F5915" s="9"/>
      <c r="G5915" s="56"/>
      <c r="H5915" s="8" t="s">
        <v>41</v>
      </c>
      <c r="I5915" s="8"/>
      <c r="J5915" s="57"/>
      <c r="K5915" s="10"/>
      <c r="L5915" s="8"/>
      <c r="M5915" s="13"/>
      <c r="N5915" s="1"/>
      <c r="O5915" s="1"/>
      <c r="P5915" s="8"/>
      <c r="Q5915" s="3"/>
      <c r="R5915" s="4"/>
      <c r="S5915" s="3"/>
      <c r="T5915" s="3"/>
      <c r="U5915" s="1"/>
      <c r="V5915" s="1"/>
      <c r="W5915" s="4"/>
      <c r="X5915" s="3"/>
      <c r="Y5915" s="11"/>
      <c r="Z5915" s="10"/>
      <c r="AA5915" s="11"/>
      <c r="AB5915" s="14"/>
    </row>
    <row r="5916" spans="1:29" x14ac:dyDescent="0.35">
      <c r="A5916" s="8"/>
      <c r="B5916" s="8"/>
      <c r="C5916" s="8"/>
      <c r="D5916" s="9"/>
      <c r="E5916" s="9"/>
      <c r="F5916" s="9"/>
      <c r="G5916" s="56"/>
      <c r="H5916" s="8" t="s">
        <v>42</v>
      </c>
      <c r="I5916" s="58"/>
      <c r="J5916" s="59"/>
      <c r="K5916" s="12"/>
      <c r="L5916" s="58"/>
      <c r="M5916" s="60"/>
      <c r="N5916" s="1"/>
      <c r="O5916" s="1"/>
      <c r="P5916" s="8"/>
      <c r="Q5916" s="3"/>
      <c r="R5916" s="4"/>
      <c r="S5916" s="3"/>
      <c r="T5916" s="3"/>
      <c r="U5916" s="1"/>
      <c r="V5916" s="1"/>
      <c r="W5916" s="4"/>
      <c r="X5916" s="3"/>
      <c r="Y5916" s="11"/>
      <c r="Z5916" s="10"/>
      <c r="AA5916" s="11"/>
      <c r="AB5916" s="14"/>
    </row>
    <row r="5917" spans="1:29" x14ac:dyDescent="0.35">
      <c r="A5917" s="58"/>
      <c r="B5917" s="58"/>
      <c r="C5917" s="58"/>
      <c r="D5917" s="61"/>
      <c r="E5917" s="61"/>
      <c r="F5917" s="61"/>
      <c r="G5917" s="58"/>
      <c r="H5917" s="58" t="s">
        <v>43</v>
      </c>
      <c r="I5917" s="58"/>
      <c r="J5917" s="59"/>
      <c r="K5917" s="12"/>
      <c r="L5917" s="58"/>
      <c r="M5917" s="60"/>
    </row>
    <row r="5918" spans="1:29" x14ac:dyDescent="0.35">
      <c r="A5918" s="1"/>
      <c r="B5918" s="1"/>
      <c r="C5918" s="1"/>
      <c r="D5918" s="2"/>
      <c r="E5918" s="2"/>
      <c r="F5918" s="2"/>
      <c r="G5918" s="1"/>
      <c r="H5918" s="1"/>
      <c r="I5918" s="1"/>
      <c r="J5918" s="3"/>
      <c r="K5918" s="4"/>
      <c r="M5918" s="6"/>
      <c r="N5918" s="1"/>
      <c r="O5918" s="1"/>
      <c r="P5918" s="1"/>
      <c r="Q5918" s="3"/>
      <c r="R5918" s="4"/>
      <c r="S5918" s="3"/>
      <c r="T5918" s="3"/>
      <c r="U5918" s="1"/>
      <c r="V5918" s="1"/>
      <c r="W5918" s="4"/>
      <c r="X5918" s="3"/>
      <c r="Y5918" s="4"/>
      <c r="Z5918" s="3"/>
      <c r="AA5918" s="314" t="s">
        <v>0</v>
      </c>
      <c r="AB5918" s="314"/>
    </row>
    <row r="5919" spans="1:29" x14ac:dyDescent="0.35">
      <c r="A5919" s="315" t="s">
        <v>1</v>
      </c>
      <c r="B5919" s="315"/>
      <c r="C5919" s="315"/>
      <c r="D5919" s="315"/>
      <c r="E5919" s="315"/>
      <c r="F5919" s="315"/>
      <c r="G5919" s="315"/>
      <c r="H5919" s="315"/>
      <c r="I5919" s="315"/>
      <c r="J5919" s="315"/>
      <c r="K5919" s="315"/>
      <c r="L5919" s="315"/>
      <c r="M5919" s="315"/>
      <c r="N5919" s="315"/>
      <c r="O5919" s="315"/>
      <c r="P5919" s="315"/>
      <c r="Q5919" s="315"/>
      <c r="R5919" s="315"/>
      <c r="S5919" s="315"/>
      <c r="T5919" s="315"/>
      <c r="U5919" s="315"/>
      <c r="V5919" s="315"/>
      <c r="W5919" s="315"/>
      <c r="X5919" s="315"/>
      <c r="Y5919" s="315"/>
      <c r="Z5919" s="315"/>
      <c r="AA5919" s="315"/>
      <c r="AB5919" s="315"/>
    </row>
    <row r="5920" spans="1:29" x14ac:dyDescent="0.35">
      <c r="A5920" s="315" t="str">
        <f>A5899</f>
        <v>เทศบาลตำบลนาบอน</v>
      </c>
      <c r="B5920" s="315"/>
      <c r="C5920" s="315"/>
      <c r="D5920" s="315"/>
      <c r="E5920" s="315"/>
      <c r="F5920" s="315"/>
      <c r="G5920" s="315"/>
      <c r="H5920" s="315"/>
      <c r="I5920" s="315"/>
      <c r="J5920" s="315"/>
      <c r="K5920" s="315"/>
      <c r="L5920" s="315"/>
      <c r="M5920" s="315"/>
      <c r="N5920" s="315"/>
      <c r="O5920" s="315"/>
      <c r="P5920" s="315"/>
      <c r="Q5920" s="315"/>
      <c r="R5920" s="315"/>
      <c r="S5920" s="315"/>
      <c r="T5920" s="315"/>
      <c r="U5920" s="315"/>
      <c r="V5920" s="315"/>
      <c r="W5920" s="315"/>
      <c r="X5920" s="315"/>
      <c r="Y5920" s="315"/>
      <c r="Z5920" s="315"/>
      <c r="AA5920" s="315"/>
      <c r="AB5920" s="315"/>
    </row>
    <row r="5921" spans="1:29" x14ac:dyDescent="0.35">
      <c r="A5921" s="8" t="s">
        <v>453</v>
      </c>
      <c r="B5921" s="8"/>
      <c r="C5921" s="8"/>
      <c r="D5921" s="9"/>
      <c r="E5921" s="9"/>
      <c r="F5921" s="9"/>
      <c r="G5921" s="8"/>
      <c r="H5921" s="8"/>
      <c r="I5921" s="8"/>
      <c r="J5921" s="10"/>
      <c r="K5921" s="11"/>
      <c r="L5921" s="12"/>
      <c r="M5921" s="13"/>
      <c r="N5921" s="8"/>
      <c r="O5921" s="8"/>
      <c r="P5921" s="8"/>
      <c r="Q5921" s="10"/>
      <c r="R5921" s="11"/>
      <c r="S5921" s="10"/>
      <c r="T5921" s="10"/>
      <c r="U5921" s="8"/>
      <c r="V5921" s="8"/>
      <c r="W5921" s="11"/>
      <c r="X5921" s="10"/>
      <c r="Y5921" s="11"/>
      <c r="Z5921" s="10"/>
      <c r="AA5921" s="11"/>
      <c r="AB5921" s="14"/>
    </row>
    <row r="5922" spans="1:29" x14ac:dyDescent="0.35">
      <c r="A5922" s="288" t="s">
        <v>4</v>
      </c>
      <c r="B5922" s="316"/>
      <c r="C5922" s="316"/>
      <c r="D5922" s="316"/>
      <c r="E5922" s="316"/>
      <c r="F5922" s="316"/>
      <c r="G5922" s="316"/>
      <c r="H5922" s="316"/>
      <c r="I5922" s="316"/>
      <c r="J5922" s="316"/>
      <c r="K5922" s="316"/>
      <c r="L5922" s="289"/>
      <c r="M5922" s="288" t="s">
        <v>5</v>
      </c>
      <c r="N5922" s="316"/>
      <c r="O5922" s="316"/>
      <c r="P5922" s="316"/>
      <c r="Q5922" s="316"/>
      <c r="R5922" s="316"/>
      <c r="S5922" s="316"/>
      <c r="T5922" s="316"/>
      <c r="U5922" s="316"/>
      <c r="V5922" s="316"/>
      <c r="W5922" s="289"/>
      <c r="X5922" s="290" t="s">
        <v>6</v>
      </c>
      <c r="Y5922" s="290" t="s">
        <v>7</v>
      </c>
      <c r="Z5922" s="290" t="s">
        <v>8</v>
      </c>
      <c r="AA5922" s="290" t="s">
        <v>9</v>
      </c>
      <c r="AB5922" s="317" t="s">
        <v>10</v>
      </c>
    </row>
    <row r="5923" spans="1:29" x14ac:dyDescent="0.35">
      <c r="A5923" s="299" t="s">
        <v>11</v>
      </c>
      <c r="B5923" s="293" t="s">
        <v>12</v>
      </c>
      <c r="C5923" s="293" t="s">
        <v>13</v>
      </c>
      <c r="D5923" s="311" t="s">
        <v>14</v>
      </c>
      <c r="E5923" s="311" t="s">
        <v>15</v>
      </c>
      <c r="F5923" s="312" t="s">
        <v>16</v>
      </c>
      <c r="G5923" s="302" t="s">
        <v>17</v>
      </c>
      <c r="H5923" s="303"/>
      <c r="I5923" s="304"/>
      <c r="J5923" s="290" t="s">
        <v>18</v>
      </c>
      <c r="K5923" s="290" t="s">
        <v>19</v>
      </c>
      <c r="L5923" s="308" t="s">
        <v>20</v>
      </c>
      <c r="M5923" s="299" t="s">
        <v>11</v>
      </c>
      <c r="N5923" s="293" t="s">
        <v>21</v>
      </c>
      <c r="O5923" s="293" t="s">
        <v>22</v>
      </c>
      <c r="P5923" s="293" t="s">
        <v>16</v>
      </c>
      <c r="Q5923" s="290" t="s">
        <v>23</v>
      </c>
      <c r="R5923" s="290" t="s">
        <v>24</v>
      </c>
      <c r="S5923" s="290" t="s">
        <v>25</v>
      </c>
      <c r="T5923" s="290" t="s">
        <v>26</v>
      </c>
      <c r="U5923" s="288" t="s">
        <v>27</v>
      </c>
      <c r="V5923" s="289"/>
      <c r="W5923" s="290" t="s">
        <v>28</v>
      </c>
      <c r="X5923" s="291"/>
      <c r="Y5923" s="291"/>
      <c r="Z5923" s="291"/>
      <c r="AA5923" s="291"/>
      <c r="AB5923" s="318"/>
    </row>
    <row r="5924" spans="1:29" x14ac:dyDescent="0.35">
      <c r="A5924" s="300"/>
      <c r="B5924" s="294"/>
      <c r="C5924" s="294"/>
      <c r="D5924" s="312"/>
      <c r="E5924" s="312"/>
      <c r="F5924" s="312"/>
      <c r="G5924" s="305"/>
      <c r="H5924" s="306"/>
      <c r="I5924" s="307"/>
      <c r="J5924" s="291"/>
      <c r="K5924" s="291"/>
      <c r="L5924" s="309"/>
      <c r="M5924" s="300"/>
      <c r="N5924" s="294"/>
      <c r="O5924" s="294"/>
      <c r="P5924" s="294"/>
      <c r="Q5924" s="291"/>
      <c r="R5924" s="291"/>
      <c r="S5924" s="291"/>
      <c r="T5924" s="291"/>
      <c r="U5924" s="293" t="s">
        <v>29</v>
      </c>
      <c r="V5924" s="296" t="s">
        <v>30</v>
      </c>
      <c r="W5924" s="291"/>
      <c r="X5924" s="291"/>
      <c r="Y5924" s="291"/>
      <c r="Z5924" s="291"/>
      <c r="AA5924" s="291"/>
      <c r="AB5924" s="318"/>
    </row>
    <row r="5925" spans="1:29" x14ac:dyDescent="0.35">
      <c r="A5925" s="300"/>
      <c r="B5925" s="294"/>
      <c r="C5925" s="294"/>
      <c r="D5925" s="312"/>
      <c r="E5925" s="312"/>
      <c r="F5925" s="312"/>
      <c r="G5925" s="299" t="s">
        <v>31</v>
      </c>
      <c r="H5925" s="299" t="s">
        <v>32</v>
      </c>
      <c r="I5925" s="299" t="s">
        <v>33</v>
      </c>
      <c r="J5925" s="291"/>
      <c r="K5925" s="291"/>
      <c r="L5925" s="309"/>
      <c r="M5925" s="300"/>
      <c r="N5925" s="294"/>
      <c r="O5925" s="294"/>
      <c r="P5925" s="294"/>
      <c r="Q5925" s="291"/>
      <c r="R5925" s="291"/>
      <c r="S5925" s="291"/>
      <c r="T5925" s="291"/>
      <c r="U5925" s="294"/>
      <c r="V5925" s="297"/>
      <c r="W5925" s="291"/>
      <c r="X5925" s="291"/>
      <c r="Y5925" s="291"/>
      <c r="Z5925" s="291"/>
      <c r="AA5925" s="291"/>
      <c r="AB5925" s="318"/>
    </row>
    <row r="5926" spans="1:29" x14ac:dyDescent="0.35">
      <c r="A5926" s="300"/>
      <c r="B5926" s="294"/>
      <c r="C5926" s="294"/>
      <c r="D5926" s="312"/>
      <c r="E5926" s="312"/>
      <c r="F5926" s="312"/>
      <c r="G5926" s="300"/>
      <c r="H5926" s="300"/>
      <c r="I5926" s="300"/>
      <c r="J5926" s="291"/>
      <c r="K5926" s="291"/>
      <c r="L5926" s="309"/>
      <c r="M5926" s="300"/>
      <c r="N5926" s="294"/>
      <c r="O5926" s="294"/>
      <c r="P5926" s="294"/>
      <c r="Q5926" s="291"/>
      <c r="R5926" s="291"/>
      <c r="S5926" s="291"/>
      <c r="T5926" s="291"/>
      <c r="U5926" s="294"/>
      <c r="V5926" s="297"/>
      <c r="W5926" s="291"/>
      <c r="X5926" s="291"/>
      <c r="Y5926" s="291"/>
      <c r="Z5926" s="291"/>
      <c r="AA5926" s="291"/>
      <c r="AB5926" s="318"/>
    </row>
    <row r="5927" spans="1:29" x14ac:dyDescent="0.35">
      <c r="A5927" s="301"/>
      <c r="B5927" s="295"/>
      <c r="C5927" s="295"/>
      <c r="D5927" s="313"/>
      <c r="E5927" s="313"/>
      <c r="F5927" s="313"/>
      <c r="G5927" s="301"/>
      <c r="H5927" s="301"/>
      <c r="I5927" s="301"/>
      <c r="J5927" s="292"/>
      <c r="K5927" s="292"/>
      <c r="L5927" s="310"/>
      <c r="M5927" s="301"/>
      <c r="N5927" s="295"/>
      <c r="O5927" s="295"/>
      <c r="P5927" s="295"/>
      <c r="Q5927" s="292"/>
      <c r="R5927" s="292"/>
      <c r="S5927" s="292"/>
      <c r="T5927" s="292"/>
      <c r="U5927" s="295"/>
      <c r="V5927" s="298"/>
      <c r="W5927" s="292"/>
      <c r="X5927" s="292"/>
      <c r="Y5927" s="292"/>
      <c r="Z5927" s="292"/>
      <c r="AA5927" s="292"/>
      <c r="AB5927" s="319"/>
    </row>
    <row r="5928" spans="1:29" x14ac:dyDescent="0.35">
      <c r="A5928" s="15">
        <v>1</v>
      </c>
      <c r="B5928" s="16" t="str">
        <f>[1]ภดส3!B10763</f>
        <v>โฉนด</v>
      </c>
      <c r="C5928" s="16">
        <f>[1]ภดส3!E10763</f>
        <v>6284</v>
      </c>
      <c r="D5928" s="17">
        <f>[1]ภดส3!C10763</f>
        <v>15935</v>
      </c>
      <c r="E5928" s="17" t="str">
        <f>[1]ภดส3!F10763</f>
        <v>ม.2 ต.นาบอน</v>
      </c>
      <c r="F5928" s="18" t="s">
        <v>45</v>
      </c>
      <c r="G5928" s="16">
        <f>[1]ภดส3!G10763</f>
        <v>0</v>
      </c>
      <c r="H5928" s="16">
        <f>[1]ภดส3!H10763</f>
        <v>0</v>
      </c>
      <c r="I5928" s="16">
        <f>[1]ภดส3!I10763</f>
        <v>25</v>
      </c>
      <c r="J5928" s="19">
        <f>[1]ภดส3!J10763</f>
        <v>25</v>
      </c>
      <c r="K5928" s="20">
        <v>1200</v>
      </c>
      <c r="L5928" s="19">
        <f>J5928*K5928</f>
        <v>30000</v>
      </c>
      <c r="M5928" s="21"/>
      <c r="N5928" s="21"/>
      <c r="O5928" s="21"/>
      <c r="P5928" s="21"/>
      <c r="Q5928" s="22"/>
      <c r="R5928" s="23"/>
      <c r="S5928" s="22"/>
      <c r="T5928" s="22"/>
      <c r="U5928" s="21"/>
      <c r="V5928" s="21"/>
      <c r="W5928" s="23"/>
      <c r="X5928" s="22">
        <f>L5928</f>
        <v>30000</v>
      </c>
      <c r="Y5928" s="23">
        <f>X5928*100/100</f>
        <v>30000</v>
      </c>
      <c r="Z5928" s="22">
        <v>0</v>
      </c>
      <c r="AA5928" s="24">
        <f>Y5928-Z5928</f>
        <v>30000</v>
      </c>
      <c r="AB5928" s="25">
        <v>0.3</v>
      </c>
      <c r="AC5928" s="5">
        <f>AA5928*AB5928/100</f>
        <v>90</v>
      </c>
    </row>
    <row r="5929" spans="1:29" x14ac:dyDescent="0.35">
      <c r="A5929" s="15">
        <v>2</v>
      </c>
      <c r="B5929" s="16" t="str">
        <f>[1]ภดส3!B10764</f>
        <v>โฉนด</v>
      </c>
      <c r="C5929" s="16">
        <f>[1]ภดส3!E10764</f>
        <v>6208</v>
      </c>
      <c r="D5929" s="17">
        <f>[1]ภดส3!C10764</f>
        <v>15758</v>
      </c>
      <c r="E5929" s="17" t="str">
        <f>[1]ภดส3!F10764</f>
        <v>ม.2 ต.นาบอน</v>
      </c>
      <c r="F5929" s="18" t="s">
        <v>45</v>
      </c>
      <c r="G5929" s="16">
        <f>[1]ภดส3!G10764</f>
        <v>0</v>
      </c>
      <c r="H5929" s="16">
        <f>[1]ภดส3!H10764</f>
        <v>1</v>
      </c>
      <c r="I5929" s="16">
        <f>[1]ภดส3!I10764</f>
        <v>0</v>
      </c>
      <c r="J5929" s="19">
        <f>[1]ภดส3!J10764</f>
        <v>100</v>
      </c>
      <c r="K5929" s="20">
        <v>150</v>
      </c>
      <c r="L5929" s="19">
        <f>J5929*K5929</f>
        <v>15000</v>
      </c>
      <c r="M5929" s="21"/>
      <c r="N5929" s="21"/>
      <c r="O5929" s="21"/>
      <c r="P5929" s="21"/>
      <c r="Q5929" s="22"/>
      <c r="R5929" s="23"/>
      <c r="S5929" s="22"/>
      <c r="T5929" s="22"/>
      <c r="U5929" s="21"/>
      <c r="V5929" s="21"/>
      <c r="W5929" s="23"/>
      <c r="X5929" s="22">
        <f>L5929</f>
        <v>15000</v>
      </c>
      <c r="Y5929" s="23">
        <f>X5929*100/100</f>
        <v>15000</v>
      </c>
      <c r="Z5929" s="22">
        <v>0</v>
      </c>
      <c r="AA5929" s="24">
        <f>Y5929-Z5929</f>
        <v>15000</v>
      </c>
      <c r="AB5929" s="25">
        <v>0.3</v>
      </c>
      <c r="AC5929" s="5">
        <f t="shared" ref="AC5929:AC5933" si="345">AA5929*AB5929/100</f>
        <v>45</v>
      </c>
    </row>
    <row r="5930" spans="1:29" x14ac:dyDescent="0.35">
      <c r="A5930" s="15">
        <v>3</v>
      </c>
      <c r="B5930" s="16" t="str">
        <f>[1]ภดส3!B10765</f>
        <v>โฉนด</v>
      </c>
      <c r="C5930" s="16">
        <f>[1]ภดส3!E10765</f>
        <v>6283</v>
      </c>
      <c r="D5930" s="17">
        <f>[1]ภดส3!C10765</f>
        <v>15934</v>
      </c>
      <c r="E5930" s="17" t="str">
        <f>[1]ภดส3!F10765</f>
        <v>ม.2 ต.นาบอน</v>
      </c>
      <c r="F5930" s="18" t="s">
        <v>45</v>
      </c>
      <c r="G5930" s="16">
        <f>[1]ภดส3!G10765</f>
        <v>0</v>
      </c>
      <c r="H5930" s="16">
        <f>[1]ภดส3!H10765</f>
        <v>0</v>
      </c>
      <c r="I5930" s="16">
        <f>[1]ภดส3!I10765</f>
        <v>25</v>
      </c>
      <c r="J5930" s="19">
        <f>[1]ภดส3!J10765</f>
        <v>25</v>
      </c>
      <c r="K5930" s="20">
        <v>1200</v>
      </c>
      <c r="L5930" s="19">
        <f t="shared" ref="L5930:L5933" si="346">J5930*K5930</f>
        <v>30000</v>
      </c>
      <c r="M5930" s="21"/>
      <c r="N5930" s="21"/>
      <c r="O5930" s="21"/>
      <c r="P5930" s="21"/>
      <c r="Q5930" s="22"/>
      <c r="R5930" s="23"/>
      <c r="S5930" s="22"/>
      <c r="T5930" s="22"/>
      <c r="U5930" s="21"/>
      <c r="V5930" s="21"/>
      <c r="W5930" s="23"/>
      <c r="X5930" s="22">
        <f t="shared" ref="X5930:X5933" si="347">L5930</f>
        <v>30000</v>
      </c>
      <c r="Y5930" s="23">
        <f t="shared" ref="Y5930:Y5933" si="348">X5930*100/100</f>
        <v>30000</v>
      </c>
      <c r="Z5930" s="22">
        <v>0</v>
      </c>
      <c r="AA5930" s="24">
        <f t="shared" ref="AA5930:AA5933" si="349">Y5930-Z5930</f>
        <v>30000</v>
      </c>
      <c r="AB5930" s="25">
        <v>0.3</v>
      </c>
      <c r="AC5930" s="5">
        <f t="shared" si="345"/>
        <v>90</v>
      </c>
    </row>
    <row r="5931" spans="1:29" x14ac:dyDescent="0.35">
      <c r="A5931" s="15">
        <v>4</v>
      </c>
      <c r="B5931" s="16" t="str">
        <f>[1]ภดส3!B10766</f>
        <v>โฉนด</v>
      </c>
      <c r="C5931" s="16">
        <f>[1]ภดส3!E10766</f>
        <v>6285</v>
      </c>
      <c r="D5931" s="17">
        <f>[1]ภดส3!C10766</f>
        <v>15936</v>
      </c>
      <c r="E5931" s="17" t="str">
        <f>[1]ภดส3!F10766</f>
        <v>ม.2 ต.นาบอน</v>
      </c>
      <c r="F5931" s="18" t="s">
        <v>45</v>
      </c>
      <c r="G5931" s="16">
        <f>[1]ภดส3!G10766</f>
        <v>0</v>
      </c>
      <c r="H5931" s="16">
        <f>[1]ภดส3!H10766</f>
        <v>0</v>
      </c>
      <c r="I5931" s="16">
        <f>[1]ภดส3!I10766</f>
        <v>25</v>
      </c>
      <c r="J5931" s="19">
        <f>[1]ภดส3!J10766</f>
        <v>25</v>
      </c>
      <c r="K5931" s="20">
        <v>1200</v>
      </c>
      <c r="L5931" s="19">
        <f t="shared" si="346"/>
        <v>30000</v>
      </c>
      <c r="M5931" s="21"/>
      <c r="N5931" s="21"/>
      <c r="O5931" s="21"/>
      <c r="P5931" s="21"/>
      <c r="Q5931" s="22"/>
      <c r="R5931" s="23"/>
      <c r="S5931" s="22"/>
      <c r="T5931" s="22"/>
      <c r="U5931" s="21"/>
      <c r="V5931" s="21"/>
      <c r="W5931" s="23"/>
      <c r="X5931" s="22">
        <f t="shared" si="347"/>
        <v>30000</v>
      </c>
      <c r="Y5931" s="23">
        <f t="shared" si="348"/>
        <v>30000</v>
      </c>
      <c r="Z5931" s="22">
        <v>0</v>
      </c>
      <c r="AA5931" s="24">
        <f t="shared" si="349"/>
        <v>30000</v>
      </c>
      <c r="AB5931" s="25">
        <v>0.3</v>
      </c>
      <c r="AC5931" s="5">
        <f t="shared" si="345"/>
        <v>90</v>
      </c>
    </row>
    <row r="5932" spans="1:29" x14ac:dyDescent="0.35">
      <c r="A5932" s="15">
        <v>5</v>
      </c>
      <c r="B5932" s="16" t="str">
        <f>[1]ภดส3!B10767</f>
        <v>โฉนด</v>
      </c>
      <c r="C5932" s="16">
        <f>[1]ภดส3!E10767</f>
        <v>6287</v>
      </c>
      <c r="D5932" s="17">
        <f>[1]ภดส3!C10767</f>
        <v>15931</v>
      </c>
      <c r="E5932" s="17" t="str">
        <f>[1]ภดส3!F10767</f>
        <v>ม.2 ต.นาบอน</v>
      </c>
      <c r="F5932" s="18" t="s">
        <v>45</v>
      </c>
      <c r="G5932" s="16">
        <f>[1]ภดส3!G10767</f>
        <v>0</v>
      </c>
      <c r="H5932" s="16">
        <f>[1]ภดส3!H10767</f>
        <v>0</v>
      </c>
      <c r="I5932" s="16">
        <f>[1]ภดส3!I10767</f>
        <v>50</v>
      </c>
      <c r="J5932" s="19">
        <f>[1]ภดส3!J10767</f>
        <v>50</v>
      </c>
      <c r="K5932" s="20">
        <v>1200</v>
      </c>
      <c r="L5932" s="19">
        <f t="shared" si="346"/>
        <v>60000</v>
      </c>
      <c r="M5932" s="21"/>
      <c r="N5932" s="21"/>
      <c r="O5932" s="21"/>
      <c r="P5932" s="21"/>
      <c r="Q5932" s="22"/>
      <c r="R5932" s="23"/>
      <c r="S5932" s="22"/>
      <c r="T5932" s="22"/>
      <c r="U5932" s="21"/>
      <c r="V5932" s="21"/>
      <c r="W5932" s="23"/>
      <c r="X5932" s="22">
        <f t="shared" si="347"/>
        <v>60000</v>
      </c>
      <c r="Y5932" s="23">
        <f t="shared" si="348"/>
        <v>60000</v>
      </c>
      <c r="Z5932" s="22">
        <v>0</v>
      </c>
      <c r="AA5932" s="24">
        <f t="shared" si="349"/>
        <v>60000</v>
      </c>
      <c r="AB5932" s="25">
        <v>0.3</v>
      </c>
      <c r="AC5932" s="5">
        <f t="shared" si="345"/>
        <v>180</v>
      </c>
    </row>
    <row r="5933" spans="1:29" x14ac:dyDescent="0.35">
      <c r="A5933" s="15">
        <v>6</v>
      </c>
      <c r="B5933" s="16" t="str">
        <f>[1]ภดส3!B10768</f>
        <v>โฉนด</v>
      </c>
      <c r="C5933" s="16">
        <f>[1]ภดส3!E10768</f>
        <v>6286</v>
      </c>
      <c r="D5933" s="17">
        <f>[1]ภดส3!C10768</f>
        <v>15937</v>
      </c>
      <c r="E5933" s="17" t="str">
        <f>[1]ภดส3!F10768</f>
        <v>ม.2 ต.นาบอน</v>
      </c>
      <c r="F5933" s="18" t="s">
        <v>45</v>
      </c>
      <c r="G5933" s="16">
        <f>[1]ภดส3!G10768</f>
        <v>0</v>
      </c>
      <c r="H5933" s="16">
        <f>[1]ภดส3!H10768</f>
        <v>0</v>
      </c>
      <c r="I5933" s="16">
        <f>[1]ภดส3!I10768</f>
        <v>25</v>
      </c>
      <c r="J5933" s="19">
        <f>[1]ภดส3!J10768</f>
        <v>25</v>
      </c>
      <c r="K5933" s="20">
        <v>1200</v>
      </c>
      <c r="L5933" s="19">
        <f t="shared" si="346"/>
        <v>30000</v>
      </c>
      <c r="M5933" s="21"/>
      <c r="N5933" s="21"/>
      <c r="O5933" s="21"/>
      <c r="P5933" s="21"/>
      <c r="Q5933" s="22"/>
      <c r="R5933" s="23"/>
      <c r="S5933" s="22"/>
      <c r="T5933" s="22"/>
      <c r="U5933" s="21"/>
      <c r="V5933" s="21"/>
      <c r="W5933" s="23"/>
      <c r="X5933" s="22">
        <f t="shared" si="347"/>
        <v>30000</v>
      </c>
      <c r="Y5933" s="23">
        <f t="shared" si="348"/>
        <v>30000</v>
      </c>
      <c r="Z5933" s="22">
        <v>0</v>
      </c>
      <c r="AA5933" s="24">
        <f t="shared" si="349"/>
        <v>30000</v>
      </c>
      <c r="AB5933" s="25">
        <v>0.3</v>
      </c>
      <c r="AC5933" s="5">
        <f t="shared" si="345"/>
        <v>90</v>
      </c>
    </row>
    <row r="5934" spans="1:29" x14ac:dyDescent="0.35">
      <c r="A5934" s="195"/>
      <c r="B5934" s="80"/>
      <c r="C5934" s="80"/>
      <c r="D5934" s="77"/>
      <c r="E5934" s="77"/>
      <c r="F5934" s="227"/>
      <c r="G5934" s="80"/>
      <c r="H5934" s="80"/>
      <c r="I5934" s="80"/>
      <c r="J5934" s="81"/>
      <c r="K5934" s="228"/>
      <c r="L5934" s="81"/>
      <c r="M5934" s="155"/>
      <c r="N5934" s="155"/>
      <c r="O5934" s="155"/>
      <c r="P5934" s="155"/>
      <c r="Q5934" s="86"/>
      <c r="R5934" s="87"/>
      <c r="S5934" s="86"/>
      <c r="T5934" s="86"/>
      <c r="U5934" s="155"/>
      <c r="V5934" s="155"/>
      <c r="W5934" s="87"/>
      <c r="X5934" s="86"/>
      <c r="Y5934" s="87"/>
      <c r="Z5934" s="86"/>
      <c r="AA5934" s="133"/>
      <c r="AB5934" s="157"/>
      <c r="AC5934" s="5">
        <f>SUM(AC5928:AC5933)</f>
        <v>585</v>
      </c>
    </row>
    <row r="5935" spans="1:29" x14ac:dyDescent="0.35">
      <c r="A5935" s="1"/>
      <c r="B5935" s="1"/>
      <c r="C5935" s="1"/>
      <c r="D5935" s="2"/>
      <c r="E5935" s="2"/>
      <c r="F5935" s="2"/>
      <c r="G5935" s="1"/>
      <c r="H5935" s="1"/>
      <c r="I5935" s="1"/>
      <c r="J5935" s="3"/>
      <c r="K5935" s="4"/>
      <c r="M5935" s="6"/>
      <c r="N5935" s="1"/>
      <c r="O5935" s="1"/>
      <c r="P5935" s="1"/>
      <c r="Q5935" s="3"/>
      <c r="R5935" s="4"/>
      <c r="S5935" s="3"/>
      <c r="T5935" s="3"/>
      <c r="U5935" s="1"/>
      <c r="V5935" s="1"/>
      <c r="W5935" s="4"/>
      <c r="X5935" s="3"/>
      <c r="Y5935" s="4"/>
      <c r="Z5935" s="3"/>
      <c r="AA5935" s="4"/>
      <c r="AB5935" s="55"/>
    </row>
    <row r="5936" spans="1:29" x14ac:dyDescent="0.35">
      <c r="A5936" s="8"/>
      <c r="B5936" s="8" t="s">
        <v>37</v>
      </c>
      <c r="C5936" s="8"/>
      <c r="D5936" s="9" t="s">
        <v>38</v>
      </c>
      <c r="E5936" s="9"/>
      <c r="F5936" s="9"/>
      <c r="G5936" s="56"/>
      <c r="H5936" s="8" t="s">
        <v>39</v>
      </c>
      <c r="I5936" s="8"/>
      <c r="J5936" s="57"/>
      <c r="K5936" s="10"/>
      <c r="L5936" s="8"/>
      <c r="M5936" s="13"/>
      <c r="N5936" s="1"/>
      <c r="O5936" s="1"/>
      <c r="P5936" s="1"/>
      <c r="Q5936" s="3"/>
      <c r="R5936" s="4"/>
      <c r="S5936" s="3"/>
      <c r="T5936" s="3"/>
      <c r="U5936" s="1"/>
      <c r="V5936" s="1"/>
      <c r="W5936" s="4"/>
      <c r="X5936" s="3"/>
      <c r="Y5936" s="4"/>
      <c r="Z5936" s="3"/>
      <c r="AA5936" s="4"/>
      <c r="AB5936" s="55"/>
    </row>
    <row r="5937" spans="1:29" x14ac:dyDescent="0.35">
      <c r="A5937" s="8"/>
      <c r="B5937" s="8"/>
      <c r="C5937" s="8"/>
      <c r="D5937" s="9"/>
      <c r="E5937" s="9"/>
      <c r="F5937" s="9"/>
      <c r="G5937" s="56"/>
      <c r="H5937" s="8" t="s">
        <v>40</v>
      </c>
      <c r="I5937" s="8"/>
      <c r="J5937" s="57"/>
      <c r="K5937" s="10"/>
      <c r="L5937" s="8"/>
      <c r="M5937" s="13"/>
      <c r="N5937" s="1"/>
      <c r="O5937" s="1"/>
      <c r="P5937" s="1"/>
      <c r="Q5937" s="3"/>
      <c r="R5937" s="4"/>
      <c r="S5937" s="3"/>
      <c r="T5937" s="3"/>
      <c r="U5937" s="1"/>
      <c r="V5937" s="1"/>
      <c r="W5937" s="4"/>
      <c r="X5937" s="3"/>
      <c r="Y5937" s="4"/>
      <c r="Z5937" s="3"/>
      <c r="AA5937" s="4"/>
      <c r="AB5937" s="55"/>
    </row>
    <row r="5938" spans="1:29" x14ac:dyDescent="0.35">
      <c r="A5938" s="8"/>
      <c r="B5938" s="8"/>
      <c r="C5938" s="8"/>
      <c r="D5938" s="9"/>
      <c r="E5938" s="9"/>
      <c r="F5938" s="9"/>
      <c r="G5938" s="56"/>
      <c r="H5938" s="8" t="s">
        <v>41</v>
      </c>
      <c r="I5938" s="8"/>
      <c r="J5938" s="57"/>
      <c r="K5938" s="10"/>
      <c r="L5938" s="8"/>
      <c r="M5938" s="13"/>
      <c r="N5938" s="1"/>
      <c r="O5938" s="1"/>
      <c r="P5938" s="8"/>
      <c r="Q5938" s="3"/>
      <c r="R5938" s="4"/>
      <c r="S5938" s="3"/>
      <c r="T5938" s="3"/>
      <c r="U5938" s="1"/>
      <c r="V5938" s="1"/>
      <c r="W5938" s="4"/>
      <c r="X5938" s="3"/>
      <c r="Y5938" s="11"/>
      <c r="Z5938" s="10"/>
      <c r="AA5938" s="11"/>
      <c r="AB5938" s="14"/>
    </row>
    <row r="5939" spans="1:29" x14ac:dyDescent="0.35">
      <c r="A5939" s="8"/>
      <c r="B5939" s="8"/>
      <c r="C5939" s="8"/>
      <c r="D5939" s="9"/>
      <c r="E5939" s="9"/>
      <c r="F5939" s="9"/>
      <c r="G5939" s="56"/>
      <c r="H5939" s="8" t="s">
        <v>42</v>
      </c>
      <c r="I5939" s="58"/>
      <c r="J5939" s="59"/>
      <c r="K5939" s="12"/>
      <c r="L5939" s="58"/>
      <c r="M5939" s="60"/>
      <c r="N5939" s="1"/>
      <c r="O5939" s="1"/>
      <c r="P5939" s="8"/>
      <c r="Q5939" s="3"/>
      <c r="R5939" s="4"/>
      <c r="S5939" s="3"/>
      <c r="T5939" s="3"/>
      <c r="U5939" s="1"/>
      <c r="V5939" s="1"/>
      <c r="W5939" s="4"/>
      <c r="X5939" s="3"/>
      <c r="Y5939" s="11"/>
      <c r="Z5939" s="10"/>
      <c r="AA5939" s="11"/>
      <c r="AB5939" s="14"/>
    </row>
    <row r="5940" spans="1:29" x14ac:dyDescent="0.35">
      <c r="A5940" s="58"/>
      <c r="B5940" s="58"/>
      <c r="C5940" s="58"/>
      <c r="D5940" s="61"/>
      <c r="E5940" s="61"/>
      <c r="F5940" s="61"/>
      <c r="G5940" s="58"/>
      <c r="H5940" s="58" t="s">
        <v>43</v>
      </c>
      <c r="I5940" s="58"/>
      <c r="J5940" s="59"/>
      <c r="K5940" s="12"/>
      <c r="L5940" s="58"/>
      <c r="M5940" s="60"/>
    </row>
    <row r="5941" spans="1:29" x14ac:dyDescent="0.35">
      <c r="A5941" s="1"/>
      <c r="B5941" s="1"/>
      <c r="C5941" s="1"/>
      <c r="D5941" s="2"/>
      <c r="E5941" s="2"/>
      <c r="F5941" s="2"/>
      <c r="G5941" s="1"/>
      <c r="H5941" s="1"/>
      <c r="I5941" s="1"/>
      <c r="J5941" s="3"/>
      <c r="K5941" s="4"/>
      <c r="M5941" s="6"/>
      <c r="N5941" s="1"/>
      <c r="O5941" s="1"/>
      <c r="P5941" s="1"/>
      <c r="Q5941" s="3"/>
      <c r="R5941" s="4"/>
      <c r="S5941" s="3"/>
      <c r="T5941" s="3"/>
      <c r="U5941" s="1"/>
      <c r="V5941" s="1"/>
      <c r="W5941" s="4"/>
      <c r="X5941" s="3"/>
      <c r="Y5941" s="4"/>
      <c r="Z5941" s="3"/>
      <c r="AA5941" s="314" t="s">
        <v>0</v>
      </c>
      <c r="AB5941" s="314"/>
    </row>
    <row r="5942" spans="1:29" x14ac:dyDescent="0.35">
      <c r="A5942" s="315" t="s">
        <v>1</v>
      </c>
      <c r="B5942" s="315"/>
      <c r="C5942" s="315"/>
      <c r="D5942" s="315"/>
      <c r="E5942" s="315"/>
      <c r="F5942" s="315"/>
      <c r="G5942" s="315"/>
      <c r="H5942" s="315"/>
      <c r="I5942" s="315"/>
      <c r="J5942" s="315"/>
      <c r="K5942" s="315"/>
      <c r="L5942" s="315"/>
      <c r="M5942" s="315"/>
      <c r="N5942" s="315"/>
      <c r="O5942" s="315"/>
      <c r="P5942" s="315"/>
      <c r="Q5942" s="315"/>
      <c r="R5942" s="315"/>
      <c r="S5942" s="315"/>
      <c r="T5942" s="315"/>
      <c r="U5942" s="315"/>
      <c r="V5942" s="315"/>
      <c r="W5942" s="315"/>
      <c r="X5942" s="315"/>
      <c r="Y5942" s="315"/>
      <c r="Z5942" s="315"/>
      <c r="AA5942" s="315"/>
      <c r="AB5942" s="315"/>
    </row>
    <row r="5943" spans="1:29" x14ac:dyDescent="0.35">
      <c r="A5943" s="315" t="str">
        <f>A5920</f>
        <v>เทศบาลตำบลนาบอน</v>
      </c>
      <c r="B5943" s="315"/>
      <c r="C5943" s="315"/>
      <c r="D5943" s="315"/>
      <c r="E5943" s="315"/>
      <c r="F5943" s="315"/>
      <c r="G5943" s="315"/>
      <c r="H5943" s="315"/>
      <c r="I5943" s="315"/>
      <c r="J5943" s="315"/>
      <c r="K5943" s="315"/>
      <c r="L5943" s="315"/>
      <c r="M5943" s="315"/>
      <c r="N5943" s="315"/>
      <c r="O5943" s="315"/>
      <c r="P5943" s="315"/>
      <c r="Q5943" s="315"/>
      <c r="R5943" s="315"/>
      <c r="S5943" s="315"/>
      <c r="T5943" s="315"/>
      <c r="U5943" s="315"/>
      <c r="V5943" s="315"/>
      <c r="W5943" s="315"/>
      <c r="X5943" s="315"/>
      <c r="Y5943" s="315"/>
      <c r="Z5943" s="315"/>
      <c r="AA5943" s="315"/>
      <c r="AB5943" s="315"/>
    </row>
    <row r="5944" spans="1:29" x14ac:dyDescent="0.35">
      <c r="A5944" s="8" t="s">
        <v>454</v>
      </c>
      <c r="B5944" s="8"/>
      <c r="C5944" s="8"/>
      <c r="D5944" s="9"/>
      <c r="E5944" s="9"/>
      <c r="F5944" s="9"/>
      <c r="G5944" s="8"/>
      <c r="H5944" s="8"/>
      <c r="I5944" s="8"/>
      <c r="J5944" s="10"/>
      <c r="K5944" s="11"/>
      <c r="L5944" s="12"/>
      <c r="M5944" s="13"/>
      <c r="N5944" s="8"/>
      <c r="O5944" s="8"/>
      <c r="P5944" s="8"/>
      <c r="Q5944" s="10"/>
      <c r="R5944" s="11"/>
      <c r="S5944" s="10"/>
      <c r="T5944" s="10"/>
      <c r="U5944" s="8"/>
      <c r="V5944" s="8"/>
      <c r="W5944" s="11"/>
      <c r="X5944" s="10"/>
      <c r="Y5944" s="11"/>
      <c r="Z5944" s="10"/>
      <c r="AA5944" s="11"/>
      <c r="AB5944" s="14"/>
    </row>
    <row r="5945" spans="1:29" x14ac:dyDescent="0.35">
      <c r="A5945" s="288" t="s">
        <v>4</v>
      </c>
      <c r="B5945" s="316"/>
      <c r="C5945" s="316"/>
      <c r="D5945" s="316"/>
      <c r="E5945" s="316"/>
      <c r="F5945" s="316"/>
      <c r="G5945" s="316"/>
      <c r="H5945" s="316"/>
      <c r="I5945" s="316"/>
      <c r="J5945" s="316"/>
      <c r="K5945" s="316"/>
      <c r="L5945" s="289"/>
      <c r="M5945" s="288" t="s">
        <v>5</v>
      </c>
      <c r="N5945" s="316"/>
      <c r="O5945" s="316"/>
      <c r="P5945" s="316"/>
      <c r="Q5945" s="316"/>
      <c r="R5945" s="316"/>
      <c r="S5945" s="316"/>
      <c r="T5945" s="316"/>
      <c r="U5945" s="316"/>
      <c r="V5945" s="316"/>
      <c r="W5945" s="289"/>
      <c r="X5945" s="290" t="s">
        <v>6</v>
      </c>
      <c r="Y5945" s="290" t="s">
        <v>7</v>
      </c>
      <c r="Z5945" s="290" t="s">
        <v>8</v>
      </c>
      <c r="AA5945" s="290" t="s">
        <v>9</v>
      </c>
      <c r="AB5945" s="317" t="s">
        <v>10</v>
      </c>
    </row>
    <row r="5946" spans="1:29" x14ac:dyDescent="0.35">
      <c r="A5946" s="299" t="s">
        <v>11</v>
      </c>
      <c r="B5946" s="293" t="s">
        <v>12</v>
      </c>
      <c r="C5946" s="293" t="s">
        <v>13</v>
      </c>
      <c r="D5946" s="311" t="s">
        <v>14</v>
      </c>
      <c r="E5946" s="311" t="s">
        <v>15</v>
      </c>
      <c r="F5946" s="312" t="s">
        <v>16</v>
      </c>
      <c r="G5946" s="302" t="s">
        <v>17</v>
      </c>
      <c r="H5946" s="303"/>
      <c r="I5946" s="304"/>
      <c r="J5946" s="290" t="s">
        <v>18</v>
      </c>
      <c r="K5946" s="290" t="s">
        <v>19</v>
      </c>
      <c r="L5946" s="308" t="s">
        <v>20</v>
      </c>
      <c r="M5946" s="299" t="s">
        <v>11</v>
      </c>
      <c r="N5946" s="293" t="s">
        <v>21</v>
      </c>
      <c r="O5946" s="293" t="s">
        <v>22</v>
      </c>
      <c r="P5946" s="293" t="s">
        <v>16</v>
      </c>
      <c r="Q5946" s="290" t="s">
        <v>23</v>
      </c>
      <c r="R5946" s="290" t="s">
        <v>24</v>
      </c>
      <c r="S5946" s="290" t="s">
        <v>25</v>
      </c>
      <c r="T5946" s="290" t="s">
        <v>26</v>
      </c>
      <c r="U5946" s="288" t="s">
        <v>27</v>
      </c>
      <c r="V5946" s="289"/>
      <c r="W5946" s="290" t="s">
        <v>28</v>
      </c>
      <c r="X5946" s="291"/>
      <c r="Y5946" s="291"/>
      <c r="Z5946" s="291"/>
      <c r="AA5946" s="291"/>
      <c r="AB5946" s="318"/>
    </row>
    <row r="5947" spans="1:29" x14ac:dyDescent="0.35">
      <c r="A5947" s="300"/>
      <c r="B5947" s="294"/>
      <c r="C5947" s="294"/>
      <c r="D5947" s="312"/>
      <c r="E5947" s="312"/>
      <c r="F5947" s="312"/>
      <c r="G5947" s="305"/>
      <c r="H5947" s="306"/>
      <c r="I5947" s="307"/>
      <c r="J5947" s="291"/>
      <c r="K5947" s="291"/>
      <c r="L5947" s="309"/>
      <c r="M5947" s="300"/>
      <c r="N5947" s="294"/>
      <c r="O5947" s="294"/>
      <c r="P5947" s="294"/>
      <c r="Q5947" s="291"/>
      <c r="R5947" s="291"/>
      <c r="S5947" s="291"/>
      <c r="T5947" s="291"/>
      <c r="U5947" s="293" t="s">
        <v>29</v>
      </c>
      <c r="V5947" s="296" t="s">
        <v>30</v>
      </c>
      <c r="W5947" s="291"/>
      <c r="X5947" s="291"/>
      <c r="Y5947" s="291"/>
      <c r="Z5947" s="291"/>
      <c r="AA5947" s="291"/>
      <c r="AB5947" s="318"/>
    </row>
    <row r="5948" spans="1:29" x14ac:dyDescent="0.35">
      <c r="A5948" s="300"/>
      <c r="B5948" s="294"/>
      <c r="C5948" s="294"/>
      <c r="D5948" s="312"/>
      <c r="E5948" s="312"/>
      <c r="F5948" s="312"/>
      <c r="G5948" s="299" t="s">
        <v>31</v>
      </c>
      <c r="H5948" s="299" t="s">
        <v>32</v>
      </c>
      <c r="I5948" s="299" t="s">
        <v>33</v>
      </c>
      <c r="J5948" s="291"/>
      <c r="K5948" s="291"/>
      <c r="L5948" s="309"/>
      <c r="M5948" s="300"/>
      <c r="N5948" s="294"/>
      <c r="O5948" s="294"/>
      <c r="P5948" s="294"/>
      <c r="Q5948" s="291"/>
      <c r="R5948" s="291"/>
      <c r="S5948" s="291"/>
      <c r="T5948" s="291"/>
      <c r="U5948" s="294"/>
      <c r="V5948" s="297"/>
      <c r="W5948" s="291"/>
      <c r="X5948" s="291"/>
      <c r="Y5948" s="291"/>
      <c r="Z5948" s="291"/>
      <c r="AA5948" s="291"/>
      <c r="AB5948" s="318"/>
    </row>
    <row r="5949" spans="1:29" x14ac:dyDescent="0.35">
      <c r="A5949" s="300"/>
      <c r="B5949" s="294"/>
      <c r="C5949" s="294"/>
      <c r="D5949" s="312"/>
      <c r="E5949" s="312"/>
      <c r="F5949" s="312"/>
      <c r="G5949" s="300"/>
      <c r="H5949" s="300"/>
      <c r="I5949" s="300"/>
      <c r="J5949" s="291"/>
      <c r="K5949" s="291"/>
      <c r="L5949" s="309"/>
      <c r="M5949" s="300"/>
      <c r="N5949" s="294"/>
      <c r="O5949" s="294"/>
      <c r="P5949" s="294"/>
      <c r="Q5949" s="291"/>
      <c r="R5949" s="291"/>
      <c r="S5949" s="291"/>
      <c r="T5949" s="291"/>
      <c r="U5949" s="294"/>
      <c r="V5949" s="297"/>
      <c r="W5949" s="291"/>
      <c r="X5949" s="291"/>
      <c r="Y5949" s="291"/>
      <c r="Z5949" s="291"/>
      <c r="AA5949" s="291"/>
      <c r="AB5949" s="318"/>
    </row>
    <row r="5950" spans="1:29" x14ac:dyDescent="0.35">
      <c r="A5950" s="301"/>
      <c r="B5950" s="295"/>
      <c r="C5950" s="295"/>
      <c r="D5950" s="313"/>
      <c r="E5950" s="313"/>
      <c r="F5950" s="313"/>
      <c r="G5950" s="301"/>
      <c r="H5950" s="301"/>
      <c r="I5950" s="301"/>
      <c r="J5950" s="292"/>
      <c r="K5950" s="292"/>
      <c r="L5950" s="310"/>
      <c r="M5950" s="301"/>
      <c r="N5950" s="295"/>
      <c r="O5950" s="295"/>
      <c r="P5950" s="295"/>
      <c r="Q5950" s="292"/>
      <c r="R5950" s="292"/>
      <c r="S5950" s="292"/>
      <c r="T5950" s="292"/>
      <c r="U5950" s="295"/>
      <c r="V5950" s="298"/>
      <c r="W5950" s="292"/>
      <c r="X5950" s="292"/>
      <c r="Y5950" s="292"/>
      <c r="Z5950" s="292"/>
      <c r="AA5950" s="292"/>
      <c r="AB5950" s="319"/>
    </row>
    <row r="5951" spans="1:29" x14ac:dyDescent="0.35">
      <c r="A5951" s="15"/>
      <c r="B5951" s="16"/>
      <c r="C5951" s="16"/>
      <c r="D5951" s="17"/>
      <c r="E5951" s="17"/>
      <c r="F5951" s="18"/>
      <c r="G5951" s="16"/>
      <c r="H5951" s="16"/>
      <c r="I5951" s="16"/>
      <c r="J5951" s="19"/>
      <c r="K5951" s="20"/>
      <c r="L5951" s="19"/>
      <c r="M5951" s="21">
        <v>1</v>
      </c>
      <c r="N5951" s="21" t="s">
        <v>108</v>
      </c>
      <c r="O5951" s="21" t="s">
        <v>455</v>
      </c>
      <c r="P5951" s="21">
        <v>2</v>
      </c>
      <c r="Q5951" s="22">
        <v>100</v>
      </c>
      <c r="R5951" s="23">
        <v>100</v>
      </c>
      <c r="S5951" s="22">
        <v>6600</v>
      </c>
      <c r="T5951" s="22">
        <f>Q5951*S5951</f>
        <v>660000</v>
      </c>
      <c r="U5951" s="21">
        <v>20</v>
      </c>
      <c r="V5951" s="21">
        <v>30</v>
      </c>
      <c r="W5951" s="23">
        <f>T5951-T5951*30/100</f>
        <v>462000</v>
      </c>
      <c r="X5951" s="22">
        <f>L5951+W5951</f>
        <v>462000</v>
      </c>
      <c r="Y5951" s="23">
        <f>X5951*R5951/100</f>
        <v>462000</v>
      </c>
      <c r="Z5951" s="22">
        <v>0</v>
      </c>
      <c r="AA5951" s="24">
        <f>Y5951-Z5951</f>
        <v>462000</v>
      </c>
      <c r="AB5951" s="25">
        <v>0.02</v>
      </c>
      <c r="AC5951" s="5">
        <f>AA5951*AB5951/100</f>
        <v>92.4</v>
      </c>
    </row>
    <row r="5952" spans="1:29" x14ac:dyDescent="0.35">
      <c r="A5952" s="15"/>
      <c r="B5952" s="16"/>
      <c r="C5952" s="16"/>
      <c r="D5952" s="17"/>
      <c r="E5952" s="17"/>
      <c r="F5952" s="18"/>
      <c r="G5952" s="16"/>
      <c r="H5952" s="16"/>
      <c r="I5952" s="16"/>
      <c r="J5952" s="19"/>
      <c r="K5952" s="20"/>
      <c r="L5952" s="19"/>
      <c r="M5952" s="21">
        <v>2</v>
      </c>
      <c r="N5952" s="21" t="s">
        <v>108</v>
      </c>
      <c r="O5952" s="21" t="s">
        <v>456</v>
      </c>
      <c r="P5952" s="21">
        <v>2</v>
      </c>
      <c r="Q5952" s="22">
        <v>100</v>
      </c>
      <c r="R5952" s="23">
        <v>100</v>
      </c>
      <c r="S5952" s="22">
        <v>6600</v>
      </c>
      <c r="T5952" s="22">
        <f>Q5952*S5952</f>
        <v>660000</v>
      </c>
      <c r="U5952" s="21">
        <v>20</v>
      </c>
      <c r="V5952" s="21">
        <v>30</v>
      </c>
      <c r="W5952" s="23">
        <f>T5952-T5952*30/100</f>
        <v>462000</v>
      </c>
      <c r="X5952" s="22">
        <f>L5952+W5952</f>
        <v>462000</v>
      </c>
      <c r="Y5952" s="23">
        <f>X5952*R5952/100</f>
        <v>462000</v>
      </c>
      <c r="Z5952" s="22">
        <v>0</v>
      </c>
      <c r="AA5952" s="24">
        <f>Y5952-Z5952</f>
        <v>462000</v>
      </c>
      <c r="AB5952" s="25">
        <v>0.02</v>
      </c>
      <c r="AC5952" s="5">
        <f t="shared" ref="AC5952:AC5957" si="350">AA5952*AB5952/100</f>
        <v>92.4</v>
      </c>
    </row>
    <row r="5953" spans="1:29" x14ac:dyDescent="0.35">
      <c r="A5953" s="15"/>
      <c r="B5953" s="16"/>
      <c r="C5953" s="16"/>
      <c r="D5953" s="17"/>
      <c r="E5953" s="17"/>
      <c r="F5953" s="18"/>
      <c r="G5953" s="16"/>
      <c r="H5953" s="16"/>
      <c r="I5953" s="16"/>
      <c r="J5953" s="19"/>
      <c r="K5953" s="20"/>
      <c r="L5953" s="19"/>
      <c r="M5953" s="21">
        <v>3</v>
      </c>
      <c r="N5953" s="21" t="s">
        <v>108</v>
      </c>
      <c r="O5953" s="21" t="s">
        <v>457</v>
      </c>
      <c r="P5953" s="21">
        <v>2</v>
      </c>
      <c r="Q5953" s="22">
        <v>100</v>
      </c>
      <c r="R5953" s="23">
        <v>100</v>
      </c>
      <c r="S5953" s="22">
        <v>6600</v>
      </c>
      <c r="T5953" s="22">
        <f t="shared" ref="T5953:T5957" si="351">Q5953*S5953</f>
        <v>660000</v>
      </c>
      <c r="U5953" s="21">
        <v>20</v>
      </c>
      <c r="V5953" s="21">
        <v>30</v>
      </c>
      <c r="W5953" s="23">
        <f t="shared" ref="W5953:W5957" si="352">T5953-T5953*30/100</f>
        <v>462000</v>
      </c>
      <c r="X5953" s="22">
        <f t="shared" ref="X5953:X5957" si="353">L5953+W5953</f>
        <v>462000</v>
      </c>
      <c r="Y5953" s="23">
        <f t="shared" ref="Y5953:Y5957" si="354">X5953*R5953/100</f>
        <v>462000</v>
      </c>
      <c r="Z5953" s="22">
        <v>0</v>
      </c>
      <c r="AA5953" s="24">
        <f t="shared" ref="AA5953:AA5957" si="355">Y5953-Z5953</f>
        <v>462000</v>
      </c>
      <c r="AB5953" s="25">
        <v>0.02</v>
      </c>
      <c r="AC5953" s="5">
        <f t="shared" si="350"/>
        <v>92.4</v>
      </c>
    </row>
    <row r="5954" spans="1:29" x14ac:dyDescent="0.35">
      <c r="A5954" s="15"/>
      <c r="B5954" s="16"/>
      <c r="C5954" s="16"/>
      <c r="D5954" s="17"/>
      <c r="E5954" s="17"/>
      <c r="F5954" s="18"/>
      <c r="G5954" s="16"/>
      <c r="H5954" s="16"/>
      <c r="I5954" s="16"/>
      <c r="J5954" s="19"/>
      <c r="K5954" s="20"/>
      <c r="L5954" s="19"/>
      <c r="M5954" s="21">
        <v>4</v>
      </c>
      <c r="N5954" s="21" t="s">
        <v>108</v>
      </c>
      <c r="O5954" s="21" t="s">
        <v>458</v>
      </c>
      <c r="P5954" s="21">
        <v>2</v>
      </c>
      <c r="Q5954" s="22">
        <v>100</v>
      </c>
      <c r="R5954" s="23">
        <v>100</v>
      </c>
      <c r="S5954" s="22">
        <v>6600</v>
      </c>
      <c r="T5954" s="22">
        <f t="shared" si="351"/>
        <v>660000</v>
      </c>
      <c r="U5954" s="21">
        <v>20</v>
      </c>
      <c r="V5954" s="21">
        <v>30</v>
      </c>
      <c r="W5954" s="23">
        <f t="shared" si="352"/>
        <v>462000</v>
      </c>
      <c r="X5954" s="22">
        <f t="shared" si="353"/>
        <v>462000</v>
      </c>
      <c r="Y5954" s="23">
        <f t="shared" si="354"/>
        <v>462000</v>
      </c>
      <c r="Z5954" s="22">
        <v>0</v>
      </c>
      <c r="AA5954" s="24">
        <f t="shared" si="355"/>
        <v>462000</v>
      </c>
      <c r="AB5954" s="25">
        <v>0.02</v>
      </c>
      <c r="AC5954" s="5">
        <f t="shared" si="350"/>
        <v>92.4</v>
      </c>
    </row>
    <row r="5955" spans="1:29" x14ac:dyDescent="0.35">
      <c r="A5955" s="15"/>
      <c r="B5955" s="16"/>
      <c r="C5955" s="16"/>
      <c r="D5955" s="17"/>
      <c r="E5955" s="17"/>
      <c r="F5955" s="18"/>
      <c r="G5955" s="16"/>
      <c r="H5955" s="16"/>
      <c r="I5955" s="16"/>
      <c r="J5955" s="19"/>
      <c r="K5955" s="20"/>
      <c r="L5955" s="19"/>
      <c r="M5955" s="21">
        <v>5</v>
      </c>
      <c r="N5955" s="21" t="s">
        <v>108</v>
      </c>
      <c r="O5955" s="21" t="s">
        <v>459</v>
      </c>
      <c r="P5955" s="21">
        <v>2</v>
      </c>
      <c r="Q5955" s="22">
        <v>100</v>
      </c>
      <c r="R5955" s="23">
        <v>100</v>
      </c>
      <c r="S5955" s="22">
        <v>6600</v>
      </c>
      <c r="T5955" s="22">
        <f t="shared" si="351"/>
        <v>660000</v>
      </c>
      <c r="U5955" s="21">
        <v>20</v>
      </c>
      <c r="V5955" s="21">
        <v>30</v>
      </c>
      <c r="W5955" s="23">
        <f t="shared" si="352"/>
        <v>462000</v>
      </c>
      <c r="X5955" s="22">
        <f t="shared" si="353"/>
        <v>462000</v>
      </c>
      <c r="Y5955" s="23">
        <f t="shared" si="354"/>
        <v>462000</v>
      </c>
      <c r="Z5955" s="22">
        <v>0</v>
      </c>
      <c r="AA5955" s="24">
        <f t="shared" si="355"/>
        <v>462000</v>
      </c>
      <c r="AB5955" s="25">
        <v>0.02</v>
      </c>
      <c r="AC5955" s="5">
        <f t="shared" si="350"/>
        <v>92.4</v>
      </c>
    </row>
    <row r="5956" spans="1:29" x14ac:dyDescent="0.35">
      <c r="A5956" s="15"/>
      <c r="B5956" s="16"/>
      <c r="C5956" s="16"/>
      <c r="D5956" s="17"/>
      <c r="E5956" s="17"/>
      <c r="F5956" s="18"/>
      <c r="G5956" s="16"/>
      <c r="H5956" s="16"/>
      <c r="I5956" s="16"/>
      <c r="J5956" s="19"/>
      <c r="K5956" s="20"/>
      <c r="L5956" s="19"/>
      <c r="M5956" s="21">
        <v>6</v>
      </c>
      <c r="N5956" s="21" t="s">
        <v>108</v>
      </c>
      <c r="O5956" s="21" t="s">
        <v>460</v>
      </c>
      <c r="P5956" s="21">
        <v>2</v>
      </c>
      <c r="Q5956" s="22">
        <v>100</v>
      </c>
      <c r="R5956" s="23">
        <v>100</v>
      </c>
      <c r="S5956" s="22">
        <v>6600</v>
      </c>
      <c r="T5956" s="22">
        <f t="shared" si="351"/>
        <v>660000</v>
      </c>
      <c r="U5956" s="21">
        <v>20</v>
      </c>
      <c r="V5956" s="21">
        <v>30</v>
      </c>
      <c r="W5956" s="23">
        <f t="shared" si="352"/>
        <v>462000</v>
      </c>
      <c r="X5956" s="22">
        <f t="shared" si="353"/>
        <v>462000</v>
      </c>
      <c r="Y5956" s="23">
        <f t="shared" si="354"/>
        <v>462000</v>
      </c>
      <c r="Z5956" s="22">
        <v>0</v>
      </c>
      <c r="AA5956" s="24">
        <f t="shared" si="355"/>
        <v>462000</v>
      </c>
      <c r="AB5956" s="25">
        <v>0.02</v>
      </c>
      <c r="AC5956" s="5">
        <f t="shared" si="350"/>
        <v>92.4</v>
      </c>
    </row>
    <row r="5957" spans="1:29" x14ac:dyDescent="0.35">
      <c r="A5957" s="15"/>
      <c r="B5957" s="16"/>
      <c r="C5957" s="16"/>
      <c r="D5957" s="17"/>
      <c r="E5957" s="17"/>
      <c r="F5957" s="18"/>
      <c r="G5957" s="16"/>
      <c r="H5957" s="16"/>
      <c r="I5957" s="16"/>
      <c r="J5957" s="19"/>
      <c r="K5957" s="20"/>
      <c r="L5957" s="19"/>
      <c r="M5957" s="21">
        <v>7</v>
      </c>
      <c r="N5957" s="21" t="s">
        <v>108</v>
      </c>
      <c r="O5957" s="21" t="s">
        <v>461</v>
      </c>
      <c r="P5957" s="21">
        <v>2</v>
      </c>
      <c r="Q5957" s="22">
        <v>100</v>
      </c>
      <c r="R5957" s="23">
        <v>100</v>
      </c>
      <c r="S5957" s="22">
        <v>6600</v>
      </c>
      <c r="T5957" s="22">
        <f t="shared" si="351"/>
        <v>660000</v>
      </c>
      <c r="U5957" s="21">
        <v>20</v>
      </c>
      <c r="V5957" s="21">
        <v>30</v>
      </c>
      <c r="W5957" s="23">
        <f t="shared" si="352"/>
        <v>462000</v>
      </c>
      <c r="X5957" s="22">
        <f t="shared" si="353"/>
        <v>462000</v>
      </c>
      <c r="Y5957" s="23">
        <f t="shared" si="354"/>
        <v>462000</v>
      </c>
      <c r="Z5957" s="22">
        <v>0</v>
      </c>
      <c r="AA5957" s="24">
        <f t="shared" si="355"/>
        <v>462000</v>
      </c>
      <c r="AB5957" s="25">
        <v>0.02</v>
      </c>
      <c r="AC5957" s="5">
        <f t="shared" si="350"/>
        <v>92.4</v>
      </c>
    </row>
    <row r="5958" spans="1:29" x14ac:dyDescent="0.35">
      <c r="A5958" s="15"/>
      <c r="B5958" s="16"/>
      <c r="C5958" s="16"/>
      <c r="D5958" s="17"/>
      <c r="E5958" s="17"/>
      <c r="F5958" s="28"/>
      <c r="G5958" s="16"/>
      <c r="H5958" s="16"/>
      <c r="I5958" s="16"/>
      <c r="J5958" s="45"/>
      <c r="K5958" s="29"/>
      <c r="L5958" s="19"/>
      <c r="M5958" s="30"/>
      <c r="N5958" s="30"/>
      <c r="O5958" s="31"/>
      <c r="P5958" s="30"/>
      <c r="Q5958" s="32"/>
      <c r="R5958" s="23"/>
      <c r="S5958" s="42"/>
      <c r="T5958" s="22"/>
      <c r="U5958" s="31"/>
      <c r="V5958" s="31"/>
      <c r="W5958" s="23"/>
      <c r="X5958" s="22"/>
      <c r="Y5958" s="23"/>
      <c r="Z5958" s="22"/>
      <c r="AA5958" s="24"/>
      <c r="AB5958" s="25"/>
      <c r="AC5958" s="5">
        <f>SUM(AC5951:AC5957)</f>
        <v>646.79999999999995</v>
      </c>
    </row>
    <row r="5959" spans="1:29" x14ac:dyDescent="0.35">
      <c r="A5959" s="201"/>
      <c r="B5959" s="202"/>
      <c r="C5959" s="202"/>
      <c r="D5959" s="77"/>
      <c r="E5959" s="77"/>
      <c r="F5959" s="130"/>
      <c r="G5959" s="202"/>
      <c r="H5959" s="202"/>
      <c r="I5959" s="202"/>
      <c r="J5959" s="196"/>
      <c r="K5959" s="197"/>
      <c r="L5959" s="203"/>
      <c r="M5959" s="132"/>
      <c r="N5959" s="204"/>
      <c r="O5959" s="204"/>
      <c r="P5959" s="204"/>
      <c r="Q5959" s="183"/>
      <c r="R5959" s="206"/>
      <c r="S5959" s="183"/>
      <c r="T5959" s="207"/>
      <c r="U5959" s="204"/>
      <c r="V5959" s="204"/>
      <c r="W5959" s="206"/>
      <c r="X5959" s="207"/>
      <c r="Y5959" s="206"/>
      <c r="Z5959" s="207"/>
      <c r="AA5959" s="208"/>
      <c r="AB5959" s="198"/>
      <c r="AC5959" s="188"/>
    </row>
    <row r="5960" spans="1:29" x14ac:dyDescent="0.35">
      <c r="A5960" s="1"/>
      <c r="B5960" s="1"/>
      <c r="C5960" s="1"/>
      <c r="D5960" s="2"/>
      <c r="E5960" s="2"/>
      <c r="F5960" s="2"/>
      <c r="G5960" s="1"/>
      <c r="H5960" s="1"/>
      <c r="I5960" s="1"/>
      <c r="J5960" s="3"/>
      <c r="K5960" s="4"/>
      <c r="M5960" s="6"/>
      <c r="N5960" s="1"/>
      <c r="O5960" s="1"/>
      <c r="P5960" s="1"/>
      <c r="Q5960" s="3"/>
      <c r="R5960" s="4"/>
      <c r="S5960" s="3"/>
      <c r="T5960" s="3"/>
      <c r="U5960" s="1"/>
      <c r="V5960" s="1"/>
      <c r="W5960" s="4"/>
      <c r="X5960" s="3"/>
      <c r="Y5960" s="4"/>
      <c r="Z5960" s="3"/>
      <c r="AA5960" s="4"/>
      <c r="AB5960" s="55"/>
    </row>
    <row r="5961" spans="1:29" x14ac:dyDescent="0.35">
      <c r="A5961" s="8"/>
      <c r="B5961" s="8" t="s">
        <v>37</v>
      </c>
      <c r="C5961" s="8"/>
      <c r="D5961" s="9" t="s">
        <v>38</v>
      </c>
      <c r="E5961" s="9"/>
      <c r="F5961" s="9"/>
      <c r="G5961" s="56"/>
      <c r="H5961" s="8" t="s">
        <v>39</v>
      </c>
      <c r="I5961" s="8"/>
      <c r="J5961" s="57"/>
      <c r="K5961" s="10"/>
      <c r="L5961" s="8"/>
      <c r="M5961" s="13"/>
      <c r="N5961" s="1"/>
      <c r="O5961" s="1"/>
      <c r="P5961" s="1"/>
      <c r="Q5961" s="3"/>
      <c r="R5961" s="4"/>
      <c r="S5961" s="3"/>
      <c r="T5961" s="3"/>
      <c r="U5961" s="1"/>
      <c r="V5961" s="1"/>
      <c r="W5961" s="4"/>
      <c r="X5961" s="3"/>
      <c r="Y5961" s="4"/>
      <c r="Z5961" s="3"/>
      <c r="AA5961" s="4"/>
      <c r="AB5961" s="55"/>
    </row>
    <row r="5962" spans="1:29" x14ac:dyDescent="0.35">
      <c r="A5962" s="8"/>
      <c r="B5962" s="8"/>
      <c r="C5962" s="8"/>
      <c r="D5962" s="9"/>
      <c r="E5962" s="9"/>
      <c r="F5962" s="9"/>
      <c r="G5962" s="56"/>
      <c r="H5962" s="8" t="s">
        <v>40</v>
      </c>
      <c r="I5962" s="8"/>
      <c r="J5962" s="57"/>
      <c r="K5962" s="10"/>
      <c r="L5962" s="8"/>
      <c r="M5962" s="13"/>
      <c r="N5962" s="1"/>
      <c r="O5962" s="1"/>
      <c r="P5962" s="1"/>
      <c r="Q5962" s="3"/>
      <c r="R5962" s="4"/>
      <c r="S5962" s="3"/>
      <c r="T5962" s="3"/>
      <c r="U5962" s="1"/>
      <c r="V5962" s="1"/>
      <c r="W5962" s="4"/>
      <c r="X5962" s="3"/>
      <c r="Y5962" s="4"/>
      <c r="Z5962" s="3"/>
      <c r="AA5962" s="4"/>
      <c r="AB5962" s="55"/>
    </row>
    <row r="5963" spans="1:29" x14ac:dyDescent="0.35">
      <c r="A5963" s="8"/>
      <c r="B5963" s="8"/>
      <c r="C5963" s="8"/>
      <c r="D5963" s="9"/>
      <c r="E5963" s="9"/>
      <c r="F5963" s="9"/>
      <c r="G5963" s="56"/>
      <c r="H5963" s="8" t="s">
        <v>41</v>
      </c>
      <c r="I5963" s="8"/>
      <c r="J5963" s="57"/>
      <c r="K5963" s="10"/>
      <c r="L5963" s="8"/>
      <c r="M5963" s="13"/>
      <c r="N5963" s="1"/>
      <c r="O5963" s="1"/>
      <c r="P5963" s="8"/>
      <c r="Q5963" s="3"/>
      <c r="R5963" s="4"/>
      <c r="S5963" s="3"/>
      <c r="T5963" s="3"/>
      <c r="U5963" s="1"/>
      <c r="V5963" s="1"/>
      <c r="W5963" s="4"/>
      <c r="X5963" s="3"/>
      <c r="Y5963" s="11"/>
      <c r="Z5963" s="10"/>
      <c r="AA5963" s="11"/>
      <c r="AB5963" s="14"/>
    </row>
    <row r="5964" spans="1:29" x14ac:dyDescent="0.35">
      <c r="A5964" s="8"/>
      <c r="B5964" s="8"/>
      <c r="C5964" s="8"/>
      <c r="D5964" s="9"/>
      <c r="E5964" s="9"/>
      <c r="F5964" s="9"/>
      <c r="G5964" s="56"/>
      <c r="H5964" s="8" t="s">
        <v>42</v>
      </c>
      <c r="I5964" s="58"/>
      <c r="J5964" s="59"/>
      <c r="K5964" s="12"/>
      <c r="L5964" s="58"/>
      <c r="M5964" s="60"/>
      <c r="N5964" s="1"/>
      <c r="O5964" s="1"/>
      <c r="P5964" s="8"/>
      <c r="Q5964" s="3"/>
      <c r="R5964" s="4"/>
      <c r="S5964" s="3"/>
      <c r="T5964" s="3"/>
      <c r="U5964" s="1"/>
      <c r="V5964" s="1"/>
      <c r="W5964" s="4"/>
      <c r="X5964" s="3"/>
      <c r="Y5964" s="11"/>
      <c r="Z5964" s="10"/>
      <c r="AA5964" s="11"/>
      <c r="AB5964" s="14"/>
    </row>
    <row r="5965" spans="1:29" x14ac:dyDescent="0.35">
      <c r="A5965" s="58"/>
      <c r="B5965" s="58"/>
      <c r="C5965" s="58"/>
      <c r="D5965" s="61"/>
      <c r="E5965" s="61"/>
      <c r="F5965" s="61"/>
      <c r="G5965" s="58"/>
      <c r="H5965" s="58" t="s">
        <v>43</v>
      </c>
      <c r="I5965" s="58"/>
      <c r="J5965" s="59"/>
      <c r="K5965" s="12"/>
      <c r="L5965" s="58"/>
      <c r="M5965" s="60"/>
    </row>
    <row r="5966" spans="1:29" x14ac:dyDescent="0.35">
      <c r="A5966" s="1"/>
      <c r="B5966" s="1"/>
      <c r="C5966" s="1"/>
      <c r="D5966" s="2"/>
      <c r="E5966" s="2"/>
      <c r="F5966" s="2"/>
      <c r="G5966" s="1"/>
      <c r="H5966" s="1"/>
      <c r="I5966" s="1"/>
      <c r="J5966" s="3"/>
      <c r="K5966" s="4"/>
      <c r="M5966" s="6"/>
      <c r="N5966" s="1"/>
      <c r="O5966" s="1"/>
      <c r="P5966" s="1"/>
      <c r="Q5966" s="3"/>
      <c r="R5966" s="4"/>
      <c r="S5966" s="3"/>
      <c r="T5966" s="3"/>
      <c r="U5966" s="1"/>
      <c r="V5966" s="1"/>
      <c r="W5966" s="4"/>
      <c r="X5966" s="3"/>
      <c r="Y5966" s="4"/>
      <c r="Z5966" s="3"/>
      <c r="AA5966" s="314" t="s">
        <v>0</v>
      </c>
      <c r="AB5966" s="314"/>
    </row>
    <row r="5967" spans="1:29" x14ac:dyDescent="0.35">
      <c r="A5967" s="315" t="s">
        <v>1</v>
      </c>
      <c r="B5967" s="315"/>
      <c r="C5967" s="315"/>
      <c r="D5967" s="315"/>
      <c r="E5967" s="315"/>
      <c r="F5967" s="315"/>
      <c r="G5967" s="315"/>
      <c r="H5967" s="315"/>
      <c r="I5967" s="315"/>
      <c r="J5967" s="315"/>
      <c r="K5967" s="315"/>
      <c r="L5967" s="315"/>
      <c r="M5967" s="315"/>
      <c r="N5967" s="315"/>
      <c r="O5967" s="315"/>
      <c r="P5967" s="315"/>
      <c r="Q5967" s="315"/>
      <c r="R5967" s="315"/>
      <c r="S5967" s="315"/>
      <c r="T5967" s="315"/>
      <c r="U5967" s="315"/>
      <c r="V5967" s="315"/>
      <c r="W5967" s="315"/>
      <c r="X5967" s="315"/>
      <c r="Y5967" s="315"/>
      <c r="Z5967" s="315"/>
      <c r="AA5967" s="315"/>
      <c r="AB5967" s="315"/>
    </row>
    <row r="5968" spans="1:29" x14ac:dyDescent="0.35">
      <c r="A5968" s="315" t="str">
        <f>A5943</f>
        <v>เทศบาลตำบลนาบอน</v>
      </c>
      <c r="B5968" s="315"/>
      <c r="C5968" s="315"/>
      <c r="D5968" s="315"/>
      <c r="E5968" s="315"/>
      <c r="F5968" s="315"/>
      <c r="G5968" s="315"/>
      <c r="H5968" s="315"/>
      <c r="I5968" s="315"/>
      <c r="J5968" s="315"/>
      <c r="K5968" s="315"/>
      <c r="L5968" s="315"/>
      <c r="M5968" s="315"/>
      <c r="N5968" s="315"/>
      <c r="O5968" s="315"/>
      <c r="P5968" s="315"/>
      <c r="Q5968" s="315"/>
      <c r="R5968" s="315"/>
      <c r="S5968" s="315"/>
      <c r="T5968" s="315"/>
      <c r="U5968" s="315"/>
      <c r="V5968" s="315"/>
      <c r="W5968" s="315"/>
      <c r="X5968" s="315"/>
      <c r="Y5968" s="315"/>
      <c r="Z5968" s="315"/>
      <c r="AA5968" s="315"/>
      <c r="AB5968" s="315"/>
    </row>
    <row r="5969" spans="1:29" x14ac:dyDescent="0.35">
      <c r="A5969" s="8" t="s">
        <v>462</v>
      </c>
      <c r="B5969" s="8"/>
      <c r="C5969" s="8"/>
      <c r="D5969" s="9"/>
      <c r="E5969" s="9"/>
      <c r="F5969" s="9"/>
      <c r="G5969" s="8"/>
      <c r="H5969" s="8"/>
      <c r="I5969" s="8"/>
      <c r="J5969" s="10"/>
      <c r="K5969" s="11"/>
      <c r="L5969" s="12"/>
      <c r="M5969" s="13"/>
      <c r="N5969" s="8"/>
      <c r="O5969" s="8"/>
      <c r="P5969" s="8"/>
      <c r="Q5969" s="10"/>
      <c r="R5969" s="11"/>
      <c r="S5969" s="10"/>
      <c r="T5969" s="10"/>
      <c r="U5969" s="8"/>
      <c r="V5969" s="8"/>
      <c r="W5969" s="11"/>
      <c r="X5969" s="10"/>
      <c r="Y5969" s="11"/>
      <c r="Z5969" s="10"/>
      <c r="AA5969" s="11"/>
      <c r="AB5969" s="14"/>
    </row>
    <row r="5970" spans="1:29" x14ac:dyDescent="0.35">
      <c r="A5970" s="288" t="s">
        <v>4</v>
      </c>
      <c r="B5970" s="316"/>
      <c r="C5970" s="316"/>
      <c r="D5970" s="316"/>
      <c r="E5970" s="316"/>
      <c r="F5970" s="316"/>
      <c r="G5970" s="316"/>
      <c r="H5970" s="316"/>
      <c r="I5970" s="316"/>
      <c r="J5970" s="316"/>
      <c r="K5970" s="316"/>
      <c r="L5970" s="289"/>
      <c r="M5970" s="288" t="s">
        <v>5</v>
      </c>
      <c r="N5970" s="316"/>
      <c r="O5970" s="316"/>
      <c r="P5970" s="316"/>
      <c r="Q5970" s="316"/>
      <c r="R5970" s="316"/>
      <c r="S5970" s="316"/>
      <c r="T5970" s="316"/>
      <c r="U5970" s="316"/>
      <c r="V5970" s="316"/>
      <c r="W5970" s="289"/>
      <c r="X5970" s="290" t="s">
        <v>6</v>
      </c>
      <c r="Y5970" s="290" t="s">
        <v>7</v>
      </c>
      <c r="Z5970" s="290" t="s">
        <v>8</v>
      </c>
      <c r="AA5970" s="290" t="s">
        <v>9</v>
      </c>
      <c r="AB5970" s="317" t="s">
        <v>10</v>
      </c>
    </row>
    <row r="5971" spans="1:29" x14ac:dyDescent="0.35">
      <c r="A5971" s="299" t="s">
        <v>11</v>
      </c>
      <c r="B5971" s="293" t="s">
        <v>12</v>
      </c>
      <c r="C5971" s="293" t="s">
        <v>13</v>
      </c>
      <c r="D5971" s="311" t="s">
        <v>14</v>
      </c>
      <c r="E5971" s="311" t="s">
        <v>15</v>
      </c>
      <c r="F5971" s="312" t="s">
        <v>16</v>
      </c>
      <c r="G5971" s="302" t="s">
        <v>17</v>
      </c>
      <c r="H5971" s="303"/>
      <c r="I5971" s="304"/>
      <c r="J5971" s="290" t="s">
        <v>18</v>
      </c>
      <c r="K5971" s="290" t="s">
        <v>19</v>
      </c>
      <c r="L5971" s="308" t="s">
        <v>20</v>
      </c>
      <c r="M5971" s="299" t="s">
        <v>11</v>
      </c>
      <c r="N5971" s="293" t="s">
        <v>21</v>
      </c>
      <c r="O5971" s="293" t="s">
        <v>22</v>
      </c>
      <c r="P5971" s="293" t="s">
        <v>16</v>
      </c>
      <c r="Q5971" s="290" t="s">
        <v>23</v>
      </c>
      <c r="R5971" s="290" t="s">
        <v>24</v>
      </c>
      <c r="S5971" s="290" t="s">
        <v>25</v>
      </c>
      <c r="T5971" s="290" t="s">
        <v>26</v>
      </c>
      <c r="U5971" s="288" t="s">
        <v>27</v>
      </c>
      <c r="V5971" s="289"/>
      <c r="W5971" s="290" t="s">
        <v>28</v>
      </c>
      <c r="X5971" s="291"/>
      <c r="Y5971" s="291"/>
      <c r="Z5971" s="291"/>
      <c r="AA5971" s="291"/>
      <c r="AB5971" s="318"/>
    </row>
    <row r="5972" spans="1:29" x14ac:dyDescent="0.35">
      <c r="A5972" s="300"/>
      <c r="B5972" s="294"/>
      <c r="C5972" s="294"/>
      <c r="D5972" s="312"/>
      <c r="E5972" s="312"/>
      <c r="F5972" s="312"/>
      <c r="G5972" s="305"/>
      <c r="H5972" s="306"/>
      <c r="I5972" s="307"/>
      <c r="J5972" s="291"/>
      <c r="K5972" s="291"/>
      <c r="L5972" s="309"/>
      <c r="M5972" s="300"/>
      <c r="N5972" s="294"/>
      <c r="O5972" s="294"/>
      <c r="P5972" s="294"/>
      <c r="Q5972" s="291"/>
      <c r="R5972" s="291"/>
      <c r="S5972" s="291"/>
      <c r="T5972" s="291"/>
      <c r="U5972" s="293" t="s">
        <v>29</v>
      </c>
      <c r="V5972" s="296" t="s">
        <v>30</v>
      </c>
      <c r="W5972" s="291"/>
      <c r="X5972" s="291"/>
      <c r="Y5972" s="291"/>
      <c r="Z5972" s="291"/>
      <c r="AA5972" s="291"/>
      <c r="AB5972" s="318"/>
    </row>
    <row r="5973" spans="1:29" x14ac:dyDescent="0.35">
      <c r="A5973" s="300"/>
      <c r="B5973" s="294"/>
      <c r="C5973" s="294"/>
      <c r="D5973" s="312"/>
      <c r="E5973" s="312"/>
      <c r="F5973" s="312"/>
      <c r="G5973" s="299" t="s">
        <v>31</v>
      </c>
      <c r="H5973" s="299" t="s">
        <v>32</v>
      </c>
      <c r="I5973" s="299" t="s">
        <v>33</v>
      </c>
      <c r="J5973" s="291"/>
      <c r="K5973" s="291"/>
      <c r="L5973" s="309"/>
      <c r="M5973" s="300"/>
      <c r="N5973" s="294"/>
      <c r="O5973" s="294"/>
      <c r="P5973" s="294"/>
      <c r="Q5973" s="291"/>
      <c r="R5973" s="291"/>
      <c r="S5973" s="291"/>
      <c r="T5973" s="291"/>
      <c r="U5973" s="294"/>
      <c r="V5973" s="297"/>
      <c r="W5973" s="291"/>
      <c r="X5973" s="291"/>
      <c r="Y5973" s="291"/>
      <c r="Z5973" s="291"/>
      <c r="AA5973" s="291"/>
      <c r="AB5973" s="318"/>
    </row>
    <row r="5974" spans="1:29" x14ac:dyDescent="0.35">
      <c r="A5974" s="300"/>
      <c r="B5974" s="294"/>
      <c r="C5974" s="294"/>
      <c r="D5974" s="312"/>
      <c r="E5974" s="312"/>
      <c r="F5974" s="312"/>
      <c r="G5974" s="300"/>
      <c r="H5974" s="300"/>
      <c r="I5974" s="300"/>
      <c r="J5974" s="291"/>
      <c r="K5974" s="291"/>
      <c r="L5974" s="309"/>
      <c r="M5974" s="300"/>
      <c r="N5974" s="294"/>
      <c r="O5974" s="294"/>
      <c r="P5974" s="294"/>
      <c r="Q5974" s="291"/>
      <c r="R5974" s="291"/>
      <c r="S5974" s="291"/>
      <c r="T5974" s="291"/>
      <c r="U5974" s="294"/>
      <c r="V5974" s="297"/>
      <c r="W5974" s="291"/>
      <c r="X5974" s="291"/>
      <c r="Y5974" s="291"/>
      <c r="Z5974" s="291"/>
      <c r="AA5974" s="291"/>
      <c r="AB5974" s="318"/>
    </row>
    <row r="5975" spans="1:29" x14ac:dyDescent="0.35">
      <c r="A5975" s="301"/>
      <c r="B5975" s="295"/>
      <c r="C5975" s="295"/>
      <c r="D5975" s="313"/>
      <c r="E5975" s="313"/>
      <c r="F5975" s="313"/>
      <c r="G5975" s="301"/>
      <c r="H5975" s="301"/>
      <c r="I5975" s="301"/>
      <c r="J5975" s="292"/>
      <c r="K5975" s="292"/>
      <c r="L5975" s="310"/>
      <c r="M5975" s="301"/>
      <c r="N5975" s="295"/>
      <c r="O5975" s="295"/>
      <c r="P5975" s="295"/>
      <c r="Q5975" s="292"/>
      <c r="R5975" s="292"/>
      <c r="S5975" s="292"/>
      <c r="T5975" s="292"/>
      <c r="U5975" s="295"/>
      <c r="V5975" s="298"/>
      <c r="W5975" s="292"/>
      <c r="X5975" s="292"/>
      <c r="Y5975" s="292"/>
      <c r="Z5975" s="292"/>
      <c r="AA5975" s="292"/>
      <c r="AB5975" s="319"/>
    </row>
    <row r="5976" spans="1:29" x14ac:dyDescent="0.35">
      <c r="A5976" s="15"/>
      <c r="B5976" s="16"/>
      <c r="C5976" s="16"/>
      <c r="D5976" s="17"/>
      <c r="E5976" s="17"/>
      <c r="F5976" s="18"/>
      <c r="G5976" s="16"/>
      <c r="H5976" s="16"/>
      <c r="I5976" s="16"/>
      <c r="J5976" s="19"/>
      <c r="K5976" s="20"/>
      <c r="L5976" s="19"/>
      <c r="M5976" s="21">
        <v>1</v>
      </c>
      <c r="N5976" s="21"/>
      <c r="O5976" s="21" t="s">
        <v>463</v>
      </c>
      <c r="P5976" s="21">
        <v>3</v>
      </c>
      <c r="Q5976" s="22">
        <v>100</v>
      </c>
      <c r="R5976" s="23">
        <v>100</v>
      </c>
      <c r="S5976" s="22">
        <v>6200</v>
      </c>
      <c r="T5976" s="22">
        <f>Q5976*S5976</f>
        <v>620000</v>
      </c>
      <c r="U5976" s="21">
        <v>20</v>
      </c>
      <c r="V5976" s="21">
        <v>30</v>
      </c>
      <c r="W5976" s="23">
        <f>T5976-T5976*30/100</f>
        <v>434000</v>
      </c>
      <c r="X5976" s="22">
        <f>L5976+W5976</f>
        <v>434000</v>
      </c>
      <c r="Y5976" s="23">
        <f>X5976*R5976/100</f>
        <v>434000</v>
      </c>
      <c r="Z5976" s="22">
        <v>0</v>
      </c>
      <c r="AA5976" s="24">
        <f>Y5976-Z5976</f>
        <v>434000</v>
      </c>
      <c r="AB5976" s="25">
        <v>0.3</v>
      </c>
      <c r="AC5976" s="5">
        <f>AA5976*AB5976/100</f>
        <v>1302</v>
      </c>
    </row>
    <row r="5977" spans="1:29" x14ac:dyDescent="0.35">
      <c r="A5977" s="15"/>
      <c r="B5977" s="16"/>
      <c r="C5977" s="16"/>
      <c r="D5977" s="17"/>
      <c r="E5977" s="17"/>
      <c r="F5977" s="28"/>
      <c r="G5977" s="16"/>
      <c r="H5977" s="16"/>
      <c r="I5977" s="16"/>
      <c r="J5977" s="45"/>
      <c r="K5977" s="29"/>
      <c r="L5977" s="19"/>
      <c r="M5977" s="30"/>
      <c r="N5977" s="30"/>
      <c r="O5977" s="31"/>
      <c r="P5977" s="30"/>
      <c r="Q5977" s="32"/>
      <c r="R5977" s="23"/>
      <c r="S5977" s="42"/>
      <c r="T5977" s="22"/>
      <c r="U5977" s="31"/>
      <c r="V5977" s="31"/>
      <c r="W5977" s="23"/>
      <c r="X5977" s="22"/>
      <c r="Y5977" s="23"/>
      <c r="Z5977" s="22"/>
      <c r="AA5977" s="24"/>
      <c r="AB5977" s="25"/>
    </row>
    <row r="5978" spans="1:29" x14ac:dyDescent="0.35">
      <c r="A5978" s="201"/>
      <c r="B5978" s="202"/>
      <c r="C5978" s="202"/>
      <c r="D5978" s="77"/>
      <c r="E5978" s="77"/>
      <c r="F5978" s="130"/>
      <c r="G5978" s="202"/>
      <c r="H5978" s="202"/>
      <c r="I5978" s="202"/>
      <c r="J5978" s="196"/>
      <c r="K5978" s="197"/>
      <c r="L5978" s="203"/>
      <c r="M5978" s="132"/>
      <c r="N5978" s="204"/>
      <c r="O5978" s="204"/>
      <c r="P5978" s="204"/>
      <c r="Q5978" s="183"/>
      <c r="R5978" s="206"/>
      <c r="S5978" s="183"/>
      <c r="T5978" s="207"/>
      <c r="U5978" s="204"/>
      <c r="V5978" s="204"/>
      <c r="W5978" s="206"/>
      <c r="X5978" s="207"/>
      <c r="Y5978" s="206"/>
      <c r="Z5978" s="207"/>
      <c r="AA5978" s="208"/>
      <c r="AB5978" s="198"/>
      <c r="AC5978" s="188"/>
    </row>
    <row r="5979" spans="1:29" x14ac:dyDescent="0.35">
      <c r="A5979" s="1"/>
      <c r="B5979" s="1"/>
      <c r="C5979" s="1"/>
      <c r="D5979" s="2"/>
      <c r="E5979" s="2"/>
      <c r="F5979" s="2"/>
      <c r="G5979" s="1"/>
      <c r="H5979" s="1"/>
      <c r="I5979" s="1"/>
      <c r="J5979" s="3"/>
      <c r="K5979" s="4"/>
      <c r="M5979" s="6"/>
      <c r="N5979" s="1"/>
      <c r="O5979" s="1"/>
      <c r="P5979" s="1"/>
      <c r="Q5979" s="3"/>
      <c r="R5979" s="4"/>
      <c r="S5979" s="3"/>
      <c r="T5979" s="3"/>
      <c r="U5979" s="1"/>
      <c r="V5979" s="1"/>
      <c r="W5979" s="4"/>
      <c r="X5979" s="3"/>
      <c r="Y5979" s="4"/>
      <c r="Z5979" s="3"/>
      <c r="AA5979" s="4"/>
      <c r="AB5979" s="55"/>
    </row>
    <row r="5980" spans="1:29" x14ac:dyDescent="0.35">
      <c r="A5980" s="8"/>
      <c r="B5980" s="8" t="s">
        <v>37</v>
      </c>
      <c r="C5980" s="8"/>
      <c r="D5980" s="9" t="s">
        <v>38</v>
      </c>
      <c r="E5980" s="9"/>
      <c r="F5980" s="9"/>
      <c r="G5980" s="56"/>
      <c r="H5980" s="8" t="s">
        <v>39</v>
      </c>
      <c r="I5980" s="8"/>
      <c r="J5980" s="57"/>
      <c r="K5980" s="10"/>
      <c r="L5980" s="8"/>
      <c r="M5980" s="13"/>
      <c r="N5980" s="1"/>
      <c r="O5980" s="1"/>
      <c r="P5980" s="1"/>
      <c r="Q5980" s="3"/>
      <c r="R5980" s="4"/>
      <c r="S5980" s="3"/>
      <c r="T5980" s="3"/>
      <c r="U5980" s="1"/>
      <c r="V5980" s="1"/>
      <c r="W5980" s="4"/>
      <c r="X5980" s="3"/>
      <c r="Y5980" s="4"/>
      <c r="Z5980" s="3"/>
      <c r="AA5980" s="4"/>
      <c r="AB5980" s="55"/>
    </row>
    <row r="5981" spans="1:29" x14ac:dyDescent="0.35">
      <c r="A5981" s="8"/>
      <c r="B5981" s="8"/>
      <c r="C5981" s="8"/>
      <c r="D5981" s="9"/>
      <c r="E5981" s="9"/>
      <c r="F5981" s="9"/>
      <c r="G5981" s="56"/>
      <c r="H5981" s="8" t="s">
        <v>40</v>
      </c>
      <c r="I5981" s="8"/>
      <c r="J5981" s="57"/>
      <c r="K5981" s="10"/>
      <c r="L5981" s="8"/>
      <c r="M5981" s="13"/>
      <c r="N5981" s="1"/>
      <c r="O5981" s="1"/>
      <c r="P5981" s="1"/>
      <c r="Q5981" s="3"/>
      <c r="R5981" s="4"/>
      <c r="S5981" s="3"/>
      <c r="T5981" s="3"/>
      <c r="U5981" s="1"/>
      <c r="V5981" s="1"/>
      <c r="W5981" s="4"/>
      <c r="X5981" s="3"/>
      <c r="Y5981" s="4"/>
      <c r="Z5981" s="3"/>
      <c r="AA5981" s="4"/>
      <c r="AB5981" s="55"/>
    </row>
    <row r="5982" spans="1:29" x14ac:dyDescent="0.35">
      <c r="A5982" s="8"/>
      <c r="B5982" s="8"/>
      <c r="C5982" s="8"/>
      <c r="D5982" s="9"/>
      <c r="E5982" s="9"/>
      <c r="F5982" s="9"/>
      <c r="G5982" s="56"/>
      <c r="H5982" s="8" t="s">
        <v>41</v>
      </c>
      <c r="I5982" s="8"/>
      <c r="J5982" s="57"/>
      <c r="K5982" s="10"/>
      <c r="L5982" s="8"/>
      <c r="M5982" s="13"/>
      <c r="N5982" s="1"/>
      <c r="O5982" s="1"/>
      <c r="P5982" s="8"/>
      <c r="Q5982" s="3"/>
      <c r="R5982" s="4"/>
      <c r="S5982" s="3"/>
      <c r="T5982" s="3"/>
      <c r="U5982" s="1"/>
      <c r="V5982" s="1"/>
      <c r="W5982" s="4"/>
      <c r="X5982" s="3"/>
      <c r="Y5982" s="11"/>
      <c r="Z5982" s="10"/>
      <c r="AA5982" s="11"/>
      <c r="AB5982" s="14"/>
    </row>
    <row r="5983" spans="1:29" x14ac:dyDescent="0.35">
      <c r="A5983" s="8"/>
      <c r="B5983" s="8"/>
      <c r="C5983" s="8"/>
      <c r="D5983" s="9"/>
      <c r="E5983" s="9"/>
      <c r="F5983" s="9"/>
      <c r="G5983" s="56"/>
      <c r="H5983" s="8" t="s">
        <v>42</v>
      </c>
      <c r="I5983" s="58"/>
      <c r="J5983" s="59"/>
      <c r="K5983" s="12"/>
      <c r="L5983" s="58"/>
      <c r="M5983" s="60"/>
      <c r="N5983" s="1"/>
      <c r="O5983" s="1"/>
      <c r="P5983" s="8"/>
      <c r="Q5983" s="3"/>
      <c r="R5983" s="4"/>
      <c r="S5983" s="3"/>
      <c r="T5983" s="3"/>
      <c r="U5983" s="1"/>
      <c r="V5983" s="1"/>
      <c r="W5983" s="4"/>
      <c r="X5983" s="3"/>
      <c r="Y5983" s="11"/>
      <c r="Z5983" s="10"/>
      <c r="AA5983" s="11"/>
      <c r="AB5983" s="14"/>
    </row>
    <row r="5984" spans="1:29" x14ac:dyDescent="0.35">
      <c r="A5984" s="58"/>
      <c r="B5984" s="58"/>
      <c r="C5984" s="58"/>
      <c r="D5984" s="61"/>
      <c r="E5984" s="61"/>
      <c r="F5984" s="61"/>
      <c r="G5984" s="58"/>
      <c r="H5984" s="58" t="s">
        <v>43</v>
      </c>
      <c r="I5984" s="58"/>
      <c r="J5984" s="59"/>
      <c r="K5984" s="12"/>
      <c r="L5984" s="58"/>
      <c r="M5984" s="60"/>
    </row>
    <row r="5985" spans="1:29" x14ac:dyDescent="0.35">
      <c r="A5985" s="1"/>
      <c r="B5985" s="1"/>
      <c r="C5985" s="1"/>
      <c r="D5985" s="2"/>
      <c r="E5985" s="2"/>
      <c r="F5985" s="2"/>
      <c r="G5985" s="1"/>
      <c r="H5985" s="1"/>
      <c r="I5985" s="1"/>
      <c r="J5985" s="3"/>
      <c r="K5985" s="4"/>
      <c r="M5985" s="6"/>
      <c r="N5985" s="1"/>
      <c r="O5985" s="1"/>
      <c r="P5985" s="1"/>
      <c r="Q5985" s="3"/>
      <c r="R5985" s="4"/>
      <c r="S5985" s="3"/>
      <c r="T5985" s="3"/>
      <c r="U5985" s="1"/>
      <c r="V5985" s="1"/>
      <c r="W5985" s="4"/>
      <c r="X5985" s="3"/>
      <c r="Y5985" s="4"/>
      <c r="Z5985" s="3"/>
      <c r="AA5985" s="314" t="s">
        <v>0</v>
      </c>
      <c r="AB5985" s="314"/>
    </row>
    <row r="5986" spans="1:29" x14ac:dyDescent="0.35">
      <c r="A5986" s="315" t="s">
        <v>1</v>
      </c>
      <c r="B5986" s="315"/>
      <c r="C5986" s="315"/>
      <c r="D5986" s="315"/>
      <c r="E5986" s="315"/>
      <c r="F5986" s="315"/>
      <c r="G5986" s="315"/>
      <c r="H5986" s="315"/>
      <c r="I5986" s="315"/>
      <c r="J5986" s="315"/>
      <c r="K5986" s="315"/>
      <c r="L5986" s="315"/>
      <c r="M5986" s="315"/>
      <c r="N5986" s="315"/>
      <c r="O5986" s="315"/>
      <c r="P5986" s="315"/>
      <c r="Q5986" s="315"/>
      <c r="R5986" s="315"/>
      <c r="S5986" s="315"/>
      <c r="T5986" s="315"/>
      <c r="U5986" s="315"/>
      <c r="V5986" s="315"/>
      <c r="W5986" s="315"/>
      <c r="X5986" s="315"/>
      <c r="Y5986" s="315"/>
      <c r="Z5986" s="315"/>
      <c r="AA5986" s="315"/>
      <c r="AB5986" s="315"/>
    </row>
    <row r="5987" spans="1:29" x14ac:dyDescent="0.35">
      <c r="A5987" s="315" t="str">
        <f>A5968</f>
        <v>เทศบาลตำบลนาบอน</v>
      </c>
      <c r="B5987" s="315"/>
      <c r="C5987" s="315"/>
      <c r="D5987" s="315"/>
      <c r="E5987" s="315"/>
      <c r="F5987" s="315"/>
      <c r="G5987" s="315"/>
      <c r="H5987" s="315"/>
      <c r="I5987" s="315"/>
      <c r="J5987" s="315"/>
      <c r="K5987" s="315"/>
      <c r="L5987" s="315"/>
      <c r="M5987" s="315"/>
      <c r="N5987" s="315"/>
      <c r="O5987" s="315"/>
      <c r="P5987" s="315"/>
      <c r="Q5987" s="315"/>
      <c r="R5987" s="315"/>
      <c r="S5987" s="315"/>
      <c r="T5987" s="315"/>
      <c r="U5987" s="315"/>
      <c r="V5987" s="315"/>
      <c r="W5987" s="315"/>
      <c r="X5987" s="315"/>
      <c r="Y5987" s="315"/>
      <c r="Z5987" s="315"/>
      <c r="AA5987" s="315"/>
      <c r="AB5987" s="315"/>
    </row>
    <row r="5988" spans="1:29" x14ac:dyDescent="0.35">
      <c r="A5988" s="8" t="s">
        <v>464</v>
      </c>
      <c r="B5988" s="8"/>
      <c r="C5988" s="8"/>
      <c r="D5988" s="9"/>
      <c r="E5988" s="9"/>
      <c r="F5988" s="9"/>
      <c r="G5988" s="8"/>
      <c r="H5988" s="8"/>
      <c r="I5988" s="8"/>
      <c r="J5988" s="10"/>
      <c r="K5988" s="11"/>
      <c r="L5988" s="12"/>
      <c r="M5988" s="13"/>
      <c r="N5988" s="8"/>
      <c r="O5988" s="8"/>
      <c r="P5988" s="8"/>
      <c r="Q5988" s="10"/>
      <c r="R5988" s="11"/>
      <c r="S5988" s="10"/>
      <c r="T5988" s="10"/>
      <c r="U5988" s="8"/>
      <c r="V5988" s="8"/>
      <c r="W5988" s="11"/>
      <c r="X5988" s="10"/>
      <c r="Y5988" s="11"/>
      <c r="Z5988" s="10"/>
      <c r="AA5988" s="11"/>
      <c r="AB5988" s="14"/>
    </row>
    <row r="5989" spans="1:29" x14ac:dyDescent="0.35">
      <c r="A5989" s="288" t="s">
        <v>4</v>
      </c>
      <c r="B5989" s="316"/>
      <c r="C5989" s="316"/>
      <c r="D5989" s="316"/>
      <c r="E5989" s="316"/>
      <c r="F5989" s="316"/>
      <c r="G5989" s="316"/>
      <c r="H5989" s="316"/>
      <c r="I5989" s="316"/>
      <c r="J5989" s="316"/>
      <c r="K5989" s="316"/>
      <c r="L5989" s="289"/>
      <c r="M5989" s="288" t="s">
        <v>5</v>
      </c>
      <c r="N5989" s="316"/>
      <c r="O5989" s="316"/>
      <c r="P5989" s="316"/>
      <c r="Q5989" s="316"/>
      <c r="R5989" s="316"/>
      <c r="S5989" s="316"/>
      <c r="T5989" s="316"/>
      <c r="U5989" s="316"/>
      <c r="V5989" s="316"/>
      <c r="W5989" s="289"/>
      <c r="X5989" s="290" t="s">
        <v>6</v>
      </c>
      <c r="Y5989" s="290" t="s">
        <v>7</v>
      </c>
      <c r="Z5989" s="290" t="s">
        <v>8</v>
      </c>
      <c r="AA5989" s="290" t="s">
        <v>9</v>
      </c>
      <c r="AB5989" s="317" t="s">
        <v>10</v>
      </c>
    </row>
    <row r="5990" spans="1:29" x14ac:dyDescent="0.35">
      <c r="A5990" s="299" t="s">
        <v>11</v>
      </c>
      <c r="B5990" s="293" t="s">
        <v>12</v>
      </c>
      <c r="C5990" s="293" t="s">
        <v>13</v>
      </c>
      <c r="D5990" s="311" t="s">
        <v>14</v>
      </c>
      <c r="E5990" s="311" t="s">
        <v>15</v>
      </c>
      <c r="F5990" s="312" t="s">
        <v>16</v>
      </c>
      <c r="G5990" s="302" t="s">
        <v>17</v>
      </c>
      <c r="H5990" s="303"/>
      <c r="I5990" s="304"/>
      <c r="J5990" s="290" t="s">
        <v>18</v>
      </c>
      <c r="K5990" s="290" t="s">
        <v>19</v>
      </c>
      <c r="L5990" s="308" t="s">
        <v>20</v>
      </c>
      <c r="M5990" s="299" t="s">
        <v>11</v>
      </c>
      <c r="N5990" s="293" t="s">
        <v>21</v>
      </c>
      <c r="O5990" s="293" t="s">
        <v>22</v>
      </c>
      <c r="P5990" s="293" t="s">
        <v>16</v>
      </c>
      <c r="Q5990" s="290" t="s">
        <v>23</v>
      </c>
      <c r="R5990" s="290" t="s">
        <v>24</v>
      </c>
      <c r="S5990" s="290" t="s">
        <v>25</v>
      </c>
      <c r="T5990" s="290" t="s">
        <v>26</v>
      </c>
      <c r="U5990" s="288" t="s">
        <v>27</v>
      </c>
      <c r="V5990" s="289"/>
      <c r="W5990" s="290" t="s">
        <v>28</v>
      </c>
      <c r="X5990" s="291"/>
      <c r="Y5990" s="291"/>
      <c r="Z5990" s="291"/>
      <c r="AA5990" s="291"/>
      <c r="AB5990" s="318"/>
    </row>
    <row r="5991" spans="1:29" x14ac:dyDescent="0.35">
      <c r="A5991" s="300"/>
      <c r="B5991" s="294"/>
      <c r="C5991" s="294"/>
      <c r="D5991" s="312"/>
      <c r="E5991" s="312"/>
      <c r="F5991" s="312"/>
      <c r="G5991" s="305"/>
      <c r="H5991" s="306"/>
      <c r="I5991" s="307"/>
      <c r="J5991" s="291"/>
      <c r="K5991" s="291"/>
      <c r="L5991" s="309"/>
      <c r="M5991" s="300"/>
      <c r="N5991" s="294"/>
      <c r="O5991" s="294"/>
      <c r="P5991" s="294"/>
      <c r="Q5991" s="291"/>
      <c r="R5991" s="291"/>
      <c r="S5991" s="291"/>
      <c r="T5991" s="291"/>
      <c r="U5991" s="293" t="s">
        <v>29</v>
      </c>
      <c r="V5991" s="296" t="s">
        <v>30</v>
      </c>
      <c r="W5991" s="291"/>
      <c r="X5991" s="291"/>
      <c r="Y5991" s="291"/>
      <c r="Z5991" s="291"/>
      <c r="AA5991" s="291"/>
      <c r="AB5991" s="318"/>
    </row>
    <row r="5992" spans="1:29" x14ac:dyDescent="0.35">
      <c r="A5992" s="300"/>
      <c r="B5992" s="294"/>
      <c r="C5992" s="294"/>
      <c r="D5992" s="312"/>
      <c r="E5992" s="312"/>
      <c r="F5992" s="312"/>
      <c r="G5992" s="299" t="s">
        <v>31</v>
      </c>
      <c r="H5992" s="299" t="s">
        <v>32</v>
      </c>
      <c r="I5992" s="299" t="s">
        <v>33</v>
      </c>
      <c r="J5992" s="291"/>
      <c r="K5992" s="291"/>
      <c r="L5992" s="309"/>
      <c r="M5992" s="300"/>
      <c r="N5992" s="294"/>
      <c r="O5992" s="294"/>
      <c r="P5992" s="294"/>
      <c r="Q5992" s="291"/>
      <c r="R5992" s="291"/>
      <c r="S5992" s="291"/>
      <c r="T5992" s="291"/>
      <c r="U5992" s="294"/>
      <c r="V5992" s="297"/>
      <c r="W5992" s="291"/>
      <c r="X5992" s="291"/>
      <c r="Y5992" s="291"/>
      <c r="Z5992" s="291"/>
      <c r="AA5992" s="291"/>
      <c r="AB5992" s="318"/>
    </row>
    <row r="5993" spans="1:29" x14ac:dyDescent="0.35">
      <c r="A5993" s="300"/>
      <c r="B5993" s="294"/>
      <c r="C5993" s="294"/>
      <c r="D5993" s="312"/>
      <c r="E5993" s="312"/>
      <c r="F5993" s="312"/>
      <c r="G5993" s="300"/>
      <c r="H5993" s="300"/>
      <c r="I5993" s="300"/>
      <c r="J5993" s="291"/>
      <c r="K5993" s="291"/>
      <c r="L5993" s="309"/>
      <c r="M5993" s="300"/>
      <c r="N5993" s="294"/>
      <c r="O5993" s="294"/>
      <c r="P5993" s="294"/>
      <c r="Q5993" s="291"/>
      <c r="R5993" s="291"/>
      <c r="S5993" s="291"/>
      <c r="T5993" s="291"/>
      <c r="U5993" s="294"/>
      <c r="V5993" s="297"/>
      <c r="W5993" s="291"/>
      <c r="X5993" s="291"/>
      <c r="Y5993" s="291"/>
      <c r="Z5993" s="291"/>
      <c r="AA5993" s="291"/>
      <c r="AB5993" s="318"/>
    </row>
    <row r="5994" spans="1:29" x14ac:dyDescent="0.35">
      <c r="A5994" s="301"/>
      <c r="B5994" s="295"/>
      <c r="C5994" s="295"/>
      <c r="D5994" s="313"/>
      <c r="E5994" s="313"/>
      <c r="F5994" s="313"/>
      <c r="G5994" s="301"/>
      <c r="H5994" s="301"/>
      <c r="I5994" s="301"/>
      <c r="J5994" s="292"/>
      <c r="K5994" s="292"/>
      <c r="L5994" s="310"/>
      <c r="M5994" s="301"/>
      <c r="N5994" s="295"/>
      <c r="O5994" s="295"/>
      <c r="P5994" s="295"/>
      <c r="Q5994" s="292"/>
      <c r="R5994" s="292"/>
      <c r="S5994" s="292"/>
      <c r="T5994" s="292"/>
      <c r="U5994" s="295"/>
      <c r="V5994" s="298"/>
      <c r="W5994" s="292"/>
      <c r="X5994" s="292"/>
      <c r="Y5994" s="292"/>
      <c r="Z5994" s="292"/>
      <c r="AA5994" s="292"/>
      <c r="AB5994" s="319"/>
    </row>
    <row r="5995" spans="1:29" x14ac:dyDescent="0.35">
      <c r="A5995" s="15"/>
      <c r="B5995" s="16"/>
      <c r="C5995" s="16"/>
      <c r="D5995" s="17"/>
      <c r="E5995" s="17"/>
      <c r="F5995" s="18"/>
      <c r="G5995" s="16"/>
      <c r="H5995" s="16"/>
      <c r="I5995" s="16"/>
      <c r="J5995" s="19"/>
      <c r="K5995" s="20"/>
      <c r="L5995" s="19"/>
      <c r="M5995" s="21">
        <v>1</v>
      </c>
      <c r="N5995" s="21" t="s">
        <v>108</v>
      </c>
      <c r="O5995" s="21" t="s">
        <v>49</v>
      </c>
      <c r="P5995" s="21">
        <v>3</v>
      </c>
      <c r="Q5995" s="22">
        <v>30</v>
      </c>
      <c r="R5995" s="23">
        <v>100</v>
      </c>
      <c r="S5995" s="22">
        <v>7450</v>
      </c>
      <c r="T5995" s="22">
        <f>Q5995*S5995</f>
        <v>223500</v>
      </c>
      <c r="U5995" s="21">
        <v>20</v>
      </c>
      <c r="V5995" s="21">
        <v>30</v>
      </c>
      <c r="W5995" s="23">
        <f>T5995-T5995*30/100</f>
        <v>156450</v>
      </c>
      <c r="X5995" s="22">
        <f>L5995+W5995</f>
        <v>156450</v>
      </c>
      <c r="Y5995" s="23">
        <f>X5995*R5995/100</f>
        <v>156450</v>
      </c>
      <c r="Z5995" s="22">
        <v>0</v>
      </c>
      <c r="AA5995" s="24">
        <f>Y5995-Z5995</f>
        <v>156450</v>
      </c>
      <c r="AB5995" s="25">
        <v>0.3</v>
      </c>
      <c r="AC5995" s="5">
        <f>AA5995*AB5995/100</f>
        <v>469.35</v>
      </c>
    </row>
    <row r="5996" spans="1:29" x14ac:dyDescent="0.35">
      <c r="A5996" s="15"/>
      <c r="B5996" s="16"/>
      <c r="C5996" s="16"/>
      <c r="D5996" s="17"/>
      <c r="E5996" s="17"/>
      <c r="F5996" s="28"/>
      <c r="G5996" s="16"/>
      <c r="H5996" s="16"/>
      <c r="I5996" s="16"/>
      <c r="J5996" s="45"/>
      <c r="K5996" s="29"/>
      <c r="L5996" s="19"/>
      <c r="M5996" s="30"/>
      <c r="N5996" s="30"/>
      <c r="O5996" s="31"/>
      <c r="P5996" s="30"/>
      <c r="Q5996" s="32"/>
      <c r="R5996" s="23"/>
      <c r="S5996" s="42"/>
      <c r="T5996" s="22"/>
      <c r="U5996" s="31"/>
      <c r="V5996" s="31"/>
      <c r="W5996" s="23"/>
      <c r="X5996" s="22"/>
      <c r="Y5996" s="23"/>
      <c r="Z5996" s="22"/>
      <c r="AA5996" s="24"/>
      <c r="AB5996" s="25"/>
      <c r="AC5996" s="5">
        <f>SUM(AC5995)</f>
        <v>469.35</v>
      </c>
    </row>
    <row r="5997" spans="1:29" x14ac:dyDescent="0.35">
      <c r="A5997" s="201"/>
      <c r="B5997" s="202"/>
      <c r="C5997" s="202"/>
      <c r="D5997" s="77"/>
      <c r="E5997" s="77"/>
      <c r="F5997" s="130"/>
      <c r="G5997" s="202"/>
      <c r="H5997" s="202"/>
      <c r="I5997" s="202"/>
      <c r="J5997" s="196"/>
      <c r="K5997" s="197"/>
      <c r="L5997" s="203"/>
      <c r="M5997" s="132"/>
      <c r="N5997" s="204"/>
      <c r="O5997" s="204"/>
      <c r="P5997" s="204"/>
      <c r="Q5997" s="183"/>
      <c r="R5997" s="206"/>
      <c r="S5997" s="183"/>
      <c r="T5997" s="207"/>
      <c r="U5997" s="204"/>
      <c r="V5997" s="204"/>
      <c r="W5997" s="206"/>
      <c r="X5997" s="207"/>
      <c r="Y5997" s="206"/>
      <c r="Z5997" s="207"/>
      <c r="AA5997" s="208"/>
      <c r="AB5997" s="198"/>
      <c r="AC5997" s="188"/>
    </row>
    <row r="5998" spans="1:29" x14ac:dyDescent="0.35">
      <c r="A5998" s="1"/>
      <c r="B5998" s="1"/>
      <c r="C5998" s="1"/>
      <c r="D5998" s="2"/>
      <c r="E5998" s="2"/>
      <c r="F5998" s="2"/>
      <c r="G5998" s="1"/>
      <c r="H5998" s="1"/>
      <c r="I5998" s="1"/>
      <c r="J5998" s="3"/>
      <c r="K5998" s="4"/>
      <c r="M5998" s="6"/>
      <c r="N5998" s="1"/>
      <c r="O5998" s="1"/>
      <c r="P5998" s="1"/>
      <c r="Q5998" s="3"/>
      <c r="R5998" s="4"/>
      <c r="S5998" s="3"/>
      <c r="T5998" s="3"/>
      <c r="U5998" s="1"/>
      <c r="V5998" s="1"/>
      <c r="W5998" s="4"/>
      <c r="X5998" s="3"/>
      <c r="Y5998" s="4"/>
      <c r="Z5998" s="3"/>
      <c r="AA5998" s="4"/>
      <c r="AB5998" s="55"/>
    </row>
    <row r="5999" spans="1:29" x14ac:dyDescent="0.35">
      <c r="A5999" s="8"/>
      <c r="B5999" s="8" t="s">
        <v>37</v>
      </c>
      <c r="C5999" s="8"/>
      <c r="D5999" s="9" t="s">
        <v>38</v>
      </c>
      <c r="E5999" s="9"/>
      <c r="F5999" s="9"/>
      <c r="G5999" s="56"/>
      <c r="H5999" s="8" t="s">
        <v>39</v>
      </c>
      <c r="I5999" s="8"/>
      <c r="J5999" s="57"/>
      <c r="K5999" s="10"/>
      <c r="L5999" s="8"/>
      <c r="M5999" s="13"/>
      <c r="N5999" s="1"/>
      <c r="O5999" s="1"/>
      <c r="P5999" s="1"/>
      <c r="Q5999" s="3"/>
      <c r="R5999" s="4"/>
      <c r="S5999" s="3"/>
      <c r="T5999" s="3"/>
      <c r="U5999" s="1"/>
      <c r="V5999" s="1"/>
      <c r="W5999" s="4"/>
      <c r="X5999" s="3"/>
      <c r="Y5999" s="4"/>
      <c r="Z5999" s="3"/>
      <c r="AA5999" s="4"/>
      <c r="AB5999" s="55"/>
    </row>
    <row r="6000" spans="1:29" x14ac:dyDescent="0.35">
      <c r="A6000" s="8"/>
      <c r="B6000" s="8"/>
      <c r="C6000" s="8"/>
      <c r="D6000" s="9"/>
      <c r="E6000" s="9"/>
      <c r="F6000" s="9"/>
      <c r="G6000" s="56"/>
      <c r="H6000" s="8" t="s">
        <v>40</v>
      </c>
      <c r="I6000" s="8"/>
      <c r="J6000" s="57"/>
      <c r="K6000" s="10"/>
      <c r="L6000" s="8"/>
      <c r="M6000" s="13"/>
      <c r="N6000" s="1"/>
      <c r="O6000" s="1"/>
      <c r="P6000" s="1"/>
      <c r="Q6000" s="3"/>
      <c r="R6000" s="4"/>
      <c r="S6000" s="3"/>
      <c r="T6000" s="3"/>
      <c r="U6000" s="1"/>
      <c r="V6000" s="1"/>
      <c r="W6000" s="4"/>
      <c r="X6000" s="3"/>
      <c r="Y6000" s="4"/>
      <c r="Z6000" s="3"/>
      <c r="AA6000" s="4"/>
      <c r="AB6000" s="55"/>
    </row>
    <row r="6001" spans="1:29" x14ac:dyDescent="0.35">
      <c r="A6001" s="8"/>
      <c r="B6001" s="8"/>
      <c r="C6001" s="8"/>
      <c r="D6001" s="9"/>
      <c r="E6001" s="9"/>
      <c r="F6001" s="9"/>
      <c r="G6001" s="56"/>
      <c r="H6001" s="8" t="s">
        <v>41</v>
      </c>
      <c r="I6001" s="8"/>
      <c r="J6001" s="57"/>
      <c r="K6001" s="10"/>
      <c r="L6001" s="8"/>
      <c r="M6001" s="13"/>
      <c r="N6001" s="1"/>
      <c r="O6001" s="1"/>
      <c r="P6001" s="8"/>
      <c r="Q6001" s="3"/>
      <c r="R6001" s="4"/>
      <c r="S6001" s="3"/>
      <c r="T6001" s="3"/>
      <c r="U6001" s="1"/>
      <c r="V6001" s="1"/>
      <c r="W6001" s="4"/>
      <c r="X6001" s="3"/>
      <c r="Y6001" s="11"/>
      <c r="Z6001" s="10"/>
      <c r="AA6001" s="11"/>
      <c r="AB6001" s="14"/>
    </row>
    <row r="6002" spans="1:29" x14ac:dyDescent="0.35">
      <c r="A6002" s="8"/>
      <c r="B6002" s="8"/>
      <c r="C6002" s="8"/>
      <c r="D6002" s="9"/>
      <c r="E6002" s="9"/>
      <c r="F6002" s="9"/>
      <c r="G6002" s="56"/>
      <c r="H6002" s="8" t="s">
        <v>42</v>
      </c>
      <c r="I6002" s="58"/>
      <c r="J6002" s="59"/>
      <c r="K6002" s="12"/>
      <c r="L6002" s="58"/>
      <c r="M6002" s="60"/>
      <c r="N6002" s="1"/>
      <c r="O6002" s="1"/>
      <c r="P6002" s="8"/>
      <c r="Q6002" s="3"/>
      <c r="R6002" s="4"/>
      <c r="S6002" s="3"/>
      <c r="T6002" s="3"/>
      <c r="U6002" s="1"/>
      <c r="V6002" s="1"/>
      <c r="W6002" s="4"/>
      <c r="X6002" s="3"/>
      <c r="Y6002" s="11"/>
      <c r="Z6002" s="10"/>
      <c r="AA6002" s="11"/>
      <c r="AB6002" s="14"/>
    </row>
    <row r="6003" spans="1:29" x14ac:dyDescent="0.35">
      <c r="A6003" s="58"/>
      <c r="B6003" s="58"/>
      <c r="C6003" s="58"/>
      <c r="D6003" s="61"/>
      <c r="E6003" s="61"/>
      <c r="F6003" s="61"/>
      <c r="G6003" s="58"/>
      <c r="H6003" s="58" t="s">
        <v>43</v>
      </c>
      <c r="I6003" s="58"/>
      <c r="J6003" s="59"/>
      <c r="K6003" s="12"/>
      <c r="L6003" s="58"/>
      <c r="M6003" s="60"/>
    </row>
    <row r="6004" spans="1:29" x14ac:dyDescent="0.35">
      <c r="A6004" s="1"/>
      <c r="B6004" s="1"/>
      <c r="C6004" s="1"/>
      <c r="D6004" s="2"/>
      <c r="E6004" s="2"/>
      <c r="F6004" s="2"/>
      <c r="G6004" s="1"/>
      <c r="H6004" s="1"/>
      <c r="I6004" s="1"/>
      <c r="J6004" s="3"/>
      <c r="K6004" s="4"/>
      <c r="M6004" s="6"/>
      <c r="N6004" s="1"/>
      <c r="O6004" s="1"/>
      <c r="P6004" s="1"/>
      <c r="Q6004" s="3"/>
      <c r="R6004" s="4"/>
      <c r="S6004" s="3"/>
      <c r="T6004" s="3"/>
      <c r="U6004" s="1"/>
      <c r="V6004" s="1"/>
      <c r="W6004" s="4"/>
      <c r="X6004" s="3"/>
      <c r="Y6004" s="4"/>
      <c r="Z6004" s="3"/>
      <c r="AA6004" s="314" t="s">
        <v>0</v>
      </c>
      <c r="AB6004" s="314"/>
    </row>
    <row r="6005" spans="1:29" x14ac:dyDescent="0.35">
      <c r="A6005" s="315" t="s">
        <v>1</v>
      </c>
      <c r="B6005" s="315"/>
      <c r="C6005" s="315"/>
      <c r="D6005" s="315"/>
      <c r="E6005" s="315"/>
      <c r="F6005" s="315"/>
      <c r="G6005" s="315"/>
      <c r="H6005" s="315"/>
      <c r="I6005" s="315"/>
      <c r="J6005" s="315"/>
      <c r="K6005" s="315"/>
      <c r="L6005" s="315"/>
      <c r="M6005" s="315"/>
      <c r="N6005" s="315"/>
      <c r="O6005" s="315"/>
      <c r="P6005" s="315"/>
      <c r="Q6005" s="315"/>
      <c r="R6005" s="315"/>
      <c r="S6005" s="315"/>
      <c r="T6005" s="315"/>
      <c r="U6005" s="315"/>
      <c r="V6005" s="315"/>
      <c r="W6005" s="315"/>
      <c r="X6005" s="315"/>
      <c r="Y6005" s="315"/>
      <c r="Z6005" s="315"/>
      <c r="AA6005" s="315"/>
      <c r="AB6005" s="315"/>
    </row>
    <row r="6006" spans="1:29" x14ac:dyDescent="0.35">
      <c r="A6006" s="315" t="str">
        <f>A5987</f>
        <v>เทศบาลตำบลนาบอน</v>
      </c>
      <c r="B6006" s="315"/>
      <c r="C6006" s="315"/>
      <c r="D6006" s="315"/>
      <c r="E6006" s="315"/>
      <c r="F6006" s="315"/>
      <c r="G6006" s="315"/>
      <c r="H6006" s="315"/>
      <c r="I6006" s="315"/>
      <c r="J6006" s="315"/>
      <c r="K6006" s="315"/>
      <c r="L6006" s="315"/>
      <c r="M6006" s="315"/>
      <c r="N6006" s="315"/>
      <c r="O6006" s="315"/>
      <c r="P6006" s="315"/>
      <c r="Q6006" s="315"/>
      <c r="R6006" s="315"/>
      <c r="S6006" s="315"/>
      <c r="T6006" s="315"/>
      <c r="U6006" s="315"/>
      <c r="V6006" s="315"/>
      <c r="W6006" s="315"/>
      <c r="X6006" s="315"/>
      <c r="Y6006" s="315"/>
      <c r="Z6006" s="315"/>
      <c r="AA6006" s="315"/>
      <c r="AB6006" s="315"/>
    </row>
    <row r="6007" spans="1:29" x14ac:dyDescent="0.35">
      <c r="A6007" s="8" t="s">
        <v>465</v>
      </c>
      <c r="B6007" s="8"/>
      <c r="C6007" s="8"/>
      <c r="D6007" s="9"/>
      <c r="E6007" s="9"/>
      <c r="F6007" s="9"/>
      <c r="G6007" s="8"/>
      <c r="H6007" s="8"/>
      <c r="I6007" s="8"/>
      <c r="J6007" s="10"/>
      <c r="K6007" s="11"/>
      <c r="L6007" s="12"/>
      <c r="M6007" s="13"/>
      <c r="N6007" s="8"/>
      <c r="O6007" s="8"/>
      <c r="P6007" s="8"/>
      <c r="Q6007" s="10"/>
      <c r="R6007" s="11"/>
      <c r="S6007" s="10"/>
      <c r="T6007" s="10"/>
      <c r="U6007" s="8"/>
      <c r="V6007" s="8"/>
      <c r="W6007" s="11"/>
      <c r="X6007" s="10"/>
      <c r="Y6007" s="11"/>
      <c r="Z6007" s="10"/>
      <c r="AA6007" s="11"/>
      <c r="AB6007" s="14"/>
    </row>
    <row r="6008" spans="1:29" x14ac:dyDescent="0.35">
      <c r="A6008" s="288" t="s">
        <v>4</v>
      </c>
      <c r="B6008" s="316"/>
      <c r="C6008" s="316"/>
      <c r="D6008" s="316"/>
      <c r="E6008" s="316"/>
      <c r="F6008" s="316"/>
      <c r="G6008" s="316"/>
      <c r="H6008" s="316"/>
      <c r="I6008" s="316"/>
      <c r="J6008" s="316"/>
      <c r="K6008" s="316"/>
      <c r="L6008" s="289"/>
      <c r="M6008" s="288" t="s">
        <v>5</v>
      </c>
      <c r="N6008" s="316"/>
      <c r="O6008" s="316"/>
      <c r="P6008" s="316"/>
      <c r="Q6008" s="316"/>
      <c r="R6008" s="316"/>
      <c r="S6008" s="316"/>
      <c r="T6008" s="316"/>
      <c r="U6008" s="316"/>
      <c r="V6008" s="316"/>
      <c r="W6008" s="289"/>
      <c r="X6008" s="290" t="s">
        <v>6</v>
      </c>
      <c r="Y6008" s="290" t="s">
        <v>7</v>
      </c>
      <c r="Z6008" s="290" t="s">
        <v>8</v>
      </c>
      <c r="AA6008" s="290" t="s">
        <v>9</v>
      </c>
      <c r="AB6008" s="317" t="s">
        <v>10</v>
      </c>
    </row>
    <row r="6009" spans="1:29" x14ac:dyDescent="0.35">
      <c r="A6009" s="299" t="s">
        <v>11</v>
      </c>
      <c r="B6009" s="293" t="s">
        <v>12</v>
      </c>
      <c r="C6009" s="293" t="s">
        <v>13</v>
      </c>
      <c r="D6009" s="311" t="s">
        <v>14</v>
      </c>
      <c r="E6009" s="311" t="s">
        <v>15</v>
      </c>
      <c r="F6009" s="312" t="s">
        <v>16</v>
      </c>
      <c r="G6009" s="302" t="s">
        <v>17</v>
      </c>
      <c r="H6009" s="303"/>
      <c r="I6009" s="304"/>
      <c r="J6009" s="290" t="s">
        <v>18</v>
      </c>
      <c r="K6009" s="290" t="s">
        <v>19</v>
      </c>
      <c r="L6009" s="308" t="s">
        <v>20</v>
      </c>
      <c r="M6009" s="299" t="s">
        <v>11</v>
      </c>
      <c r="N6009" s="293" t="s">
        <v>21</v>
      </c>
      <c r="O6009" s="293" t="s">
        <v>22</v>
      </c>
      <c r="P6009" s="293" t="s">
        <v>16</v>
      </c>
      <c r="Q6009" s="290" t="s">
        <v>23</v>
      </c>
      <c r="R6009" s="290" t="s">
        <v>24</v>
      </c>
      <c r="S6009" s="290" t="s">
        <v>25</v>
      </c>
      <c r="T6009" s="290" t="s">
        <v>26</v>
      </c>
      <c r="U6009" s="288" t="s">
        <v>27</v>
      </c>
      <c r="V6009" s="289"/>
      <c r="W6009" s="290" t="s">
        <v>28</v>
      </c>
      <c r="X6009" s="291"/>
      <c r="Y6009" s="291"/>
      <c r="Z6009" s="291"/>
      <c r="AA6009" s="291"/>
      <c r="AB6009" s="318"/>
    </row>
    <row r="6010" spans="1:29" x14ac:dyDescent="0.35">
      <c r="A6010" s="300"/>
      <c r="B6010" s="294"/>
      <c r="C6010" s="294"/>
      <c r="D6010" s="312"/>
      <c r="E6010" s="312"/>
      <c r="F6010" s="312"/>
      <c r="G6010" s="305"/>
      <c r="H6010" s="306"/>
      <c r="I6010" s="307"/>
      <c r="J6010" s="291"/>
      <c r="K6010" s="291"/>
      <c r="L6010" s="309"/>
      <c r="M6010" s="300"/>
      <c r="N6010" s="294"/>
      <c r="O6010" s="294"/>
      <c r="P6010" s="294"/>
      <c r="Q6010" s="291"/>
      <c r="R6010" s="291"/>
      <c r="S6010" s="291"/>
      <c r="T6010" s="291"/>
      <c r="U6010" s="293" t="s">
        <v>29</v>
      </c>
      <c r="V6010" s="296" t="s">
        <v>30</v>
      </c>
      <c r="W6010" s="291"/>
      <c r="X6010" s="291"/>
      <c r="Y6010" s="291"/>
      <c r="Z6010" s="291"/>
      <c r="AA6010" s="291"/>
      <c r="AB6010" s="318"/>
    </row>
    <row r="6011" spans="1:29" x14ac:dyDescent="0.35">
      <c r="A6011" s="300"/>
      <c r="B6011" s="294"/>
      <c r="C6011" s="294"/>
      <c r="D6011" s="312"/>
      <c r="E6011" s="312"/>
      <c r="F6011" s="312"/>
      <c r="G6011" s="299" t="s">
        <v>31</v>
      </c>
      <c r="H6011" s="299" t="s">
        <v>32</v>
      </c>
      <c r="I6011" s="299" t="s">
        <v>33</v>
      </c>
      <c r="J6011" s="291"/>
      <c r="K6011" s="291"/>
      <c r="L6011" s="309"/>
      <c r="M6011" s="300"/>
      <c r="N6011" s="294"/>
      <c r="O6011" s="294"/>
      <c r="P6011" s="294"/>
      <c r="Q6011" s="291"/>
      <c r="R6011" s="291"/>
      <c r="S6011" s="291"/>
      <c r="T6011" s="291"/>
      <c r="U6011" s="294"/>
      <c r="V6011" s="297"/>
      <c r="W6011" s="291"/>
      <c r="X6011" s="291"/>
      <c r="Y6011" s="291"/>
      <c r="Z6011" s="291"/>
      <c r="AA6011" s="291"/>
      <c r="AB6011" s="318"/>
    </row>
    <row r="6012" spans="1:29" x14ac:dyDescent="0.35">
      <c r="A6012" s="300"/>
      <c r="B6012" s="294"/>
      <c r="C6012" s="294"/>
      <c r="D6012" s="312"/>
      <c r="E6012" s="312"/>
      <c r="F6012" s="312"/>
      <c r="G6012" s="300"/>
      <c r="H6012" s="300"/>
      <c r="I6012" s="300"/>
      <c r="J6012" s="291"/>
      <c r="K6012" s="291"/>
      <c r="L6012" s="309"/>
      <c r="M6012" s="300"/>
      <c r="N6012" s="294"/>
      <c r="O6012" s="294"/>
      <c r="P6012" s="294"/>
      <c r="Q6012" s="291"/>
      <c r="R6012" s="291"/>
      <c r="S6012" s="291"/>
      <c r="T6012" s="291"/>
      <c r="U6012" s="294"/>
      <c r="V6012" s="297"/>
      <c r="W6012" s="291"/>
      <c r="X6012" s="291"/>
      <c r="Y6012" s="291"/>
      <c r="Z6012" s="291"/>
      <c r="AA6012" s="291"/>
      <c r="AB6012" s="318"/>
    </row>
    <row r="6013" spans="1:29" x14ac:dyDescent="0.35">
      <c r="A6013" s="301"/>
      <c r="B6013" s="295"/>
      <c r="C6013" s="295"/>
      <c r="D6013" s="313"/>
      <c r="E6013" s="313"/>
      <c r="F6013" s="313"/>
      <c r="G6013" s="301"/>
      <c r="H6013" s="301"/>
      <c r="I6013" s="301"/>
      <c r="J6013" s="292"/>
      <c r="K6013" s="292"/>
      <c r="L6013" s="310"/>
      <c r="M6013" s="301"/>
      <c r="N6013" s="295"/>
      <c r="O6013" s="295"/>
      <c r="P6013" s="295"/>
      <c r="Q6013" s="292"/>
      <c r="R6013" s="292"/>
      <c r="S6013" s="292"/>
      <c r="T6013" s="292"/>
      <c r="U6013" s="295"/>
      <c r="V6013" s="298"/>
      <c r="W6013" s="292"/>
      <c r="X6013" s="292"/>
      <c r="Y6013" s="292"/>
      <c r="Z6013" s="292"/>
      <c r="AA6013" s="292"/>
      <c r="AB6013" s="319"/>
    </row>
    <row r="6014" spans="1:29" x14ac:dyDescent="0.35">
      <c r="A6014" s="15">
        <v>1</v>
      </c>
      <c r="B6014" s="16" t="s">
        <v>95</v>
      </c>
      <c r="C6014" s="16">
        <v>6807</v>
      </c>
      <c r="D6014" s="17">
        <v>17203</v>
      </c>
      <c r="E6014" s="17" t="s">
        <v>67</v>
      </c>
      <c r="F6014" s="18" t="s">
        <v>45</v>
      </c>
      <c r="G6014" s="16">
        <v>0</v>
      </c>
      <c r="H6014" s="16">
        <v>0</v>
      </c>
      <c r="I6014" s="16">
        <v>93.9</v>
      </c>
      <c r="J6014" s="19">
        <f>G6014*400+H6014*100+I6014</f>
        <v>93.9</v>
      </c>
      <c r="K6014" s="20">
        <v>2650</v>
      </c>
      <c r="L6014" s="19">
        <f>J6014*K6014</f>
        <v>248835.00000000003</v>
      </c>
      <c r="M6014" s="21"/>
      <c r="N6014" s="21"/>
      <c r="O6014" s="21"/>
      <c r="P6014" s="21"/>
      <c r="Q6014" s="22"/>
      <c r="R6014" s="23"/>
      <c r="S6014" s="22"/>
      <c r="T6014" s="22"/>
      <c r="U6014" s="21"/>
      <c r="V6014" s="21"/>
      <c r="W6014" s="23"/>
      <c r="X6014" s="22">
        <f>L6014</f>
        <v>248835.00000000003</v>
      </c>
      <c r="Y6014" s="23">
        <f>X6014*100/100</f>
        <v>248835.00000000003</v>
      </c>
      <c r="Z6014" s="22">
        <v>0</v>
      </c>
      <c r="AA6014" s="24">
        <f>Y6014-Z6014</f>
        <v>248835.00000000003</v>
      </c>
      <c r="AB6014" s="25">
        <v>0.3</v>
      </c>
      <c r="AC6014" s="5">
        <f>AA6014*AB6014/100</f>
        <v>746.505</v>
      </c>
    </row>
    <row r="6015" spans="1:29" x14ac:dyDescent="0.35">
      <c r="A6015" s="15"/>
      <c r="B6015" s="16"/>
      <c r="C6015" s="16"/>
      <c r="D6015" s="17"/>
      <c r="E6015" s="17"/>
      <c r="F6015" s="28"/>
      <c r="G6015" s="16"/>
      <c r="H6015" s="16"/>
      <c r="I6015" s="16"/>
      <c r="J6015" s="45"/>
      <c r="K6015" s="29"/>
      <c r="L6015" s="19"/>
      <c r="M6015" s="30"/>
      <c r="N6015" s="30"/>
      <c r="O6015" s="31"/>
      <c r="P6015" s="30"/>
      <c r="Q6015" s="32"/>
      <c r="R6015" s="23"/>
      <c r="S6015" s="42"/>
      <c r="T6015" s="22"/>
      <c r="U6015" s="31"/>
      <c r="V6015" s="31"/>
      <c r="W6015" s="23"/>
      <c r="X6015" s="22"/>
      <c r="Y6015" s="23"/>
      <c r="Z6015" s="22"/>
      <c r="AA6015" s="24"/>
      <c r="AB6015" s="25"/>
      <c r="AC6015" s="5">
        <f>SUM(AC6014)</f>
        <v>746.505</v>
      </c>
    </row>
    <row r="6016" spans="1:29" x14ac:dyDescent="0.35">
      <c r="A6016" s="201"/>
      <c r="B6016" s="202"/>
      <c r="C6016" s="202"/>
      <c r="D6016" s="77"/>
      <c r="E6016" s="77"/>
      <c r="F6016" s="130"/>
      <c r="G6016" s="202"/>
      <c r="H6016" s="202"/>
      <c r="I6016" s="202"/>
      <c r="J6016" s="196"/>
      <c r="K6016" s="197"/>
      <c r="L6016" s="203"/>
      <c r="M6016" s="132"/>
      <c r="N6016" s="204"/>
      <c r="O6016" s="204"/>
      <c r="P6016" s="204"/>
      <c r="Q6016" s="183"/>
      <c r="R6016" s="206"/>
      <c r="S6016" s="183"/>
      <c r="T6016" s="207"/>
      <c r="U6016" s="204"/>
      <c r="V6016" s="204"/>
      <c r="W6016" s="206"/>
      <c r="X6016" s="207"/>
      <c r="Y6016" s="206"/>
      <c r="Z6016" s="207"/>
      <c r="AA6016" s="208"/>
      <c r="AB6016" s="198"/>
      <c r="AC6016" s="188"/>
    </row>
    <row r="6017" spans="1:28" x14ac:dyDescent="0.35">
      <c r="A6017" s="1"/>
      <c r="B6017" s="1"/>
      <c r="C6017" s="1"/>
      <c r="D6017" s="2"/>
      <c r="E6017" s="2"/>
      <c r="F6017" s="2"/>
      <c r="G6017" s="1"/>
      <c r="H6017" s="1"/>
      <c r="I6017" s="1"/>
      <c r="J6017" s="3"/>
      <c r="K6017" s="4"/>
      <c r="M6017" s="6"/>
      <c r="N6017" s="1"/>
      <c r="O6017" s="1"/>
      <c r="P6017" s="1"/>
      <c r="Q6017" s="3"/>
      <c r="R6017" s="4"/>
      <c r="S6017" s="3"/>
      <c r="T6017" s="3"/>
      <c r="U6017" s="1"/>
      <c r="V6017" s="1"/>
      <c r="W6017" s="4"/>
      <c r="X6017" s="3"/>
      <c r="Y6017" s="4"/>
      <c r="Z6017" s="3"/>
      <c r="AA6017" s="4"/>
      <c r="AB6017" s="55"/>
    </row>
    <row r="6018" spans="1:28" x14ac:dyDescent="0.35">
      <c r="A6018" s="8"/>
      <c r="B6018" s="8" t="s">
        <v>37</v>
      </c>
      <c r="C6018" s="8"/>
      <c r="D6018" s="9" t="s">
        <v>38</v>
      </c>
      <c r="E6018" s="9"/>
      <c r="F6018" s="9"/>
      <c r="G6018" s="56"/>
      <c r="H6018" s="8" t="s">
        <v>39</v>
      </c>
      <c r="I6018" s="8"/>
      <c r="J6018" s="57"/>
      <c r="K6018" s="10"/>
      <c r="L6018" s="8"/>
      <c r="M6018" s="13"/>
      <c r="N6018" s="1"/>
      <c r="O6018" s="1"/>
      <c r="P6018" s="1"/>
      <c r="Q6018" s="3"/>
      <c r="R6018" s="4"/>
      <c r="S6018" s="3"/>
      <c r="T6018" s="3"/>
      <c r="U6018" s="1"/>
      <c r="V6018" s="1"/>
      <c r="W6018" s="4"/>
      <c r="X6018" s="3"/>
      <c r="Y6018" s="4"/>
      <c r="Z6018" s="3"/>
      <c r="AA6018" s="4"/>
      <c r="AB6018" s="55"/>
    </row>
    <row r="6019" spans="1:28" x14ac:dyDescent="0.35">
      <c r="A6019" s="8"/>
      <c r="B6019" s="8"/>
      <c r="C6019" s="8"/>
      <c r="D6019" s="9"/>
      <c r="E6019" s="9"/>
      <c r="F6019" s="9"/>
      <c r="G6019" s="56"/>
      <c r="H6019" s="8" t="s">
        <v>40</v>
      </c>
      <c r="I6019" s="8"/>
      <c r="J6019" s="57"/>
      <c r="K6019" s="10"/>
      <c r="L6019" s="8"/>
      <c r="M6019" s="13"/>
      <c r="N6019" s="1"/>
      <c r="O6019" s="1"/>
      <c r="P6019" s="1"/>
      <c r="Q6019" s="3"/>
      <c r="R6019" s="4"/>
      <c r="S6019" s="3"/>
      <c r="T6019" s="3"/>
      <c r="U6019" s="1"/>
      <c r="V6019" s="1"/>
      <c r="W6019" s="4"/>
      <c r="X6019" s="3"/>
      <c r="Y6019" s="4"/>
      <c r="Z6019" s="3"/>
      <c r="AA6019" s="4"/>
      <c r="AB6019" s="55"/>
    </row>
    <row r="6020" spans="1:28" x14ac:dyDescent="0.35">
      <c r="A6020" s="8"/>
      <c r="B6020" s="8"/>
      <c r="C6020" s="8"/>
      <c r="D6020" s="9"/>
      <c r="E6020" s="9"/>
      <c r="F6020" s="9"/>
      <c r="G6020" s="56"/>
      <c r="H6020" s="8" t="s">
        <v>41</v>
      </c>
      <c r="I6020" s="8"/>
      <c r="J6020" s="57"/>
      <c r="K6020" s="10"/>
      <c r="L6020" s="8"/>
      <c r="M6020" s="13"/>
      <c r="N6020" s="1"/>
      <c r="O6020" s="1"/>
      <c r="P6020" s="8"/>
      <c r="Q6020" s="3"/>
      <c r="R6020" s="4"/>
      <c r="S6020" s="3"/>
      <c r="T6020" s="3"/>
      <c r="U6020" s="1"/>
      <c r="V6020" s="1"/>
      <c r="W6020" s="4"/>
      <c r="X6020" s="3"/>
      <c r="Y6020" s="11"/>
      <c r="Z6020" s="10"/>
      <c r="AA6020" s="11"/>
      <c r="AB6020" s="14"/>
    </row>
    <row r="6021" spans="1:28" x14ac:dyDescent="0.35">
      <c r="A6021" s="8"/>
      <c r="B6021" s="8"/>
      <c r="C6021" s="8"/>
      <c r="D6021" s="9"/>
      <c r="E6021" s="9"/>
      <c r="F6021" s="9"/>
      <c r="G6021" s="56"/>
      <c r="H6021" s="8" t="s">
        <v>42</v>
      </c>
      <c r="I6021" s="58"/>
      <c r="J6021" s="59"/>
      <c r="K6021" s="12"/>
      <c r="L6021" s="58"/>
      <c r="M6021" s="60"/>
      <c r="N6021" s="1"/>
      <c r="O6021" s="1"/>
      <c r="P6021" s="8"/>
      <c r="Q6021" s="3"/>
      <c r="R6021" s="4"/>
      <c r="S6021" s="3"/>
      <c r="T6021" s="3"/>
      <c r="U6021" s="1"/>
      <c r="V6021" s="1"/>
      <c r="W6021" s="4"/>
      <c r="X6021" s="3"/>
      <c r="Y6021" s="11"/>
      <c r="Z6021" s="10"/>
      <c r="AA6021" s="11"/>
      <c r="AB6021" s="14"/>
    </row>
    <row r="6022" spans="1:28" x14ac:dyDescent="0.35">
      <c r="A6022" s="58"/>
      <c r="B6022" s="58"/>
      <c r="C6022" s="58"/>
      <c r="D6022" s="61"/>
      <c r="E6022" s="61"/>
      <c r="F6022" s="61"/>
      <c r="G6022" s="58"/>
      <c r="H6022" s="58" t="s">
        <v>43</v>
      </c>
      <c r="I6022" s="58"/>
      <c r="J6022" s="59"/>
      <c r="K6022" s="12"/>
      <c r="L6022" s="58"/>
      <c r="M6022" s="60"/>
    </row>
    <row r="6023" spans="1:28" x14ac:dyDescent="0.35">
      <c r="A6023" s="1"/>
      <c r="B6023" s="1"/>
      <c r="C6023" s="1"/>
      <c r="D6023" s="2"/>
      <c r="E6023" s="2"/>
      <c r="F6023" s="2"/>
      <c r="G6023" s="1"/>
      <c r="H6023" s="1"/>
      <c r="I6023" s="1"/>
      <c r="J6023" s="3"/>
      <c r="K6023" s="4"/>
      <c r="M6023" s="6"/>
      <c r="N6023" s="1"/>
      <c r="O6023" s="1"/>
      <c r="P6023" s="1"/>
      <c r="Q6023" s="3"/>
      <c r="R6023" s="4"/>
      <c r="S6023" s="3"/>
      <c r="T6023" s="3"/>
      <c r="U6023" s="1"/>
      <c r="V6023" s="1"/>
      <c r="W6023" s="4"/>
      <c r="X6023" s="3"/>
      <c r="Y6023" s="4"/>
      <c r="Z6023" s="3"/>
      <c r="AA6023" s="314" t="s">
        <v>0</v>
      </c>
      <c r="AB6023" s="314"/>
    </row>
    <row r="6024" spans="1:28" x14ac:dyDescent="0.35">
      <c r="A6024" s="315" t="s">
        <v>1</v>
      </c>
      <c r="B6024" s="315"/>
      <c r="C6024" s="315"/>
      <c r="D6024" s="315"/>
      <c r="E6024" s="315"/>
      <c r="F6024" s="315"/>
      <c r="G6024" s="315"/>
      <c r="H6024" s="315"/>
      <c r="I6024" s="315"/>
      <c r="J6024" s="315"/>
      <c r="K6024" s="315"/>
      <c r="L6024" s="315"/>
      <c r="M6024" s="315"/>
      <c r="N6024" s="315"/>
      <c r="O6024" s="315"/>
      <c r="P6024" s="315"/>
      <c r="Q6024" s="315"/>
      <c r="R6024" s="315"/>
      <c r="S6024" s="315"/>
      <c r="T6024" s="315"/>
      <c r="U6024" s="315"/>
      <c r="V6024" s="315"/>
      <c r="W6024" s="315"/>
      <c r="X6024" s="315"/>
      <c r="Y6024" s="315"/>
      <c r="Z6024" s="315"/>
      <c r="AA6024" s="315"/>
      <c r="AB6024" s="315"/>
    </row>
    <row r="6025" spans="1:28" x14ac:dyDescent="0.35">
      <c r="A6025" s="315" t="str">
        <f>A6006</f>
        <v>เทศบาลตำบลนาบอน</v>
      </c>
      <c r="B6025" s="315"/>
      <c r="C6025" s="315"/>
      <c r="D6025" s="315"/>
      <c r="E6025" s="315"/>
      <c r="F6025" s="315"/>
      <c r="G6025" s="315"/>
      <c r="H6025" s="315"/>
      <c r="I6025" s="315"/>
      <c r="J6025" s="315"/>
      <c r="K6025" s="315"/>
      <c r="L6025" s="315"/>
      <c r="M6025" s="315"/>
      <c r="N6025" s="315"/>
      <c r="O6025" s="315"/>
      <c r="P6025" s="315"/>
      <c r="Q6025" s="315"/>
      <c r="R6025" s="315"/>
      <c r="S6025" s="315"/>
      <c r="T6025" s="315"/>
      <c r="U6025" s="315"/>
      <c r="V6025" s="315"/>
      <c r="W6025" s="315"/>
      <c r="X6025" s="315"/>
      <c r="Y6025" s="315"/>
      <c r="Z6025" s="315"/>
      <c r="AA6025" s="315"/>
      <c r="AB6025" s="315"/>
    </row>
    <row r="6026" spans="1:28" x14ac:dyDescent="0.35">
      <c r="A6026" s="8" t="s">
        <v>466</v>
      </c>
      <c r="B6026" s="8"/>
      <c r="C6026" s="8"/>
      <c r="D6026" s="9"/>
      <c r="E6026" s="9"/>
      <c r="F6026" s="9"/>
      <c r="G6026" s="8"/>
      <c r="H6026" s="8"/>
      <c r="I6026" s="8"/>
      <c r="J6026" s="10"/>
      <c r="K6026" s="11"/>
      <c r="L6026" s="12"/>
      <c r="M6026" s="13"/>
      <c r="N6026" s="8"/>
      <c r="O6026" s="8"/>
      <c r="P6026" s="8"/>
      <c r="Q6026" s="10"/>
      <c r="R6026" s="11"/>
      <c r="S6026" s="10"/>
      <c r="T6026" s="10"/>
      <c r="U6026" s="8"/>
      <c r="V6026" s="8"/>
      <c r="W6026" s="11"/>
      <c r="X6026" s="10"/>
      <c r="Y6026" s="11"/>
      <c r="Z6026" s="10"/>
      <c r="AA6026" s="11"/>
      <c r="AB6026" s="14"/>
    </row>
    <row r="6027" spans="1:28" x14ac:dyDescent="0.35">
      <c r="A6027" s="288" t="s">
        <v>4</v>
      </c>
      <c r="B6027" s="316"/>
      <c r="C6027" s="316"/>
      <c r="D6027" s="316"/>
      <c r="E6027" s="316"/>
      <c r="F6027" s="316"/>
      <c r="G6027" s="316"/>
      <c r="H6027" s="316"/>
      <c r="I6027" s="316"/>
      <c r="J6027" s="316"/>
      <c r="K6027" s="316"/>
      <c r="L6027" s="289"/>
      <c r="M6027" s="288" t="s">
        <v>5</v>
      </c>
      <c r="N6027" s="316"/>
      <c r="O6027" s="316"/>
      <c r="P6027" s="316"/>
      <c r="Q6027" s="316"/>
      <c r="R6027" s="316"/>
      <c r="S6027" s="316"/>
      <c r="T6027" s="316"/>
      <c r="U6027" s="316"/>
      <c r="V6027" s="316"/>
      <c r="W6027" s="289"/>
      <c r="X6027" s="290" t="s">
        <v>6</v>
      </c>
      <c r="Y6027" s="290" t="s">
        <v>7</v>
      </c>
      <c r="Z6027" s="290" t="s">
        <v>8</v>
      </c>
      <c r="AA6027" s="290" t="s">
        <v>9</v>
      </c>
      <c r="AB6027" s="317" t="s">
        <v>10</v>
      </c>
    </row>
    <row r="6028" spans="1:28" x14ac:dyDescent="0.35">
      <c r="A6028" s="299" t="s">
        <v>11</v>
      </c>
      <c r="B6028" s="293" t="s">
        <v>12</v>
      </c>
      <c r="C6028" s="293" t="s">
        <v>13</v>
      </c>
      <c r="D6028" s="311" t="s">
        <v>14</v>
      </c>
      <c r="E6028" s="311" t="s">
        <v>15</v>
      </c>
      <c r="F6028" s="312" t="s">
        <v>16</v>
      </c>
      <c r="G6028" s="302" t="s">
        <v>17</v>
      </c>
      <c r="H6028" s="303"/>
      <c r="I6028" s="304"/>
      <c r="J6028" s="290" t="s">
        <v>18</v>
      </c>
      <c r="K6028" s="290" t="s">
        <v>19</v>
      </c>
      <c r="L6028" s="308" t="s">
        <v>20</v>
      </c>
      <c r="M6028" s="299" t="s">
        <v>11</v>
      </c>
      <c r="N6028" s="293" t="s">
        <v>21</v>
      </c>
      <c r="O6028" s="293" t="s">
        <v>22</v>
      </c>
      <c r="P6028" s="293" t="s">
        <v>16</v>
      </c>
      <c r="Q6028" s="290" t="s">
        <v>23</v>
      </c>
      <c r="R6028" s="290" t="s">
        <v>24</v>
      </c>
      <c r="S6028" s="290" t="s">
        <v>25</v>
      </c>
      <c r="T6028" s="290" t="s">
        <v>26</v>
      </c>
      <c r="U6028" s="288" t="s">
        <v>27</v>
      </c>
      <c r="V6028" s="289"/>
      <c r="W6028" s="290" t="s">
        <v>28</v>
      </c>
      <c r="X6028" s="291"/>
      <c r="Y6028" s="291"/>
      <c r="Z6028" s="291"/>
      <c r="AA6028" s="291"/>
      <c r="AB6028" s="318"/>
    </row>
    <row r="6029" spans="1:28" x14ac:dyDescent="0.35">
      <c r="A6029" s="300"/>
      <c r="B6029" s="294"/>
      <c r="C6029" s="294"/>
      <c r="D6029" s="312"/>
      <c r="E6029" s="312"/>
      <c r="F6029" s="312"/>
      <c r="G6029" s="305"/>
      <c r="H6029" s="306"/>
      <c r="I6029" s="307"/>
      <c r="J6029" s="291"/>
      <c r="K6029" s="291"/>
      <c r="L6029" s="309"/>
      <c r="M6029" s="300"/>
      <c r="N6029" s="294"/>
      <c r="O6029" s="294"/>
      <c r="P6029" s="294"/>
      <c r="Q6029" s="291"/>
      <c r="R6029" s="291"/>
      <c r="S6029" s="291"/>
      <c r="T6029" s="291"/>
      <c r="U6029" s="293" t="s">
        <v>29</v>
      </c>
      <c r="V6029" s="296" t="s">
        <v>30</v>
      </c>
      <c r="W6029" s="291"/>
      <c r="X6029" s="291"/>
      <c r="Y6029" s="291"/>
      <c r="Z6029" s="291"/>
      <c r="AA6029" s="291"/>
      <c r="AB6029" s="318"/>
    </row>
    <row r="6030" spans="1:28" x14ac:dyDescent="0.35">
      <c r="A6030" s="300"/>
      <c r="B6030" s="294"/>
      <c r="C6030" s="294"/>
      <c r="D6030" s="312"/>
      <c r="E6030" s="312"/>
      <c r="F6030" s="312"/>
      <c r="G6030" s="299" t="s">
        <v>31</v>
      </c>
      <c r="H6030" s="299" t="s">
        <v>32</v>
      </c>
      <c r="I6030" s="299" t="s">
        <v>33</v>
      </c>
      <c r="J6030" s="291"/>
      <c r="K6030" s="291"/>
      <c r="L6030" s="309"/>
      <c r="M6030" s="300"/>
      <c r="N6030" s="294"/>
      <c r="O6030" s="294"/>
      <c r="P6030" s="294"/>
      <c r="Q6030" s="291"/>
      <c r="R6030" s="291"/>
      <c r="S6030" s="291"/>
      <c r="T6030" s="291"/>
      <c r="U6030" s="294"/>
      <c r="V6030" s="297"/>
      <c r="W6030" s="291"/>
      <c r="X6030" s="291"/>
      <c r="Y6030" s="291"/>
      <c r="Z6030" s="291"/>
      <c r="AA6030" s="291"/>
      <c r="AB6030" s="318"/>
    </row>
    <row r="6031" spans="1:28" x14ac:dyDescent="0.35">
      <c r="A6031" s="300"/>
      <c r="B6031" s="294"/>
      <c r="C6031" s="294"/>
      <c r="D6031" s="312"/>
      <c r="E6031" s="312"/>
      <c r="F6031" s="312"/>
      <c r="G6031" s="300"/>
      <c r="H6031" s="300"/>
      <c r="I6031" s="300"/>
      <c r="J6031" s="291"/>
      <c r="K6031" s="291"/>
      <c r="L6031" s="309"/>
      <c r="M6031" s="300"/>
      <c r="N6031" s="294"/>
      <c r="O6031" s="294"/>
      <c r="P6031" s="294"/>
      <c r="Q6031" s="291"/>
      <c r="R6031" s="291"/>
      <c r="S6031" s="291"/>
      <c r="T6031" s="291"/>
      <c r="U6031" s="294"/>
      <c r="V6031" s="297"/>
      <c r="W6031" s="291"/>
      <c r="X6031" s="291"/>
      <c r="Y6031" s="291"/>
      <c r="Z6031" s="291"/>
      <c r="AA6031" s="291"/>
      <c r="AB6031" s="318"/>
    </row>
    <row r="6032" spans="1:28" x14ac:dyDescent="0.35">
      <c r="A6032" s="301"/>
      <c r="B6032" s="295"/>
      <c r="C6032" s="295"/>
      <c r="D6032" s="313"/>
      <c r="E6032" s="313"/>
      <c r="F6032" s="313"/>
      <c r="G6032" s="301"/>
      <c r="H6032" s="301"/>
      <c r="I6032" s="301"/>
      <c r="J6032" s="292"/>
      <c r="K6032" s="292"/>
      <c r="L6032" s="310"/>
      <c r="M6032" s="301"/>
      <c r="N6032" s="295"/>
      <c r="O6032" s="295"/>
      <c r="P6032" s="295"/>
      <c r="Q6032" s="292"/>
      <c r="R6032" s="292"/>
      <c r="S6032" s="292"/>
      <c r="T6032" s="292"/>
      <c r="U6032" s="295"/>
      <c r="V6032" s="298"/>
      <c r="W6032" s="292"/>
      <c r="X6032" s="292"/>
      <c r="Y6032" s="292"/>
      <c r="Z6032" s="292"/>
      <c r="AA6032" s="292"/>
      <c r="AB6032" s="319"/>
    </row>
    <row r="6033" spans="1:29" x14ac:dyDescent="0.35">
      <c r="A6033" s="15">
        <v>1</v>
      </c>
      <c r="B6033" s="16" t="str">
        <f>[1]ภดส3!B14409</f>
        <v>นส.3ก</v>
      </c>
      <c r="C6033" s="16"/>
      <c r="D6033" s="17">
        <f>[1]ภดส3!C14409</f>
        <v>3486</v>
      </c>
      <c r="E6033" s="17" t="str">
        <f>[1]ภดส3!F14409</f>
        <v>ม.11 ต.นาบอน</v>
      </c>
      <c r="F6033" s="18" t="s">
        <v>80</v>
      </c>
      <c r="G6033" s="16">
        <f>[1]ภดส3!G14409</f>
        <v>0</v>
      </c>
      <c r="H6033" s="16">
        <f>[1]ภดส3!H14409</f>
        <v>0</v>
      </c>
      <c r="I6033" s="16">
        <f>[1]ภดส3!I14409</f>
        <v>16</v>
      </c>
      <c r="J6033" s="19">
        <f>[1]ภดส3!J14409</f>
        <v>16</v>
      </c>
      <c r="K6033" s="20">
        <v>3050</v>
      </c>
      <c r="L6033" s="19">
        <f>J6033*K6033</f>
        <v>48800</v>
      </c>
      <c r="M6033" s="21">
        <v>1</v>
      </c>
      <c r="N6033" s="21" t="s">
        <v>48</v>
      </c>
      <c r="O6033" s="21" t="s">
        <v>49</v>
      </c>
      <c r="P6033" s="21">
        <v>5</v>
      </c>
      <c r="Q6033" s="22">
        <v>120</v>
      </c>
      <c r="R6033" s="23">
        <v>100</v>
      </c>
      <c r="S6033" s="22">
        <v>7450</v>
      </c>
      <c r="T6033" s="22">
        <f>Q6033*S6033</f>
        <v>894000</v>
      </c>
      <c r="U6033" s="21">
        <v>20</v>
      </c>
      <c r="V6033" s="21">
        <v>30</v>
      </c>
      <c r="W6033" s="23">
        <f>T6033-T6033*30/100</f>
        <v>625800</v>
      </c>
      <c r="X6033" s="22">
        <f>L6033+W6033</f>
        <v>674600</v>
      </c>
      <c r="Y6033" s="23">
        <f>X6033*R6033/100</f>
        <v>674600</v>
      </c>
      <c r="Z6033" s="22">
        <v>0</v>
      </c>
      <c r="AA6033" s="24">
        <v>0</v>
      </c>
      <c r="AB6033" s="25">
        <v>0</v>
      </c>
      <c r="AC6033" s="5">
        <f>AA6033*AB6033/100</f>
        <v>0</v>
      </c>
    </row>
    <row r="6034" spans="1:29" x14ac:dyDescent="0.35">
      <c r="A6034" s="15"/>
      <c r="B6034" s="16"/>
      <c r="C6034" s="16"/>
      <c r="D6034" s="17"/>
      <c r="E6034" s="17"/>
      <c r="F6034" s="18"/>
      <c r="G6034" s="16"/>
      <c r="H6034" s="16"/>
      <c r="I6034" s="16"/>
      <c r="J6034" s="19"/>
      <c r="K6034" s="20"/>
      <c r="L6034" s="19"/>
      <c r="M6034" s="21"/>
      <c r="N6034" s="21" t="s">
        <v>35</v>
      </c>
      <c r="O6034" s="21"/>
      <c r="P6034" s="21">
        <v>3</v>
      </c>
      <c r="Q6034" s="22">
        <v>40</v>
      </c>
      <c r="R6034" s="23">
        <f>Q6034*R6033/Q6033</f>
        <v>33.333333333333336</v>
      </c>
      <c r="S6034" s="22"/>
      <c r="T6034" s="22"/>
      <c r="U6034" s="21"/>
      <c r="V6034" s="21"/>
      <c r="W6034" s="23"/>
      <c r="X6034" s="22"/>
      <c r="Y6034" s="23">
        <f>Y6033*R6034/100</f>
        <v>224866.66666666669</v>
      </c>
      <c r="Z6034" s="22">
        <v>0</v>
      </c>
      <c r="AA6034" s="24">
        <f>Y6034-Z6034</f>
        <v>224866.66666666669</v>
      </c>
      <c r="AB6034" s="25">
        <v>0.3</v>
      </c>
      <c r="AC6034" s="5">
        <f>AA6034*AB6034/100</f>
        <v>674.6</v>
      </c>
    </row>
    <row r="6035" spans="1:29" x14ac:dyDescent="0.35">
      <c r="A6035" s="15"/>
      <c r="B6035" s="16"/>
      <c r="C6035" s="16"/>
      <c r="D6035" s="17"/>
      <c r="E6035" s="17"/>
      <c r="F6035" s="18"/>
      <c r="G6035" s="16"/>
      <c r="H6035" s="16"/>
      <c r="I6035" s="16"/>
      <c r="J6035" s="19"/>
      <c r="K6035" s="20"/>
      <c r="L6035" s="19"/>
      <c r="M6035" s="21"/>
      <c r="N6035" s="21" t="s">
        <v>35</v>
      </c>
      <c r="O6035" s="21"/>
      <c r="P6035" s="21">
        <v>2</v>
      </c>
      <c r="Q6035" s="22">
        <v>20</v>
      </c>
      <c r="R6035" s="23">
        <f>Q6035*R6033/Q6033</f>
        <v>16.666666666666668</v>
      </c>
      <c r="S6035" s="22"/>
      <c r="T6035" s="22"/>
      <c r="U6035" s="21"/>
      <c r="V6035" s="21"/>
      <c r="W6035" s="23"/>
      <c r="X6035" s="22"/>
      <c r="Y6035" s="23">
        <f>Y6033*R6035/100</f>
        <v>112433.33333333334</v>
      </c>
      <c r="Z6035" s="22">
        <v>0</v>
      </c>
      <c r="AA6035" s="24">
        <v>0</v>
      </c>
      <c r="AB6035" s="25">
        <v>0.02</v>
      </c>
      <c r="AC6035" s="5">
        <f t="shared" ref="AC6035:AC6036" si="356">AA6035*AB6035/100</f>
        <v>0</v>
      </c>
    </row>
    <row r="6036" spans="1:29" x14ac:dyDescent="0.35">
      <c r="A6036" s="15"/>
      <c r="B6036" s="16"/>
      <c r="C6036" s="16"/>
      <c r="D6036" s="17"/>
      <c r="E6036" s="17"/>
      <c r="F6036" s="28"/>
      <c r="G6036" s="16"/>
      <c r="H6036" s="16"/>
      <c r="I6036" s="16"/>
      <c r="J6036" s="45"/>
      <c r="K6036" s="29"/>
      <c r="L6036" s="19"/>
      <c r="M6036" s="30"/>
      <c r="N6036" s="31" t="s">
        <v>36</v>
      </c>
      <c r="O6036" s="31"/>
      <c r="P6036" s="31">
        <v>2</v>
      </c>
      <c r="Q6036" s="32">
        <v>60</v>
      </c>
      <c r="R6036" s="23">
        <f>Q6036*R6033/Q6033</f>
        <v>50</v>
      </c>
      <c r="S6036" s="42"/>
      <c r="T6036" s="22"/>
      <c r="U6036" s="31"/>
      <c r="V6036" s="31"/>
      <c r="W6036" s="23"/>
      <c r="X6036" s="22"/>
      <c r="Y6036" s="23">
        <f>Y6033*R6036/100</f>
        <v>337300</v>
      </c>
      <c r="Z6036" s="22">
        <v>50000000</v>
      </c>
      <c r="AA6036" s="24">
        <v>0</v>
      </c>
      <c r="AB6036" s="25">
        <v>0.02</v>
      </c>
      <c r="AC6036" s="5">
        <f t="shared" si="356"/>
        <v>0</v>
      </c>
    </row>
    <row r="6037" spans="1:29" x14ac:dyDescent="0.35">
      <c r="A6037" s="201"/>
      <c r="B6037" s="202"/>
      <c r="C6037" s="202"/>
      <c r="D6037" s="77"/>
      <c r="E6037" s="77"/>
      <c r="F6037" s="130"/>
      <c r="G6037" s="202"/>
      <c r="H6037" s="202"/>
      <c r="I6037" s="202"/>
      <c r="J6037" s="196"/>
      <c r="K6037" s="197"/>
      <c r="L6037" s="203"/>
      <c r="M6037" s="132"/>
      <c r="N6037" s="204"/>
      <c r="O6037" s="204"/>
      <c r="P6037" s="204"/>
      <c r="Q6037" s="183"/>
      <c r="R6037" s="206"/>
      <c r="S6037" s="183"/>
      <c r="T6037" s="207"/>
      <c r="U6037" s="204"/>
      <c r="V6037" s="204"/>
      <c r="W6037" s="206"/>
      <c r="X6037" s="207"/>
      <c r="Y6037" s="206"/>
      <c r="Z6037" s="207"/>
      <c r="AA6037" s="208"/>
      <c r="AB6037" s="198"/>
      <c r="AC6037" s="188">
        <f>SUM(AC6033:AC6036)</f>
        <v>674.6</v>
      </c>
    </row>
    <row r="6038" spans="1:29" x14ac:dyDescent="0.35">
      <c r="A6038" s="1"/>
      <c r="B6038" s="1"/>
      <c r="C6038" s="1"/>
      <c r="D6038" s="2"/>
      <c r="E6038" s="2"/>
      <c r="F6038" s="2"/>
      <c r="G6038" s="1"/>
      <c r="H6038" s="1"/>
      <c r="I6038" s="1"/>
      <c r="J6038" s="3"/>
      <c r="K6038" s="4"/>
      <c r="M6038" s="6"/>
      <c r="N6038" s="1"/>
      <c r="O6038" s="1"/>
      <c r="P6038" s="1"/>
      <c r="Q6038" s="3"/>
      <c r="R6038" s="4"/>
      <c r="S6038" s="3"/>
      <c r="T6038" s="3"/>
      <c r="U6038" s="1"/>
      <c r="V6038" s="1"/>
      <c r="W6038" s="4"/>
      <c r="X6038" s="3"/>
      <c r="Y6038" s="4"/>
      <c r="Z6038" s="3"/>
      <c r="AA6038" s="4"/>
      <c r="AB6038" s="55"/>
    </row>
    <row r="6039" spans="1:29" x14ac:dyDescent="0.35">
      <c r="A6039" s="8"/>
      <c r="B6039" s="8" t="s">
        <v>37</v>
      </c>
      <c r="C6039" s="8"/>
      <c r="D6039" s="9" t="s">
        <v>38</v>
      </c>
      <c r="E6039" s="9"/>
      <c r="F6039" s="9"/>
      <c r="G6039" s="56"/>
      <c r="H6039" s="8" t="s">
        <v>39</v>
      </c>
      <c r="I6039" s="8"/>
      <c r="J6039" s="57"/>
      <c r="K6039" s="10"/>
      <c r="L6039" s="8"/>
      <c r="M6039" s="13"/>
      <c r="N6039" s="1"/>
      <c r="O6039" s="1"/>
      <c r="P6039" s="1"/>
      <c r="Q6039" s="3"/>
      <c r="R6039" s="4"/>
      <c r="S6039" s="3"/>
      <c r="T6039" s="3"/>
      <c r="U6039" s="1"/>
      <c r="V6039" s="1"/>
      <c r="W6039" s="4"/>
      <c r="X6039" s="3"/>
      <c r="Y6039" s="4"/>
      <c r="Z6039" s="3"/>
      <c r="AA6039" s="4"/>
      <c r="AB6039" s="55"/>
    </row>
    <row r="6040" spans="1:29" x14ac:dyDescent="0.35">
      <c r="A6040" s="8"/>
      <c r="B6040" s="8"/>
      <c r="C6040" s="8"/>
      <c r="D6040" s="9"/>
      <c r="E6040" s="9"/>
      <c r="F6040" s="9"/>
      <c r="G6040" s="56"/>
      <c r="H6040" s="8" t="s">
        <v>40</v>
      </c>
      <c r="I6040" s="8"/>
      <c r="J6040" s="57"/>
      <c r="K6040" s="10"/>
      <c r="L6040" s="8"/>
      <c r="M6040" s="13"/>
      <c r="N6040" s="1"/>
      <c r="O6040" s="1"/>
      <c r="P6040" s="1"/>
      <c r="Q6040" s="3"/>
      <c r="R6040" s="4"/>
      <c r="S6040" s="3"/>
      <c r="T6040" s="3"/>
      <c r="U6040" s="1"/>
      <c r="V6040" s="1"/>
      <c r="W6040" s="4"/>
      <c r="X6040" s="3"/>
      <c r="Y6040" s="4"/>
      <c r="Z6040" s="3"/>
      <c r="AA6040" s="4"/>
      <c r="AB6040" s="55"/>
    </row>
    <row r="6041" spans="1:29" x14ac:dyDescent="0.35">
      <c r="A6041" s="8"/>
      <c r="B6041" s="8"/>
      <c r="C6041" s="8"/>
      <c r="D6041" s="9"/>
      <c r="E6041" s="9"/>
      <c r="F6041" s="9"/>
      <c r="G6041" s="56"/>
      <c r="H6041" s="8" t="s">
        <v>41</v>
      </c>
      <c r="I6041" s="8"/>
      <c r="J6041" s="57"/>
      <c r="K6041" s="10"/>
      <c r="L6041" s="8"/>
      <c r="M6041" s="13"/>
      <c r="N6041" s="1"/>
      <c r="O6041" s="1"/>
      <c r="P6041" s="8"/>
      <c r="Q6041" s="3"/>
      <c r="R6041" s="4"/>
      <c r="S6041" s="3"/>
      <c r="T6041" s="3"/>
      <c r="U6041" s="1"/>
      <c r="V6041" s="1"/>
      <c r="W6041" s="4"/>
      <c r="X6041" s="3"/>
      <c r="Y6041" s="11"/>
      <c r="Z6041" s="10"/>
      <c r="AA6041" s="11"/>
      <c r="AB6041" s="14"/>
    </row>
    <row r="6042" spans="1:29" x14ac:dyDescent="0.35">
      <c r="A6042" s="8"/>
      <c r="B6042" s="8"/>
      <c r="C6042" s="8"/>
      <c r="D6042" s="9"/>
      <c r="E6042" s="9"/>
      <c r="F6042" s="9"/>
      <c r="G6042" s="56"/>
      <c r="H6042" s="8" t="s">
        <v>42</v>
      </c>
      <c r="I6042" s="58"/>
      <c r="J6042" s="59"/>
      <c r="K6042" s="12"/>
      <c r="L6042" s="58"/>
      <c r="M6042" s="60"/>
      <c r="N6042" s="1"/>
      <c r="O6042" s="1"/>
      <c r="P6042" s="8"/>
      <c r="Q6042" s="3"/>
      <c r="R6042" s="4"/>
      <c r="S6042" s="3"/>
      <c r="T6042" s="3"/>
      <c r="U6042" s="1"/>
      <c r="V6042" s="1"/>
      <c r="W6042" s="4"/>
      <c r="X6042" s="3"/>
      <c r="Y6042" s="11"/>
      <c r="Z6042" s="10"/>
      <c r="AA6042" s="11"/>
      <c r="AB6042" s="14"/>
    </row>
    <row r="6043" spans="1:29" x14ac:dyDescent="0.35">
      <c r="A6043" s="58"/>
      <c r="B6043" s="58"/>
      <c r="C6043" s="58"/>
      <c r="D6043" s="61"/>
      <c r="E6043" s="61"/>
      <c r="F6043" s="61"/>
      <c r="G6043" s="58"/>
      <c r="H6043" s="58" t="s">
        <v>43</v>
      </c>
      <c r="I6043" s="58"/>
      <c r="J6043" s="59"/>
      <c r="K6043" s="12"/>
      <c r="L6043" s="58"/>
      <c r="M6043" s="60"/>
    </row>
    <row r="6044" spans="1:29" x14ac:dyDescent="0.35">
      <c r="A6044" s="1"/>
      <c r="B6044" s="1"/>
      <c r="C6044" s="1"/>
      <c r="D6044" s="2"/>
      <c r="E6044" s="2"/>
      <c r="F6044" s="2"/>
      <c r="G6044" s="1"/>
      <c r="H6044" s="1"/>
      <c r="I6044" s="1"/>
      <c r="J6044" s="3"/>
      <c r="K6044" s="4"/>
      <c r="M6044" s="6"/>
      <c r="N6044" s="1"/>
      <c r="O6044" s="1"/>
      <c r="P6044" s="1"/>
      <c r="Q6044" s="3"/>
      <c r="R6044" s="4"/>
      <c r="S6044" s="3"/>
      <c r="T6044" s="3"/>
      <c r="U6044" s="1"/>
      <c r="V6044" s="1"/>
      <c r="W6044" s="4"/>
      <c r="X6044" s="3"/>
      <c r="Y6044" s="4"/>
      <c r="Z6044" s="3"/>
      <c r="AA6044" s="314" t="s">
        <v>0</v>
      </c>
      <c r="AB6044" s="314"/>
    </row>
    <row r="6045" spans="1:29" x14ac:dyDescent="0.35">
      <c r="A6045" s="315" t="s">
        <v>1</v>
      </c>
      <c r="B6045" s="315"/>
      <c r="C6045" s="315"/>
      <c r="D6045" s="315"/>
      <c r="E6045" s="315"/>
      <c r="F6045" s="315"/>
      <c r="G6045" s="315"/>
      <c r="H6045" s="315"/>
      <c r="I6045" s="315"/>
      <c r="J6045" s="315"/>
      <c r="K6045" s="315"/>
      <c r="L6045" s="315"/>
      <c r="M6045" s="315"/>
      <c r="N6045" s="315"/>
      <c r="O6045" s="315"/>
      <c r="P6045" s="315"/>
      <c r="Q6045" s="315"/>
      <c r="R6045" s="315"/>
      <c r="S6045" s="315"/>
      <c r="T6045" s="315"/>
      <c r="U6045" s="315"/>
      <c r="V6045" s="315"/>
      <c r="W6045" s="315"/>
      <c r="X6045" s="315"/>
      <c r="Y6045" s="315"/>
      <c r="Z6045" s="315"/>
      <c r="AA6045" s="315"/>
      <c r="AB6045" s="315"/>
    </row>
    <row r="6046" spans="1:29" x14ac:dyDescent="0.35">
      <c r="A6046" s="315" t="str">
        <f>A6025</f>
        <v>เทศบาลตำบลนาบอน</v>
      </c>
      <c r="B6046" s="315"/>
      <c r="C6046" s="315"/>
      <c r="D6046" s="315"/>
      <c r="E6046" s="315"/>
      <c r="F6046" s="315"/>
      <c r="G6046" s="315"/>
      <c r="H6046" s="315"/>
      <c r="I6046" s="315"/>
      <c r="J6046" s="315"/>
      <c r="K6046" s="315"/>
      <c r="L6046" s="315"/>
      <c r="M6046" s="315"/>
      <c r="N6046" s="315"/>
      <c r="O6046" s="315"/>
      <c r="P6046" s="315"/>
      <c r="Q6046" s="315"/>
      <c r="R6046" s="315"/>
      <c r="S6046" s="315"/>
      <c r="T6046" s="315"/>
      <c r="U6046" s="315"/>
      <c r="V6046" s="315"/>
      <c r="W6046" s="315"/>
      <c r="X6046" s="315"/>
      <c r="Y6046" s="315"/>
      <c r="Z6046" s="315"/>
      <c r="AA6046" s="315"/>
      <c r="AB6046" s="315"/>
    </row>
    <row r="6047" spans="1:29" x14ac:dyDescent="0.35">
      <c r="A6047" s="8" t="s">
        <v>467</v>
      </c>
      <c r="B6047" s="8"/>
      <c r="C6047" s="8"/>
      <c r="D6047" s="9"/>
      <c r="E6047" s="9"/>
      <c r="F6047" s="9"/>
      <c r="G6047" s="8"/>
      <c r="H6047" s="8"/>
      <c r="I6047" s="8"/>
      <c r="J6047" s="10"/>
      <c r="K6047" s="11"/>
      <c r="L6047" s="12"/>
      <c r="M6047" s="13"/>
      <c r="N6047" s="8"/>
      <c r="O6047" s="8"/>
      <c r="P6047" s="8"/>
      <c r="Q6047" s="10"/>
      <c r="R6047" s="11"/>
      <c r="S6047" s="10"/>
      <c r="T6047" s="10"/>
      <c r="U6047" s="8"/>
      <c r="V6047" s="8"/>
      <c r="W6047" s="11"/>
      <c r="X6047" s="10"/>
      <c r="Y6047" s="11"/>
      <c r="Z6047" s="10"/>
      <c r="AA6047" s="11"/>
      <c r="AB6047" s="14"/>
    </row>
    <row r="6048" spans="1:29" x14ac:dyDescent="0.35">
      <c r="A6048" s="288" t="s">
        <v>4</v>
      </c>
      <c r="B6048" s="316"/>
      <c r="C6048" s="316"/>
      <c r="D6048" s="316"/>
      <c r="E6048" s="316"/>
      <c r="F6048" s="316"/>
      <c r="G6048" s="316"/>
      <c r="H6048" s="316"/>
      <c r="I6048" s="316"/>
      <c r="J6048" s="316"/>
      <c r="K6048" s="316"/>
      <c r="L6048" s="289"/>
      <c r="M6048" s="288" t="s">
        <v>5</v>
      </c>
      <c r="N6048" s="316"/>
      <c r="O6048" s="316"/>
      <c r="P6048" s="316"/>
      <c r="Q6048" s="316"/>
      <c r="R6048" s="316"/>
      <c r="S6048" s="316"/>
      <c r="T6048" s="316"/>
      <c r="U6048" s="316"/>
      <c r="V6048" s="316"/>
      <c r="W6048" s="289"/>
      <c r="X6048" s="290" t="s">
        <v>6</v>
      </c>
      <c r="Y6048" s="290" t="s">
        <v>7</v>
      </c>
      <c r="Z6048" s="290" t="s">
        <v>8</v>
      </c>
      <c r="AA6048" s="290" t="s">
        <v>9</v>
      </c>
      <c r="AB6048" s="317" t="s">
        <v>10</v>
      </c>
    </row>
    <row r="6049" spans="1:29" x14ac:dyDescent="0.35">
      <c r="A6049" s="299" t="s">
        <v>11</v>
      </c>
      <c r="B6049" s="293" t="s">
        <v>12</v>
      </c>
      <c r="C6049" s="293" t="s">
        <v>13</v>
      </c>
      <c r="D6049" s="311" t="s">
        <v>14</v>
      </c>
      <c r="E6049" s="311" t="s">
        <v>15</v>
      </c>
      <c r="F6049" s="312" t="s">
        <v>16</v>
      </c>
      <c r="G6049" s="302" t="s">
        <v>17</v>
      </c>
      <c r="H6049" s="303"/>
      <c r="I6049" s="304"/>
      <c r="J6049" s="290" t="s">
        <v>18</v>
      </c>
      <c r="K6049" s="290" t="s">
        <v>19</v>
      </c>
      <c r="L6049" s="308" t="s">
        <v>20</v>
      </c>
      <c r="M6049" s="299" t="s">
        <v>11</v>
      </c>
      <c r="N6049" s="293" t="s">
        <v>21</v>
      </c>
      <c r="O6049" s="293" t="s">
        <v>22</v>
      </c>
      <c r="P6049" s="293" t="s">
        <v>16</v>
      </c>
      <c r="Q6049" s="290" t="s">
        <v>23</v>
      </c>
      <c r="R6049" s="290" t="s">
        <v>24</v>
      </c>
      <c r="S6049" s="290" t="s">
        <v>25</v>
      </c>
      <c r="T6049" s="290" t="s">
        <v>26</v>
      </c>
      <c r="U6049" s="288" t="s">
        <v>27</v>
      </c>
      <c r="V6049" s="289"/>
      <c r="W6049" s="290" t="s">
        <v>28</v>
      </c>
      <c r="X6049" s="291"/>
      <c r="Y6049" s="291"/>
      <c r="Z6049" s="291"/>
      <c r="AA6049" s="291"/>
      <c r="AB6049" s="318"/>
    </row>
    <row r="6050" spans="1:29" x14ac:dyDescent="0.35">
      <c r="A6050" s="300"/>
      <c r="B6050" s="294"/>
      <c r="C6050" s="294"/>
      <c r="D6050" s="312"/>
      <c r="E6050" s="312"/>
      <c r="F6050" s="312"/>
      <c r="G6050" s="305"/>
      <c r="H6050" s="306"/>
      <c r="I6050" s="307"/>
      <c r="J6050" s="291"/>
      <c r="K6050" s="291"/>
      <c r="L6050" s="309"/>
      <c r="M6050" s="300"/>
      <c r="N6050" s="294"/>
      <c r="O6050" s="294"/>
      <c r="P6050" s="294"/>
      <c r="Q6050" s="291"/>
      <c r="R6050" s="291"/>
      <c r="S6050" s="291"/>
      <c r="T6050" s="291"/>
      <c r="U6050" s="293" t="s">
        <v>29</v>
      </c>
      <c r="V6050" s="296" t="s">
        <v>30</v>
      </c>
      <c r="W6050" s="291"/>
      <c r="X6050" s="291"/>
      <c r="Y6050" s="291"/>
      <c r="Z6050" s="291"/>
      <c r="AA6050" s="291"/>
      <c r="AB6050" s="318"/>
    </row>
    <row r="6051" spans="1:29" x14ac:dyDescent="0.35">
      <c r="A6051" s="300"/>
      <c r="B6051" s="294"/>
      <c r="C6051" s="294"/>
      <c r="D6051" s="312"/>
      <c r="E6051" s="312"/>
      <c r="F6051" s="312"/>
      <c r="G6051" s="299" t="s">
        <v>31</v>
      </c>
      <c r="H6051" s="299" t="s">
        <v>32</v>
      </c>
      <c r="I6051" s="299" t="s">
        <v>33</v>
      </c>
      <c r="J6051" s="291"/>
      <c r="K6051" s="291"/>
      <c r="L6051" s="309"/>
      <c r="M6051" s="300"/>
      <c r="N6051" s="294"/>
      <c r="O6051" s="294"/>
      <c r="P6051" s="294"/>
      <c r="Q6051" s="291"/>
      <c r="R6051" s="291"/>
      <c r="S6051" s="291"/>
      <c r="T6051" s="291"/>
      <c r="U6051" s="294"/>
      <c r="V6051" s="297"/>
      <c r="W6051" s="291"/>
      <c r="X6051" s="291"/>
      <c r="Y6051" s="291"/>
      <c r="Z6051" s="291"/>
      <c r="AA6051" s="291"/>
      <c r="AB6051" s="318"/>
    </row>
    <row r="6052" spans="1:29" x14ac:dyDescent="0.35">
      <c r="A6052" s="300"/>
      <c r="B6052" s="294"/>
      <c r="C6052" s="294"/>
      <c r="D6052" s="312"/>
      <c r="E6052" s="312"/>
      <c r="F6052" s="312"/>
      <c r="G6052" s="300"/>
      <c r="H6052" s="300"/>
      <c r="I6052" s="300"/>
      <c r="J6052" s="291"/>
      <c r="K6052" s="291"/>
      <c r="L6052" s="309"/>
      <c r="M6052" s="300"/>
      <c r="N6052" s="294"/>
      <c r="O6052" s="294"/>
      <c r="P6052" s="294"/>
      <c r="Q6052" s="291"/>
      <c r="R6052" s="291"/>
      <c r="S6052" s="291"/>
      <c r="T6052" s="291"/>
      <c r="U6052" s="294"/>
      <c r="V6052" s="297"/>
      <c r="W6052" s="291"/>
      <c r="X6052" s="291"/>
      <c r="Y6052" s="291"/>
      <c r="Z6052" s="291"/>
      <c r="AA6052" s="291"/>
      <c r="AB6052" s="318"/>
    </row>
    <row r="6053" spans="1:29" x14ac:dyDescent="0.35">
      <c r="A6053" s="301"/>
      <c r="B6053" s="295"/>
      <c r="C6053" s="295"/>
      <c r="D6053" s="313"/>
      <c r="E6053" s="313"/>
      <c r="F6053" s="313"/>
      <c r="G6053" s="301"/>
      <c r="H6053" s="301"/>
      <c r="I6053" s="301"/>
      <c r="J6053" s="292"/>
      <c r="K6053" s="292"/>
      <c r="L6053" s="310"/>
      <c r="M6053" s="301"/>
      <c r="N6053" s="295"/>
      <c r="O6053" s="295"/>
      <c r="P6053" s="295"/>
      <c r="Q6053" s="292"/>
      <c r="R6053" s="292"/>
      <c r="S6053" s="292"/>
      <c r="T6053" s="292"/>
      <c r="U6053" s="295"/>
      <c r="V6053" s="298"/>
      <c r="W6053" s="292"/>
      <c r="X6053" s="292"/>
      <c r="Y6053" s="292"/>
      <c r="Z6053" s="292"/>
      <c r="AA6053" s="292"/>
      <c r="AB6053" s="319"/>
    </row>
    <row r="6054" spans="1:29" x14ac:dyDescent="0.35">
      <c r="A6054" s="15"/>
      <c r="B6054" s="16"/>
      <c r="C6054" s="16"/>
      <c r="D6054" s="17"/>
      <c r="E6054" s="17"/>
      <c r="F6054" s="18"/>
      <c r="G6054" s="16"/>
      <c r="H6054" s="16"/>
      <c r="I6054" s="16"/>
      <c r="J6054" s="19"/>
      <c r="K6054" s="20"/>
      <c r="L6054" s="19"/>
      <c r="M6054" s="21">
        <v>1</v>
      </c>
      <c r="N6054" s="21" t="s">
        <v>108</v>
      </c>
      <c r="O6054" s="21" t="s">
        <v>49</v>
      </c>
      <c r="P6054" s="21">
        <v>3</v>
      </c>
      <c r="Q6054" s="22">
        <v>50</v>
      </c>
      <c r="R6054" s="23">
        <v>100</v>
      </c>
      <c r="S6054" s="22">
        <v>6600</v>
      </c>
      <c r="T6054" s="22">
        <f>Q6054*S6054</f>
        <v>330000</v>
      </c>
      <c r="U6054" s="21">
        <v>5</v>
      </c>
      <c r="V6054" s="21">
        <v>5</v>
      </c>
      <c r="W6054" s="23">
        <f>T6054-T6054*5/100</f>
        <v>313500</v>
      </c>
      <c r="X6054" s="22">
        <f>L6054+W6054</f>
        <v>313500</v>
      </c>
      <c r="Y6054" s="23">
        <f>X6054*R6054/100</f>
        <v>313500</v>
      </c>
      <c r="Z6054" s="22">
        <v>0</v>
      </c>
      <c r="AA6054" s="24">
        <f>Y6054-Z6054</f>
        <v>313500</v>
      </c>
      <c r="AB6054" s="25">
        <v>0.3</v>
      </c>
      <c r="AC6054" s="5">
        <f>AA6054*AB6054/100</f>
        <v>940.5</v>
      </c>
    </row>
    <row r="6055" spans="1:29" x14ac:dyDescent="0.35">
      <c r="A6055" s="15"/>
      <c r="B6055" s="16"/>
      <c r="C6055" s="16"/>
      <c r="D6055" s="17"/>
      <c r="E6055" s="17"/>
      <c r="F6055" s="28"/>
      <c r="G6055" s="16"/>
      <c r="H6055" s="16"/>
      <c r="I6055" s="16"/>
      <c r="J6055" s="45"/>
      <c r="K6055" s="29"/>
      <c r="L6055" s="19"/>
      <c r="M6055" s="30"/>
      <c r="N6055" s="30"/>
      <c r="O6055" s="31"/>
      <c r="P6055" s="30"/>
      <c r="Q6055" s="32"/>
      <c r="R6055" s="23"/>
      <c r="S6055" s="42"/>
      <c r="T6055" s="22"/>
      <c r="U6055" s="31"/>
      <c r="V6055" s="31"/>
      <c r="W6055" s="23"/>
      <c r="X6055" s="22"/>
      <c r="Y6055" s="23"/>
      <c r="Z6055" s="22"/>
      <c r="AA6055" s="24"/>
      <c r="AB6055" s="25"/>
    </row>
    <row r="6056" spans="1:29" x14ac:dyDescent="0.35">
      <c r="A6056" s="201"/>
      <c r="B6056" s="202"/>
      <c r="C6056" s="202"/>
      <c r="D6056" s="77"/>
      <c r="E6056" s="77"/>
      <c r="F6056" s="130"/>
      <c r="G6056" s="202"/>
      <c r="H6056" s="202"/>
      <c r="I6056" s="202"/>
      <c r="J6056" s="196"/>
      <c r="K6056" s="197"/>
      <c r="L6056" s="203"/>
      <c r="M6056" s="132"/>
      <c r="N6056" s="204"/>
      <c r="O6056" s="204"/>
      <c r="P6056" s="204"/>
      <c r="Q6056" s="183"/>
      <c r="R6056" s="206"/>
      <c r="S6056" s="183"/>
      <c r="T6056" s="207"/>
      <c r="U6056" s="204"/>
      <c r="V6056" s="204"/>
      <c r="W6056" s="206"/>
      <c r="X6056" s="207"/>
      <c r="Y6056" s="206"/>
      <c r="Z6056" s="207"/>
      <c r="AA6056" s="208"/>
      <c r="AB6056" s="198"/>
      <c r="AC6056" s="188"/>
    </row>
    <row r="6057" spans="1:29" x14ac:dyDescent="0.35">
      <c r="A6057" s="1"/>
      <c r="B6057" s="1"/>
      <c r="C6057" s="1"/>
      <c r="D6057" s="2"/>
      <c r="E6057" s="2"/>
      <c r="F6057" s="2"/>
      <c r="G6057" s="1"/>
      <c r="H6057" s="1"/>
      <c r="I6057" s="1"/>
      <c r="J6057" s="3"/>
      <c r="K6057" s="4"/>
      <c r="M6057" s="6"/>
      <c r="N6057" s="1"/>
      <c r="O6057" s="1"/>
      <c r="P6057" s="1"/>
      <c r="Q6057" s="3"/>
      <c r="R6057" s="4"/>
      <c r="S6057" s="3"/>
      <c r="T6057" s="3"/>
      <c r="U6057" s="1"/>
      <c r="V6057" s="1"/>
      <c r="W6057" s="4"/>
      <c r="X6057" s="3"/>
      <c r="Y6057" s="4"/>
      <c r="Z6057" s="3"/>
      <c r="AA6057" s="4"/>
      <c r="AB6057" s="55"/>
    </row>
    <row r="6058" spans="1:29" x14ac:dyDescent="0.35">
      <c r="A6058" s="8"/>
      <c r="B6058" s="8" t="s">
        <v>37</v>
      </c>
      <c r="C6058" s="8"/>
      <c r="D6058" s="9" t="s">
        <v>38</v>
      </c>
      <c r="E6058" s="9"/>
      <c r="F6058" s="9"/>
      <c r="G6058" s="56"/>
      <c r="H6058" s="8" t="s">
        <v>39</v>
      </c>
      <c r="I6058" s="8"/>
      <c r="J6058" s="57"/>
      <c r="K6058" s="10"/>
      <c r="L6058" s="8"/>
      <c r="M6058" s="13"/>
      <c r="N6058" s="1"/>
      <c r="O6058" s="1"/>
      <c r="P6058" s="1"/>
      <c r="Q6058" s="3"/>
      <c r="R6058" s="4"/>
      <c r="S6058" s="3"/>
      <c r="T6058" s="3"/>
      <c r="U6058" s="1"/>
      <c r="V6058" s="1"/>
      <c r="W6058" s="4"/>
      <c r="X6058" s="3"/>
      <c r="Y6058" s="4"/>
      <c r="Z6058" s="3"/>
      <c r="AA6058" s="4"/>
      <c r="AB6058" s="55"/>
    </row>
    <row r="6059" spans="1:29" x14ac:dyDescent="0.35">
      <c r="A6059" s="8"/>
      <c r="B6059" s="8"/>
      <c r="C6059" s="8"/>
      <c r="D6059" s="9"/>
      <c r="E6059" s="9"/>
      <c r="F6059" s="9"/>
      <c r="G6059" s="56"/>
      <c r="H6059" s="8" t="s">
        <v>40</v>
      </c>
      <c r="I6059" s="8"/>
      <c r="J6059" s="57"/>
      <c r="K6059" s="10"/>
      <c r="L6059" s="8"/>
      <c r="M6059" s="13"/>
      <c r="N6059" s="1"/>
      <c r="O6059" s="1"/>
      <c r="P6059" s="1"/>
      <c r="Q6059" s="3"/>
      <c r="R6059" s="4"/>
      <c r="S6059" s="3"/>
      <c r="T6059" s="3"/>
      <c r="U6059" s="1"/>
      <c r="V6059" s="1"/>
      <c r="W6059" s="4"/>
      <c r="X6059" s="3"/>
      <c r="Y6059" s="4"/>
      <c r="Z6059" s="3"/>
      <c r="AA6059" s="4"/>
      <c r="AB6059" s="55"/>
    </row>
    <row r="6060" spans="1:29" x14ac:dyDescent="0.35">
      <c r="A6060" s="8"/>
      <c r="B6060" s="8"/>
      <c r="C6060" s="8"/>
      <c r="D6060" s="9"/>
      <c r="E6060" s="9"/>
      <c r="F6060" s="9"/>
      <c r="G6060" s="56"/>
      <c r="H6060" s="8" t="s">
        <v>41</v>
      </c>
      <c r="I6060" s="8"/>
      <c r="J6060" s="57"/>
      <c r="K6060" s="10"/>
      <c r="L6060" s="8"/>
      <c r="M6060" s="13"/>
      <c r="N6060" s="1"/>
      <c r="O6060" s="1"/>
      <c r="P6060" s="8"/>
      <c r="Q6060" s="3"/>
      <c r="R6060" s="4"/>
      <c r="S6060" s="3"/>
      <c r="T6060" s="3"/>
      <c r="U6060" s="1"/>
      <c r="V6060" s="1"/>
      <c r="W6060" s="4"/>
      <c r="X6060" s="3"/>
      <c r="Y6060" s="11"/>
      <c r="Z6060" s="10"/>
      <c r="AA6060" s="11"/>
      <c r="AB6060" s="14"/>
    </row>
    <row r="6061" spans="1:29" x14ac:dyDescent="0.35">
      <c r="A6061" s="8"/>
      <c r="B6061" s="8"/>
      <c r="C6061" s="8"/>
      <c r="D6061" s="9"/>
      <c r="E6061" s="9"/>
      <c r="F6061" s="9"/>
      <c r="G6061" s="56"/>
      <c r="H6061" s="8" t="s">
        <v>42</v>
      </c>
      <c r="I6061" s="58"/>
      <c r="J6061" s="59"/>
      <c r="K6061" s="12"/>
      <c r="L6061" s="58"/>
      <c r="M6061" s="60"/>
      <c r="N6061" s="1"/>
      <c r="O6061" s="1"/>
      <c r="P6061" s="8"/>
      <c r="Q6061" s="3"/>
      <c r="R6061" s="4"/>
      <c r="S6061" s="3"/>
      <c r="T6061" s="3"/>
      <c r="U6061" s="1"/>
      <c r="V6061" s="1"/>
      <c r="W6061" s="4"/>
      <c r="X6061" s="3"/>
      <c r="Y6061" s="11"/>
      <c r="Z6061" s="10"/>
      <c r="AA6061" s="11"/>
      <c r="AB6061" s="14"/>
    </row>
    <row r="6062" spans="1:29" x14ac:dyDescent="0.35">
      <c r="A6062" s="58"/>
      <c r="B6062" s="58"/>
      <c r="C6062" s="58"/>
      <c r="D6062" s="61"/>
      <c r="E6062" s="61"/>
      <c r="F6062" s="61"/>
      <c r="G6062" s="58"/>
      <c r="H6062" s="58" t="s">
        <v>43</v>
      </c>
      <c r="I6062" s="58"/>
      <c r="J6062" s="59"/>
      <c r="K6062" s="12"/>
      <c r="L6062" s="58"/>
      <c r="M6062" s="60"/>
    </row>
    <row r="6063" spans="1:29" x14ac:dyDescent="0.35">
      <c r="A6063" s="1"/>
      <c r="B6063" s="1"/>
      <c r="C6063" s="1"/>
      <c r="D6063" s="2"/>
      <c r="E6063" s="2"/>
      <c r="F6063" s="2"/>
      <c r="G6063" s="1"/>
      <c r="H6063" s="1"/>
      <c r="I6063" s="1"/>
      <c r="J6063" s="3"/>
      <c r="K6063" s="4"/>
      <c r="M6063" s="6"/>
      <c r="N6063" s="1"/>
      <c r="O6063" s="1"/>
      <c r="P6063" s="1"/>
      <c r="Q6063" s="3"/>
      <c r="R6063" s="4"/>
      <c r="S6063" s="3"/>
      <c r="T6063" s="3"/>
      <c r="U6063" s="1"/>
      <c r="V6063" s="1"/>
      <c r="W6063" s="4"/>
      <c r="X6063" s="3"/>
      <c r="Y6063" s="4"/>
      <c r="Z6063" s="3"/>
      <c r="AA6063" s="314" t="s">
        <v>0</v>
      </c>
      <c r="AB6063" s="314"/>
    </row>
    <row r="6064" spans="1:29" x14ac:dyDescent="0.35">
      <c r="A6064" s="315" t="s">
        <v>1</v>
      </c>
      <c r="B6064" s="315"/>
      <c r="C6064" s="315"/>
      <c r="D6064" s="315"/>
      <c r="E6064" s="315"/>
      <c r="F6064" s="315"/>
      <c r="G6064" s="315"/>
      <c r="H6064" s="315"/>
      <c r="I6064" s="315"/>
      <c r="J6064" s="315"/>
      <c r="K6064" s="315"/>
      <c r="L6064" s="315"/>
      <c r="M6064" s="315"/>
      <c r="N6064" s="315"/>
      <c r="O6064" s="315"/>
      <c r="P6064" s="315"/>
      <c r="Q6064" s="315"/>
      <c r="R6064" s="315"/>
      <c r="S6064" s="315"/>
      <c r="T6064" s="315"/>
      <c r="U6064" s="315"/>
      <c r="V6064" s="315"/>
      <c r="W6064" s="315"/>
      <c r="X6064" s="315"/>
      <c r="Y6064" s="315"/>
      <c r="Z6064" s="315"/>
      <c r="AA6064" s="315"/>
      <c r="AB6064" s="315"/>
    </row>
    <row r="6065" spans="1:29" x14ac:dyDescent="0.35">
      <c r="A6065" s="315" t="str">
        <f>A6046</f>
        <v>เทศบาลตำบลนาบอน</v>
      </c>
      <c r="B6065" s="315"/>
      <c r="C6065" s="315"/>
      <c r="D6065" s="315"/>
      <c r="E6065" s="315"/>
      <c r="F6065" s="315"/>
      <c r="G6065" s="315"/>
      <c r="H6065" s="315"/>
      <c r="I6065" s="315"/>
      <c r="J6065" s="315"/>
      <c r="K6065" s="315"/>
      <c r="L6065" s="315"/>
      <c r="M6065" s="315"/>
      <c r="N6065" s="315"/>
      <c r="O6065" s="315"/>
      <c r="P6065" s="315"/>
      <c r="Q6065" s="315"/>
      <c r="R6065" s="315"/>
      <c r="S6065" s="315"/>
      <c r="T6065" s="315"/>
      <c r="U6065" s="315"/>
      <c r="V6065" s="315"/>
      <c r="W6065" s="315"/>
      <c r="X6065" s="315"/>
      <c r="Y6065" s="315"/>
      <c r="Z6065" s="315"/>
      <c r="AA6065" s="315"/>
      <c r="AB6065" s="315"/>
    </row>
    <row r="6066" spans="1:29" x14ac:dyDescent="0.35">
      <c r="A6066" s="8" t="s">
        <v>468</v>
      </c>
      <c r="B6066" s="8"/>
      <c r="C6066" s="8"/>
      <c r="D6066" s="9"/>
      <c r="E6066" s="9"/>
      <c r="F6066" s="9"/>
      <c r="G6066" s="8"/>
      <c r="H6066" s="8"/>
      <c r="I6066" s="8"/>
      <c r="J6066" s="10"/>
      <c r="K6066" s="11"/>
      <c r="L6066" s="12"/>
      <c r="M6066" s="13"/>
      <c r="N6066" s="8"/>
      <c r="O6066" s="8"/>
      <c r="P6066" s="8"/>
      <c r="Q6066" s="10"/>
      <c r="R6066" s="11"/>
      <c r="S6066" s="10"/>
      <c r="T6066" s="10"/>
      <c r="U6066" s="8"/>
      <c r="V6066" s="8"/>
      <c r="W6066" s="11"/>
      <c r="X6066" s="10"/>
      <c r="Y6066" s="11"/>
      <c r="Z6066" s="10"/>
      <c r="AA6066" s="11"/>
      <c r="AB6066" s="14"/>
    </row>
    <row r="6067" spans="1:29" x14ac:dyDescent="0.35">
      <c r="A6067" s="288" t="s">
        <v>4</v>
      </c>
      <c r="B6067" s="316"/>
      <c r="C6067" s="316"/>
      <c r="D6067" s="316"/>
      <c r="E6067" s="316"/>
      <c r="F6067" s="316"/>
      <c r="G6067" s="316"/>
      <c r="H6067" s="316"/>
      <c r="I6067" s="316"/>
      <c r="J6067" s="316"/>
      <c r="K6067" s="316"/>
      <c r="L6067" s="289"/>
      <c r="M6067" s="288" t="s">
        <v>5</v>
      </c>
      <c r="N6067" s="316"/>
      <c r="O6067" s="316"/>
      <c r="P6067" s="316"/>
      <c r="Q6067" s="316"/>
      <c r="R6067" s="316"/>
      <c r="S6067" s="316"/>
      <c r="T6067" s="316"/>
      <c r="U6067" s="316"/>
      <c r="V6067" s="316"/>
      <c r="W6067" s="289"/>
      <c r="X6067" s="290" t="s">
        <v>6</v>
      </c>
      <c r="Y6067" s="290" t="s">
        <v>7</v>
      </c>
      <c r="Z6067" s="290" t="s">
        <v>8</v>
      </c>
      <c r="AA6067" s="290" t="s">
        <v>9</v>
      </c>
      <c r="AB6067" s="317" t="s">
        <v>10</v>
      </c>
    </row>
    <row r="6068" spans="1:29" x14ac:dyDescent="0.35">
      <c r="A6068" s="299" t="s">
        <v>11</v>
      </c>
      <c r="B6068" s="293" t="s">
        <v>12</v>
      </c>
      <c r="C6068" s="293" t="s">
        <v>13</v>
      </c>
      <c r="D6068" s="311" t="s">
        <v>14</v>
      </c>
      <c r="E6068" s="311" t="s">
        <v>15</v>
      </c>
      <c r="F6068" s="312" t="s">
        <v>16</v>
      </c>
      <c r="G6068" s="302" t="s">
        <v>17</v>
      </c>
      <c r="H6068" s="303"/>
      <c r="I6068" s="304"/>
      <c r="J6068" s="290" t="s">
        <v>18</v>
      </c>
      <c r="K6068" s="290" t="s">
        <v>19</v>
      </c>
      <c r="L6068" s="308" t="s">
        <v>20</v>
      </c>
      <c r="M6068" s="299" t="s">
        <v>11</v>
      </c>
      <c r="N6068" s="293" t="s">
        <v>21</v>
      </c>
      <c r="O6068" s="293" t="s">
        <v>22</v>
      </c>
      <c r="P6068" s="293" t="s">
        <v>16</v>
      </c>
      <c r="Q6068" s="290" t="s">
        <v>23</v>
      </c>
      <c r="R6068" s="290" t="s">
        <v>24</v>
      </c>
      <c r="S6068" s="290" t="s">
        <v>25</v>
      </c>
      <c r="T6068" s="290" t="s">
        <v>26</v>
      </c>
      <c r="U6068" s="288" t="s">
        <v>27</v>
      </c>
      <c r="V6068" s="289"/>
      <c r="W6068" s="290" t="s">
        <v>28</v>
      </c>
      <c r="X6068" s="291"/>
      <c r="Y6068" s="291"/>
      <c r="Z6068" s="291"/>
      <c r="AA6068" s="291"/>
      <c r="AB6068" s="318"/>
    </row>
    <row r="6069" spans="1:29" x14ac:dyDescent="0.35">
      <c r="A6069" s="300"/>
      <c r="B6069" s="294"/>
      <c r="C6069" s="294"/>
      <c r="D6069" s="312"/>
      <c r="E6069" s="312"/>
      <c r="F6069" s="312"/>
      <c r="G6069" s="305"/>
      <c r="H6069" s="306"/>
      <c r="I6069" s="307"/>
      <c r="J6069" s="291"/>
      <c r="K6069" s="291"/>
      <c r="L6069" s="309"/>
      <c r="M6069" s="300"/>
      <c r="N6069" s="294"/>
      <c r="O6069" s="294"/>
      <c r="P6069" s="294"/>
      <c r="Q6069" s="291"/>
      <c r="R6069" s="291"/>
      <c r="S6069" s="291"/>
      <c r="T6069" s="291"/>
      <c r="U6069" s="293" t="s">
        <v>29</v>
      </c>
      <c r="V6069" s="296" t="s">
        <v>30</v>
      </c>
      <c r="W6069" s="291"/>
      <c r="X6069" s="291"/>
      <c r="Y6069" s="291"/>
      <c r="Z6069" s="291"/>
      <c r="AA6069" s="291"/>
      <c r="AB6069" s="318"/>
    </row>
    <row r="6070" spans="1:29" x14ac:dyDescent="0.35">
      <c r="A6070" s="300"/>
      <c r="B6070" s="294"/>
      <c r="C6070" s="294"/>
      <c r="D6070" s="312"/>
      <c r="E6070" s="312"/>
      <c r="F6070" s="312"/>
      <c r="G6070" s="299" t="s">
        <v>31</v>
      </c>
      <c r="H6070" s="299" t="s">
        <v>32</v>
      </c>
      <c r="I6070" s="299" t="s">
        <v>33</v>
      </c>
      <c r="J6070" s="291"/>
      <c r="K6070" s="291"/>
      <c r="L6070" s="309"/>
      <c r="M6070" s="300"/>
      <c r="N6070" s="294"/>
      <c r="O6070" s="294"/>
      <c r="P6070" s="294"/>
      <c r="Q6070" s="291"/>
      <c r="R6070" s="291"/>
      <c r="S6070" s="291"/>
      <c r="T6070" s="291"/>
      <c r="U6070" s="294"/>
      <c r="V6070" s="297"/>
      <c r="W6070" s="291"/>
      <c r="X6070" s="291"/>
      <c r="Y6070" s="291"/>
      <c r="Z6070" s="291"/>
      <c r="AA6070" s="291"/>
      <c r="AB6070" s="318"/>
    </row>
    <row r="6071" spans="1:29" x14ac:dyDescent="0.35">
      <c r="A6071" s="300"/>
      <c r="B6071" s="294"/>
      <c r="C6071" s="294"/>
      <c r="D6071" s="312"/>
      <c r="E6071" s="312"/>
      <c r="F6071" s="312"/>
      <c r="G6071" s="300"/>
      <c r="H6071" s="300"/>
      <c r="I6071" s="300"/>
      <c r="J6071" s="291"/>
      <c r="K6071" s="291"/>
      <c r="L6071" s="309"/>
      <c r="M6071" s="300"/>
      <c r="N6071" s="294"/>
      <c r="O6071" s="294"/>
      <c r="P6071" s="294"/>
      <c r="Q6071" s="291"/>
      <c r="R6071" s="291"/>
      <c r="S6071" s="291"/>
      <c r="T6071" s="291"/>
      <c r="U6071" s="294"/>
      <c r="V6071" s="297"/>
      <c r="W6071" s="291"/>
      <c r="X6071" s="291"/>
      <c r="Y6071" s="291"/>
      <c r="Z6071" s="291"/>
      <c r="AA6071" s="291"/>
      <c r="AB6071" s="318"/>
    </row>
    <row r="6072" spans="1:29" x14ac:dyDescent="0.35">
      <c r="A6072" s="301"/>
      <c r="B6072" s="295"/>
      <c r="C6072" s="295"/>
      <c r="D6072" s="313"/>
      <c r="E6072" s="313"/>
      <c r="F6072" s="313"/>
      <c r="G6072" s="301"/>
      <c r="H6072" s="301"/>
      <c r="I6072" s="301"/>
      <c r="J6072" s="292"/>
      <c r="K6072" s="292"/>
      <c r="L6072" s="310"/>
      <c r="M6072" s="301"/>
      <c r="N6072" s="295"/>
      <c r="O6072" s="295"/>
      <c r="P6072" s="295"/>
      <c r="Q6072" s="292"/>
      <c r="R6072" s="292"/>
      <c r="S6072" s="292"/>
      <c r="T6072" s="292"/>
      <c r="U6072" s="295"/>
      <c r="V6072" s="298"/>
      <c r="W6072" s="292"/>
      <c r="X6072" s="292"/>
      <c r="Y6072" s="292"/>
      <c r="Z6072" s="292"/>
      <c r="AA6072" s="292"/>
      <c r="AB6072" s="319"/>
    </row>
    <row r="6073" spans="1:29" x14ac:dyDescent="0.35">
      <c r="A6073" s="15">
        <v>1</v>
      </c>
      <c r="B6073" s="16" t="str">
        <f>[1]ภดส3!B6605</f>
        <v>โฉนด</v>
      </c>
      <c r="C6073" s="16">
        <f>[1]ภดส3!E6605</f>
        <v>1273</v>
      </c>
      <c r="D6073" s="17">
        <f>[1]ภดส3!C6605</f>
        <v>3211</v>
      </c>
      <c r="E6073" s="17" t="str">
        <f>[1]ภดส3!F6605</f>
        <v>ม.3 ต.นาบอน</v>
      </c>
      <c r="F6073" s="18" t="s">
        <v>47</v>
      </c>
      <c r="G6073" s="16">
        <f>[1]ภดส3!G6605</f>
        <v>1</v>
      </c>
      <c r="H6073" s="16">
        <f>[1]ภดส3!H6605</f>
        <v>1</v>
      </c>
      <c r="I6073" s="16">
        <f>[1]ภดส3!I6605</f>
        <v>56</v>
      </c>
      <c r="J6073" s="19">
        <f>G6073*400+H6073*100+I6073</f>
        <v>556</v>
      </c>
      <c r="K6073" s="20">
        <v>150</v>
      </c>
      <c r="L6073" s="19">
        <f>J6073*K6073</f>
        <v>83400</v>
      </c>
      <c r="M6073" s="21"/>
      <c r="N6073" s="21"/>
      <c r="O6073" s="21"/>
      <c r="P6073" s="21"/>
      <c r="Q6073" s="22"/>
      <c r="R6073" s="23"/>
      <c r="S6073" s="22"/>
      <c r="T6073" s="22"/>
      <c r="U6073" s="21"/>
      <c r="V6073" s="21"/>
      <c r="W6073" s="23"/>
      <c r="X6073" s="22">
        <f>L6073-L6074-L6075</f>
        <v>78150</v>
      </c>
      <c r="Y6073" s="23">
        <f>X6073</f>
        <v>78150</v>
      </c>
      <c r="Z6073" s="22">
        <v>0</v>
      </c>
      <c r="AA6073" s="24">
        <f>Y6073-Z6073</f>
        <v>78150</v>
      </c>
      <c r="AB6073" s="25">
        <v>0.3</v>
      </c>
      <c r="AC6073" s="5">
        <f>AA6073*AB6073/100</f>
        <v>234.45</v>
      </c>
    </row>
    <row r="6074" spans="1:29" x14ac:dyDescent="0.35">
      <c r="A6074" s="15"/>
      <c r="B6074" s="16"/>
      <c r="C6074" s="16"/>
      <c r="D6074" s="17"/>
      <c r="E6074" s="17"/>
      <c r="F6074" s="18"/>
      <c r="G6074" s="16"/>
      <c r="H6074" s="16"/>
      <c r="I6074" s="16"/>
      <c r="J6074" s="19">
        <v>30</v>
      </c>
      <c r="K6074" s="20">
        <v>150</v>
      </c>
      <c r="L6074" s="19">
        <f>J6074*K6074</f>
        <v>4500</v>
      </c>
      <c r="M6074" s="21">
        <v>1</v>
      </c>
      <c r="N6074" s="21" t="s">
        <v>136</v>
      </c>
      <c r="O6074" s="21"/>
      <c r="P6074" s="21">
        <v>3</v>
      </c>
      <c r="Q6074" s="22">
        <v>120</v>
      </c>
      <c r="R6074" s="23">
        <v>100</v>
      </c>
      <c r="S6074" s="22">
        <v>5700</v>
      </c>
      <c r="T6074" s="22">
        <f>Q6074*S6074</f>
        <v>684000</v>
      </c>
      <c r="U6074" s="21">
        <v>1</v>
      </c>
      <c r="V6074" s="21">
        <v>1</v>
      </c>
      <c r="W6074" s="23">
        <f>T6074-T6074*1/100</f>
        <v>677160</v>
      </c>
      <c r="X6074" s="22">
        <f>L6074+W6074</f>
        <v>681660</v>
      </c>
      <c r="Y6074" s="23">
        <f>X6074*R6074/100</f>
        <v>681660</v>
      </c>
      <c r="Z6074" s="22">
        <v>0</v>
      </c>
      <c r="AA6074" s="24">
        <f>Y6074-Z6074</f>
        <v>681660</v>
      </c>
      <c r="AB6074" s="25">
        <v>0.3</v>
      </c>
      <c r="AC6074" s="5">
        <f>AA6074*AB6074/100</f>
        <v>2044.98</v>
      </c>
    </row>
    <row r="6075" spans="1:29" x14ac:dyDescent="0.35">
      <c r="A6075" s="15"/>
      <c r="B6075" s="16"/>
      <c r="C6075" s="16"/>
      <c r="D6075" s="17"/>
      <c r="E6075" s="17"/>
      <c r="F6075" s="18"/>
      <c r="G6075" s="16"/>
      <c r="H6075" s="16"/>
      <c r="I6075" s="16"/>
      <c r="J6075" s="19">
        <v>5</v>
      </c>
      <c r="K6075" s="20">
        <v>150</v>
      </c>
      <c r="L6075" s="19">
        <f>J6075*K6075</f>
        <v>750</v>
      </c>
      <c r="M6075" s="21">
        <v>2</v>
      </c>
      <c r="N6075" s="21" t="s">
        <v>148</v>
      </c>
      <c r="O6075" s="21"/>
      <c r="P6075" s="21">
        <v>3</v>
      </c>
      <c r="Q6075" s="22">
        <v>20</v>
      </c>
      <c r="R6075" s="23">
        <v>100</v>
      </c>
      <c r="S6075" s="22">
        <v>6800</v>
      </c>
      <c r="T6075" s="22">
        <f>Q6075*S6075</f>
        <v>136000</v>
      </c>
      <c r="U6075" s="21">
        <v>1</v>
      </c>
      <c r="V6075" s="21">
        <v>1</v>
      </c>
      <c r="W6075" s="23">
        <f>T6075-T6075*1/100</f>
        <v>134640</v>
      </c>
      <c r="X6075" s="22">
        <f>L6075+W6075</f>
        <v>135390</v>
      </c>
      <c r="Y6075" s="23">
        <f>X6075*R6075/100</f>
        <v>135390</v>
      </c>
      <c r="Z6075" s="22">
        <v>0</v>
      </c>
      <c r="AA6075" s="24">
        <f>Y6075-Z6075</f>
        <v>135390</v>
      </c>
      <c r="AB6075" s="25">
        <v>0.3</v>
      </c>
      <c r="AC6075" s="5">
        <f>AA6075*AB6075/100</f>
        <v>406.17</v>
      </c>
    </row>
    <row r="6076" spans="1:29" x14ac:dyDescent="0.35">
      <c r="A6076" s="15"/>
      <c r="B6076" s="16"/>
      <c r="C6076" s="16"/>
      <c r="D6076" s="17"/>
      <c r="E6076" s="17"/>
      <c r="F6076" s="28"/>
      <c r="G6076" s="16"/>
      <c r="H6076" s="16"/>
      <c r="I6076" s="16"/>
      <c r="J6076" s="45"/>
      <c r="K6076" s="29"/>
      <c r="L6076" s="19"/>
      <c r="M6076" s="30"/>
      <c r="N6076" s="30"/>
      <c r="O6076" s="31"/>
      <c r="P6076" s="30"/>
      <c r="Q6076" s="32"/>
      <c r="R6076" s="23"/>
      <c r="S6076" s="42"/>
      <c r="T6076" s="22"/>
      <c r="U6076" s="31"/>
      <c r="V6076" s="31"/>
      <c r="W6076" s="23"/>
      <c r="X6076" s="22"/>
      <c r="Y6076" s="23"/>
      <c r="Z6076" s="22"/>
      <c r="AA6076" s="24"/>
      <c r="AB6076" s="25"/>
      <c r="AC6076" s="5">
        <f>SUM(AC6073:AC6075)</f>
        <v>2685.6</v>
      </c>
    </row>
    <row r="6077" spans="1:29" x14ac:dyDescent="0.35">
      <c r="A6077" s="201"/>
      <c r="B6077" s="202"/>
      <c r="C6077" s="202"/>
      <c r="D6077" s="77"/>
      <c r="E6077" s="77"/>
      <c r="F6077" s="130"/>
      <c r="G6077" s="202"/>
      <c r="H6077" s="202"/>
      <c r="I6077" s="202"/>
      <c r="J6077" s="196"/>
      <c r="K6077" s="197"/>
      <c r="L6077" s="203"/>
      <c r="M6077" s="132"/>
      <c r="N6077" s="204"/>
      <c r="O6077" s="204"/>
      <c r="P6077" s="204"/>
      <c r="Q6077" s="183"/>
      <c r="R6077" s="206"/>
      <c r="S6077" s="183"/>
      <c r="T6077" s="207"/>
      <c r="U6077" s="204"/>
      <c r="V6077" s="204"/>
      <c r="W6077" s="206"/>
      <c r="X6077" s="207"/>
      <c r="Y6077" s="206"/>
      <c r="Z6077" s="207"/>
      <c r="AA6077" s="208"/>
      <c r="AB6077" s="198"/>
      <c r="AC6077" s="188"/>
    </row>
    <row r="6078" spans="1:29" x14ac:dyDescent="0.35">
      <c r="A6078" s="1"/>
      <c r="B6078" s="1"/>
      <c r="C6078" s="1"/>
      <c r="D6078" s="2"/>
      <c r="E6078" s="2"/>
      <c r="F6078" s="2"/>
      <c r="G6078" s="1"/>
      <c r="H6078" s="1"/>
      <c r="I6078" s="1"/>
      <c r="J6078" s="3"/>
      <c r="K6078" s="4"/>
      <c r="M6078" s="6"/>
      <c r="N6078" s="1"/>
      <c r="O6078" s="1"/>
      <c r="P6078" s="1"/>
      <c r="Q6078" s="3"/>
      <c r="R6078" s="4"/>
      <c r="S6078" s="3"/>
      <c r="T6078" s="3"/>
      <c r="U6078" s="1"/>
      <c r="V6078" s="1"/>
      <c r="W6078" s="4"/>
      <c r="X6078" s="3"/>
      <c r="Y6078" s="4"/>
      <c r="Z6078" s="3"/>
      <c r="AA6078" s="4"/>
      <c r="AB6078" s="55"/>
    </row>
    <row r="6079" spans="1:29" x14ac:dyDescent="0.35">
      <c r="A6079" s="8"/>
      <c r="B6079" s="8" t="s">
        <v>37</v>
      </c>
      <c r="C6079" s="8"/>
      <c r="D6079" s="9" t="s">
        <v>38</v>
      </c>
      <c r="E6079" s="9"/>
      <c r="F6079" s="9"/>
      <c r="G6079" s="56"/>
      <c r="H6079" s="8" t="s">
        <v>39</v>
      </c>
      <c r="I6079" s="8"/>
      <c r="J6079" s="57"/>
      <c r="K6079" s="10"/>
      <c r="L6079" s="8"/>
      <c r="M6079" s="13"/>
      <c r="N6079" s="1"/>
      <c r="O6079" s="1"/>
      <c r="P6079" s="1"/>
      <c r="Q6079" s="3"/>
      <c r="R6079" s="4"/>
      <c r="S6079" s="3"/>
      <c r="T6079" s="3"/>
      <c r="U6079" s="1"/>
      <c r="V6079" s="1"/>
      <c r="W6079" s="4"/>
      <c r="X6079" s="3"/>
      <c r="Y6079" s="4"/>
      <c r="Z6079" s="3"/>
      <c r="AA6079" s="4"/>
      <c r="AB6079" s="55"/>
    </row>
    <row r="6080" spans="1:29" x14ac:dyDescent="0.35">
      <c r="A6080" s="8"/>
      <c r="B6080" s="8"/>
      <c r="C6080" s="8"/>
      <c r="D6080" s="9"/>
      <c r="E6080" s="9"/>
      <c r="F6080" s="9"/>
      <c r="G6080" s="56"/>
      <c r="H6080" s="8" t="s">
        <v>40</v>
      </c>
      <c r="I6080" s="8"/>
      <c r="J6080" s="57"/>
      <c r="K6080" s="10"/>
      <c r="L6080" s="8"/>
      <c r="M6080" s="13"/>
      <c r="N6080" s="1"/>
      <c r="O6080" s="1"/>
      <c r="P6080" s="1"/>
      <c r="Q6080" s="3"/>
      <c r="R6080" s="4"/>
      <c r="S6080" s="3"/>
      <c r="T6080" s="3"/>
      <c r="U6080" s="1"/>
      <c r="V6080" s="1"/>
      <c r="W6080" s="4"/>
      <c r="X6080" s="3"/>
      <c r="Y6080" s="4"/>
      <c r="Z6080" s="3"/>
      <c r="AA6080" s="4"/>
      <c r="AB6080" s="55"/>
    </row>
    <row r="6081" spans="1:29" x14ac:dyDescent="0.35">
      <c r="A6081" s="8"/>
      <c r="B6081" s="8"/>
      <c r="C6081" s="8"/>
      <c r="D6081" s="9"/>
      <c r="E6081" s="9"/>
      <c r="F6081" s="9"/>
      <c r="G6081" s="56"/>
      <c r="H6081" s="8" t="s">
        <v>41</v>
      </c>
      <c r="I6081" s="8"/>
      <c r="J6081" s="57"/>
      <c r="K6081" s="10"/>
      <c r="L6081" s="8"/>
      <c r="M6081" s="13"/>
      <c r="N6081" s="1"/>
      <c r="O6081" s="1"/>
      <c r="P6081" s="8"/>
      <c r="Q6081" s="3"/>
      <c r="R6081" s="4"/>
      <c r="S6081" s="3"/>
      <c r="T6081" s="3"/>
      <c r="U6081" s="1"/>
      <c r="V6081" s="1"/>
      <c r="W6081" s="4"/>
      <c r="X6081" s="3"/>
      <c r="Y6081" s="11"/>
      <c r="Z6081" s="10"/>
      <c r="AA6081" s="11"/>
      <c r="AB6081" s="14"/>
    </row>
    <row r="6082" spans="1:29" x14ac:dyDescent="0.35">
      <c r="A6082" s="8"/>
      <c r="B6082" s="8"/>
      <c r="C6082" s="8"/>
      <c r="D6082" s="9"/>
      <c r="E6082" s="9"/>
      <c r="F6082" s="9"/>
      <c r="G6082" s="56"/>
      <c r="H6082" s="8" t="s">
        <v>42</v>
      </c>
      <c r="I6082" s="58"/>
      <c r="J6082" s="59"/>
      <c r="K6082" s="12"/>
      <c r="L6082" s="58"/>
      <c r="M6082" s="60"/>
      <c r="N6082" s="1"/>
      <c r="O6082" s="1"/>
      <c r="P6082" s="8"/>
      <c r="Q6082" s="3"/>
      <c r="R6082" s="4"/>
      <c r="S6082" s="3"/>
      <c r="T6082" s="3"/>
      <c r="U6082" s="1"/>
      <c r="V6082" s="1"/>
      <c r="W6082" s="4"/>
      <c r="X6082" s="3"/>
      <c r="Y6082" s="11"/>
      <c r="Z6082" s="10"/>
      <c r="AA6082" s="11"/>
      <c r="AB6082" s="14"/>
    </row>
    <row r="6083" spans="1:29" x14ac:dyDescent="0.35">
      <c r="A6083" s="58"/>
      <c r="B6083" s="58"/>
      <c r="C6083" s="58"/>
      <c r="D6083" s="61"/>
      <c r="E6083" s="61"/>
      <c r="F6083" s="61"/>
      <c r="G6083" s="58"/>
      <c r="H6083" s="58" t="s">
        <v>43</v>
      </c>
      <c r="I6083" s="58"/>
      <c r="J6083" s="59"/>
      <c r="K6083" s="12"/>
      <c r="L6083" s="58"/>
      <c r="M6083" s="60"/>
    </row>
    <row r="6084" spans="1:29" x14ac:dyDescent="0.35">
      <c r="A6084" s="1"/>
      <c r="B6084" s="1"/>
      <c r="C6084" s="1"/>
      <c r="D6084" s="2"/>
      <c r="E6084" s="2"/>
      <c r="F6084" s="2"/>
      <c r="G6084" s="1"/>
      <c r="H6084" s="1"/>
      <c r="I6084" s="1"/>
      <c r="J6084" s="3"/>
      <c r="K6084" s="4"/>
      <c r="M6084" s="6"/>
      <c r="N6084" s="1"/>
      <c r="O6084" s="1"/>
      <c r="P6084" s="1"/>
      <c r="Q6084" s="3"/>
      <c r="R6084" s="4"/>
      <c r="S6084" s="3"/>
      <c r="T6084" s="3"/>
      <c r="U6084" s="1"/>
      <c r="V6084" s="1"/>
      <c r="W6084" s="4"/>
      <c r="X6084" s="3"/>
      <c r="Y6084" s="4"/>
      <c r="Z6084" s="3"/>
      <c r="AA6084" s="314" t="s">
        <v>0</v>
      </c>
      <c r="AB6084" s="314"/>
    </row>
    <row r="6085" spans="1:29" x14ac:dyDescent="0.35">
      <c r="A6085" s="315" t="s">
        <v>1</v>
      </c>
      <c r="B6085" s="315"/>
      <c r="C6085" s="315"/>
      <c r="D6085" s="315"/>
      <c r="E6085" s="315"/>
      <c r="F6085" s="315"/>
      <c r="G6085" s="315"/>
      <c r="H6085" s="315"/>
      <c r="I6085" s="315"/>
      <c r="J6085" s="315"/>
      <c r="K6085" s="315"/>
      <c r="L6085" s="315"/>
      <c r="M6085" s="315"/>
      <c r="N6085" s="315"/>
      <c r="O6085" s="315"/>
      <c r="P6085" s="315"/>
      <c r="Q6085" s="315"/>
      <c r="R6085" s="315"/>
      <c r="S6085" s="315"/>
      <c r="T6085" s="315"/>
      <c r="U6085" s="315"/>
      <c r="V6085" s="315"/>
      <c r="W6085" s="315"/>
      <c r="X6085" s="315"/>
      <c r="Y6085" s="315"/>
      <c r="Z6085" s="315"/>
      <c r="AA6085" s="315"/>
      <c r="AB6085" s="315"/>
    </row>
    <row r="6086" spans="1:29" x14ac:dyDescent="0.35">
      <c r="A6086" s="315" t="str">
        <f>A6065</f>
        <v>เทศบาลตำบลนาบอน</v>
      </c>
      <c r="B6086" s="315"/>
      <c r="C6086" s="315"/>
      <c r="D6086" s="315"/>
      <c r="E6086" s="315"/>
      <c r="F6086" s="315"/>
      <c r="G6086" s="315"/>
      <c r="H6086" s="315"/>
      <c r="I6086" s="315"/>
      <c r="J6086" s="315"/>
      <c r="K6086" s="315"/>
      <c r="L6086" s="315"/>
      <c r="M6086" s="315"/>
      <c r="N6086" s="315"/>
      <c r="O6086" s="315"/>
      <c r="P6086" s="315"/>
      <c r="Q6086" s="315"/>
      <c r="R6086" s="315"/>
      <c r="S6086" s="315"/>
      <c r="T6086" s="315"/>
      <c r="U6086" s="315"/>
      <c r="V6086" s="315"/>
      <c r="W6086" s="315"/>
      <c r="X6086" s="315"/>
      <c r="Y6086" s="315"/>
      <c r="Z6086" s="315"/>
      <c r="AA6086" s="315"/>
      <c r="AB6086" s="315"/>
    </row>
    <row r="6087" spans="1:29" x14ac:dyDescent="0.35">
      <c r="A6087" s="8" t="s">
        <v>469</v>
      </c>
      <c r="B6087" s="8"/>
      <c r="C6087" s="8"/>
      <c r="D6087" s="9"/>
      <c r="E6087" s="9"/>
      <c r="F6087" s="9"/>
      <c r="G6087" s="8"/>
      <c r="H6087" s="8"/>
      <c r="I6087" s="8"/>
      <c r="J6087" s="10"/>
      <c r="K6087" s="11"/>
      <c r="L6087" s="12"/>
      <c r="M6087" s="13"/>
      <c r="N6087" s="8"/>
      <c r="O6087" s="8"/>
      <c r="P6087" s="8"/>
      <c r="Q6087" s="10"/>
      <c r="R6087" s="11"/>
      <c r="S6087" s="10"/>
      <c r="T6087" s="10"/>
      <c r="U6087" s="8"/>
      <c r="V6087" s="8"/>
      <c r="W6087" s="11"/>
      <c r="X6087" s="10"/>
      <c r="Y6087" s="11"/>
      <c r="Z6087" s="10"/>
      <c r="AA6087" s="11"/>
      <c r="AB6087" s="14"/>
    </row>
    <row r="6088" spans="1:29" x14ac:dyDescent="0.35">
      <c r="A6088" s="288" t="s">
        <v>4</v>
      </c>
      <c r="B6088" s="316"/>
      <c r="C6088" s="316"/>
      <c r="D6088" s="316"/>
      <c r="E6088" s="316"/>
      <c r="F6088" s="316"/>
      <c r="G6088" s="316"/>
      <c r="H6088" s="316"/>
      <c r="I6088" s="316"/>
      <c r="J6088" s="316"/>
      <c r="K6088" s="316"/>
      <c r="L6088" s="289"/>
      <c r="M6088" s="288" t="s">
        <v>5</v>
      </c>
      <c r="N6088" s="316"/>
      <c r="O6088" s="316"/>
      <c r="P6088" s="316"/>
      <c r="Q6088" s="316"/>
      <c r="R6088" s="316"/>
      <c r="S6088" s="316"/>
      <c r="T6088" s="316"/>
      <c r="U6088" s="316"/>
      <c r="V6088" s="316"/>
      <c r="W6088" s="289"/>
      <c r="X6088" s="290" t="s">
        <v>6</v>
      </c>
      <c r="Y6088" s="290" t="s">
        <v>7</v>
      </c>
      <c r="Z6088" s="290" t="s">
        <v>8</v>
      </c>
      <c r="AA6088" s="290" t="s">
        <v>9</v>
      </c>
      <c r="AB6088" s="317" t="s">
        <v>10</v>
      </c>
    </row>
    <row r="6089" spans="1:29" x14ac:dyDescent="0.35">
      <c r="A6089" s="299" t="s">
        <v>11</v>
      </c>
      <c r="B6089" s="293" t="s">
        <v>12</v>
      </c>
      <c r="C6089" s="293" t="s">
        <v>13</v>
      </c>
      <c r="D6089" s="311" t="s">
        <v>14</v>
      </c>
      <c r="E6089" s="311" t="s">
        <v>15</v>
      </c>
      <c r="F6089" s="312" t="s">
        <v>16</v>
      </c>
      <c r="G6089" s="302" t="s">
        <v>17</v>
      </c>
      <c r="H6089" s="303"/>
      <c r="I6089" s="304"/>
      <c r="J6089" s="290" t="s">
        <v>18</v>
      </c>
      <c r="K6089" s="290" t="s">
        <v>19</v>
      </c>
      <c r="L6089" s="308" t="s">
        <v>20</v>
      </c>
      <c r="M6089" s="299" t="s">
        <v>11</v>
      </c>
      <c r="N6089" s="293" t="s">
        <v>21</v>
      </c>
      <c r="O6089" s="293" t="s">
        <v>22</v>
      </c>
      <c r="P6089" s="293" t="s">
        <v>16</v>
      </c>
      <c r="Q6089" s="290" t="s">
        <v>23</v>
      </c>
      <c r="R6089" s="290" t="s">
        <v>24</v>
      </c>
      <c r="S6089" s="290" t="s">
        <v>25</v>
      </c>
      <c r="T6089" s="290" t="s">
        <v>26</v>
      </c>
      <c r="U6089" s="288" t="s">
        <v>27</v>
      </c>
      <c r="V6089" s="289"/>
      <c r="W6089" s="290" t="s">
        <v>28</v>
      </c>
      <c r="X6089" s="291"/>
      <c r="Y6089" s="291"/>
      <c r="Z6089" s="291"/>
      <c r="AA6089" s="291"/>
      <c r="AB6089" s="318"/>
    </row>
    <row r="6090" spans="1:29" x14ac:dyDescent="0.35">
      <c r="A6090" s="300"/>
      <c r="B6090" s="294"/>
      <c r="C6090" s="294"/>
      <c r="D6090" s="312"/>
      <c r="E6090" s="312"/>
      <c r="F6090" s="312"/>
      <c r="G6090" s="305"/>
      <c r="H6090" s="306"/>
      <c r="I6090" s="307"/>
      <c r="J6090" s="291"/>
      <c r="K6090" s="291"/>
      <c r="L6090" s="309"/>
      <c r="M6090" s="300"/>
      <c r="N6090" s="294"/>
      <c r="O6090" s="294"/>
      <c r="P6090" s="294"/>
      <c r="Q6090" s="291"/>
      <c r="R6090" s="291"/>
      <c r="S6090" s="291"/>
      <c r="T6090" s="291"/>
      <c r="U6090" s="293" t="s">
        <v>29</v>
      </c>
      <c r="V6090" s="296" t="s">
        <v>30</v>
      </c>
      <c r="W6090" s="291"/>
      <c r="X6090" s="291"/>
      <c r="Y6090" s="291"/>
      <c r="Z6090" s="291"/>
      <c r="AA6090" s="291"/>
      <c r="AB6090" s="318"/>
    </row>
    <row r="6091" spans="1:29" x14ac:dyDescent="0.35">
      <c r="A6091" s="300"/>
      <c r="B6091" s="294"/>
      <c r="C6091" s="294"/>
      <c r="D6091" s="312"/>
      <c r="E6091" s="312"/>
      <c r="F6091" s="312"/>
      <c r="G6091" s="299" t="s">
        <v>31</v>
      </c>
      <c r="H6091" s="299" t="s">
        <v>32</v>
      </c>
      <c r="I6091" s="299" t="s">
        <v>33</v>
      </c>
      <c r="J6091" s="291"/>
      <c r="K6091" s="291"/>
      <c r="L6091" s="309"/>
      <c r="M6091" s="300"/>
      <c r="N6091" s="294"/>
      <c r="O6091" s="294"/>
      <c r="P6091" s="294"/>
      <c r="Q6091" s="291"/>
      <c r="R6091" s="291"/>
      <c r="S6091" s="291"/>
      <c r="T6091" s="291"/>
      <c r="U6091" s="294"/>
      <c r="V6091" s="297"/>
      <c r="W6091" s="291"/>
      <c r="X6091" s="291"/>
      <c r="Y6091" s="291"/>
      <c r="Z6091" s="291"/>
      <c r="AA6091" s="291"/>
      <c r="AB6091" s="318"/>
    </row>
    <row r="6092" spans="1:29" x14ac:dyDescent="0.35">
      <c r="A6092" s="300"/>
      <c r="B6092" s="294"/>
      <c r="C6092" s="294"/>
      <c r="D6092" s="312"/>
      <c r="E6092" s="312"/>
      <c r="F6092" s="312"/>
      <c r="G6092" s="300"/>
      <c r="H6092" s="300"/>
      <c r="I6092" s="300"/>
      <c r="J6092" s="291"/>
      <c r="K6092" s="291"/>
      <c r="L6092" s="309"/>
      <c r="M6092" s="300"/>
      <c r="N6092" s="294"/>
      <c r="O6092" s="294"/>
      <c r="P6092" s="294"/>
      <c r="Q6092" s="291"/>
      <c r="R6092" s="291"/>
      <c r="S6092" s="291"/>
      <c r="T6092" s="291"/>
      <c r="U6092" s="294"/>
      <c r="V6092" s="297"/>
      <c r="W6092" s="291"/>
      <c r="X6092" s="291"/>
      <c r="Y6092" s="291"/>
      <c r="Z6092" s="291"/>
      <c r="AA6092" s="291"/>
      <c r="AB6092" s="318"/>
    </row>
    <row r="6093" spans="1:29" x14ac:dyDescent="0.35">
      <c r="A6093" s="301"/>
      <c r="B6093" s="295"/>
      <c r="C6093" s="295"/>
      <c r="D6093" s="313"/>
      <c r="E6093" s="313"/>
      <c r="F6093" s="313"/>
      <c r="G6093" s="301"/>
      <c r="H6093" s="301"/>
      <c r="I6093" s="301"/>
      <c r="J6093" s="292"/>
      <c r="K6093" s="292"/>
      <c r="L6093" s="310"/>
      <c r="M6093" s="301"/>
      <c r="N6093" s="295"/>
      <c r="O6093" s="295"/>
      <c r="P6093" s="295"/>
      <c r="Q6093" s="292"/>
      <c r="R6093" s="292"/>
      <c r="S6093" s="292"/>
      <c r="T6093" s="292"/>
      <c r="U6093" s="295"/>
      <c r="V6093" s="298"/>
      <c r="W6093" s="292"/>
      <c r="X6093" s="292"/>
      <c r="Y6093" s="292"/>
      <c r="Z6093" s="292"/>
      <c r="AA6093" s="292"/>
      <c r="AB6093" s="319"/>
    </row>
    <row r="6094" spans="1:29" x14ac:dyDescent="0.35">
      <c r="A6094" s="15">
        <v>1</v>
      </c>
      <c r="B6094" s="16" t="s">
        <v>168</v>
      </c>
      <c r="C6094" s="16">
        <v>298</v>
      </c>
      <c r="D6094" s="17">
        <v>4113</v>
      </c>
      <c r="E6094" s="17" t="s">
        <v>260</v>
      </c>
      <c r="F6094" s="18" t="s">
        <v>47</v>
      </c>
      <c r="G6094" s="16">
        <v>0</v>
      </c>
      <c r="H6094" s="16">
        <v>1</v>
      </c>
      <c r="I6094" s="16">
        <v>71</v>
      </c>
      <c r="J6094" s="19">
        <f>G6094*400+H6094*100+I6094</f>
        <v>171</v>
      </c>
      <c r="K6094" s="20">
        <v>150</v>
      </c>
      <c r="L6094" s="19">
        <f>J6094*K6094</f>
        <v>25650</v>
      </c>
      <c r="M6094" s="21">
        <v>1</v>
      </c>
      <c r="N6094" s="21" t="s">
        <v>470</v>
      </c>
      <c r="O6094" s="21"/>
      <c r="P6094" s="21">
        <v>3</v>
      </c>
      <c r="Q6094" s="22">
        <v>495</v>
      </c>
      <c r="R6094" s="23">
        <v>100</v>
      </c>
      <c r="S6094" s="22">
        <v>5700</v>
      </c>
      <c r="T6094" s="22">
        <f>Q6094*S6094</f>
        <v>2821500</v>
      </c>
      <c r="U6094" s="21">
        <v>5</v>
      </c>
      <c r="V6094" s="21">
        <v>5</v>
      </c>
      <c r="W6094" s="23">
        <f>T6094-T6094*5/100</f>
        <v>2680425</v>
      </c>
      <c r="X6094" s="22">
        <f>L6094+W6094</f>
        <v>2706075</v>
      </c>
      <c r="Y6094" s="23">
        <f>X6094*R6094/100</f>
        <v>2706075</v>
      </c>
      <c r="Z6094" s="22">
        <v>0</v>
      </c>
      <c r="AA6094" s="24">
        <f>Y6094-Z6094</f>
        <v>2706075</v>
      </c>
      <c r="AB6094" s="25">
        <v>0.3</v>
      </c>
      <c r="AC6094" s="5">
        <f>AA6094*AB6094/100</f>
        <v>8118.2250000000004</v>
      </c>
    </row>
    <row r="6095" spans="1:29" x14ac:dyDescent="0.35">
      <c r="A6095" s="15"/>
      <c r="B6095" s="16"/>
      <c r="C6095" s="16"/>
      <c r="D6095" s="17"/>
      <c r="E6095" s="17"/>
      <c r="F6095" s="28"/>
      <c r="G6095" s="16"/>
      <c r="H6095" s="16"/>
      <c r="I6095" s="16"/>
      <c r="J6095" s="45"/>
      <c r="K6095" s="29"/>
      <c r="L6095" s="19"/>
      <c r="M6095" s="30"/>
      <c r="N6095" s="30"/>
      <c r="O6095" s="31"/>
      <c r="P6095" s="30"/>
      <c r="Q6095" s="32"/>
      <c r="R6095" s="23"/>
      <c r="S6095" s="42"/>
      <c r="T6095" s="22"/>
      <c r="U6095" s="31"/>
      <c r="V6095" s="31"/>
      <c r="W6095" s="23"/>
      <c r="X6095" s="22"/>
      <c r="Y6095" s="23"/>
      <c r="Z6095" s="22"/>
      <c r="AA6095" s="24"/>
      <c r="AB6095" s="25"/>
    </row>
    <row r="6096" spans="1:29" x14ac:dyDescent="0.35">
      <c r="A6096" s="201"/>
      <c r="B6096" s="202"/>
      <c r="C6096" s="202"/>
      <c r="D6096" s="77"/>
      <c r="E6096" s="77"/>
      <c r="F6096" s="130"/>
      <c r="G6096" s="202"/>
      <c r="H6096" s="202"/>
      <c r="I6096" s="202"/>
      <c r="J6096" s="196"/>
      <c r="K6096" s="197"/>
      <c r="L6096" s="203"/>
      <c r="M6096" s="132"/>
      <c r="N6096" s="204"/>
      <c r="O6096" s="204"/>
      <c r="P6096" s="204"/>
      <c r="Q6096" s="183"/>
      <c r="R6096" s="206"/>
      <c r="S6096" s="183"/>
      <c r="T6096" s="207"/>
      <c r="U6096" s="204"/>
      <c r="V6096" s="204"/>
      <c r="W6096" s="206"/>
      <c r="X6096" s="207"/>
      <c r="Y6096" s="206"/>
      <c r="Z6096" s="207"/>
      <c r="AA6096" s="208"/>
      <c r="AB6096" s="198"/>
      <c r="AC6096" s="188"/>
    </row>
    <row r="6097" spans="1:28" x14ac:dyDescent="0.35">
      <c r="A6097" s="1"/>
      <c r="B6097" s="1"/>
      <c r="C6097" s="1"/>
      <c r="D6097" s="2"/>
      <c r="E6097" s="2"/>
      <c r="F6097" s="2"/>
      <c r="G6097" s="1"/>
      <c r="H6097" s="1"/>
      <c r="I6097" s="1"/>
      <c r="J6097" s="3"/>
      <c r="K6097" s="4"/>
      <c r="M6097" s="6"/>
      <c r="N6097" s="1"/>
      <c r="O6097" s="1"/>
      <c r="P6097" s="1"/>
      <c r="Q6097" s="3"/>
      <c r="R6097" s="4"/>
      <c r="S6097" s="3"/>
      <c r="T6097" s="3"/>
      <c r="U6097" s="1"/>
      <c r="V6097" s="1"/>
      <c r="W6097" s="4"/>
      <c r="X6097" s="3"/>
      <c r="Y6097" s="4"/>
      <c r="Z6097" s="3"/>
      <c r="AA6097" s="4"/>
      <c r="AB6097" s="55"/>
    </row>
    <row r="6098" spans="1:28" x14ac:dyDescent="0.35">
      <c r="A6098" s="8"/>
      <c r="B6098" s="8" t="s">
        <v>37</v>
      </c>
      <c r="C6098" s="8"/>
      <c r="D6098" s="9" t="s">
        <v>38</v>
      </c>
      <c r="E6098" s="9"/>
      <c r="F6098" s="9"/>
      <c r="G6098" s="56"/>
      <c r="H6098" s="8" t="s">
        <v>39</v>
      </c>
      <c r="I6098" s="8"/>
      <c r="J6098" s="57"/>
      <c r="K6098" s="10"/>
      <c r="L6098" s="8"/>
      <c r="M6098" s="13"/>
      <c r="N6098" s="1"/>
      <c r="O6098" s="1"/>
      <c r="P6098" s="1"/>
      <c r="Q6098" s="3"/>
      <c r="R6098" s="4"/>
      <c r="S6098" s="3"/>
      <c r="T6098" s="3"/>
      <c r="U6098" s="1"/>
      <c r="V6098" s="1"/>
      <c r="W6098" s="4"/>
      <c r="X6098" s="3"/>
      <c r="Y6098" s="4"/>
      <c r="Z6098" s="3"/>
      <c r="AA6098" s="4"/>
      <c r="AB6098" s="55"/>
    </row>
    <row r="6099" spans="1:28" x14ac:dyDescent="0.35">
      <c r="A6099" s="8"/>
      <c r="B6099" s="8"/>
      <c r="C6099" s="8"/>
      <c r="D6099" s="9"/>
      <c r="E6099" s="9"/>
      <c r="F6099" s="9"/>
      <c r="G6099" s="56"/>
      <c r="H6099" s="8" t="s">
        <v>40</v>
      </c>
      <c r="I6099" s="8"/>
      <c r="J6099" s="57"/>
      <c r="K6099" s="10"/>
      <c r="L6099" s="8"/>
      <c r="M6099" s="13"/>
      <c r="N6099" s="1"/>
      <c r="O6099" s="1"/>
      <c r="P6099" s="1"/>
      <c r="Q6099" s="3"/>
      <c r="R6099" s="4"/>
      <c r="S6099" s="3"/>
      <c r="T6099" s="3"/>
      <c r="U6099" s="1"/>
      <c r="V6099" s="1"/>
      <c r="W6099" s="4"/>
      <c r="X6099" s="3"/>
      <c r="Y6099" s="4"/>
      <c r="Z6099" s="3"/>
      <c r="AA6099" s="4"/>
      <c r="AB6099" s="55"/>
    </row>
    <row r="6100" spans="1:28" x14ac:dyDescent="0.35">
      <c r="A6100" s="8"/>
      <c r="B6100" s="8"/>
      <c r="C6100" s="8"/>
      <c r="D6100" s="9"/>
      <c r="E6100" s="9"/>
      <c r="F6100" s="9"/>
      <c r="G6100" s="56"/>
      <c r="H6100" s="8" t="s">
        <v>41</v>
      </c>
      <c r="I6100" s="8"/>
      <c r="J6100" s="57"/>
      <c r="K6100" s="10"/>
      <c r="L6100" s="8"/>
      <c r="M6100" s="13"/>
      <c r="N6100" s="1"/>
      <c r="O6100" s="1"/>
      <c r="P6100" s="8"/>
      <c r="Q6100" s="3"/>
      <c r="R6100" s="4"/>
      <c r="S6100" s="3"/>
      <c r="T6100" s="3"/>
      <c r="U6100" s="1"/>
      <c r="V6100" s="1"/>
      <c r="W6100" s="4"/>
      <c r="X6100" s="3"/>
      <c r="Y6100" s="11"/>
      <c r="Z6100" s="10"/>
      <c r="AA6100" s="11"/>
      <c r="AB6100" s="14"/>
    </row>
    <row r="6101" spans="1:28" x14ac:dyDescent="0.35">
      <c r="A6101" s="8"/>
      <c r="B6101" s="8"/>
      <c r="C6101" s="8"/>
      <c r="D6101" s="9"/>
      <c r="E6101" s="9"/>
      <c r="F6101" s="9"/>
      <c r="G6101" s="56"/>
      <c r="H6101" s="8" t="s">
        <v>42</v>
      </c>
      <c r="I6101" s="58"/>
      <c r="J6101" s="59"/>
      <c r="K6101" s="12"/>
      <c r="L6101" s="58"/>
      <c r="M6101" s="60"/>
      <c r="N6101" s="1"/>
      <c r="O6101" s="1"/>
      <c r="P6101" s="8"/>
      <c r="Q6101" s="3"/>
      <c r="R6101" s="4"/>
      <c r="S6101" s="3"/>
      <c r="T6101" s="3"/>
      <c r="U6101" s="1"/>
      <c r="V6101" s="1"/>
      <c r="W6101" s="4"/>
      <c r="X6101" s="3"/>
      <c r="Y6101" s="11"/>
      <c r="Z6101" s="10"/>
      <c r="AA6101" s="11"/>
      <c r="AB6101" s="14"/>
    </row>
    <row r="6102" spans="1:28" x14ac:dyDescent="0.35">
      <c r="A6102" s="58"/>
      <c r="B6102" s="58"/>
      <c r="C6102" s="58"/>
      <c r="D6102" s="61"/>
      <c r="E6102" s="61"/>
      <c r="F6102" s="61"/>
      <c r="G6102" s="58"/>
      <c r="H6102" s="58" t="s">
        <v>43</v>
      </c>
      <c r="I6102" s="58"/>
      <c r="J6102" s="59"/>
      <c r="K6102" s="12"/>
      <c r="L6102" s="58"/>
      <c r="M6102" s="60"/>
    </row>
    <row r="6103" spans="1:28" x14ac:dyDescent="0.35">
      <c r="A6103" s="1"/>
      <c r="B6103" s="1"/>
      <c r="C6103" s="1"/>
      <c r="D6103" s="2"/>
      <c r="E6103" s="2"/>
      <c r="F6103" s="2"/>
      <c r="G6103" s="1"/>
      <c r="H6103" s="1"/>
      <c r="I6103" s="1"/>
      <c r="J6103" s="3"/>
      <c r="K6103" s="4"/>
      <c r="M6103" s="6"/>
      <c r="N6103" s="1"/>
      <c r="O6103" s="1"/>
      <c r="P6103" s="1"/>
      <c r="Q6103" s="3"/>
      <c r="R6103" s="4"/>
      <c r="S6103" s="3"/>
      <c r="T6103" s="3"/>
      <c r="U6103" s="1"/>
      <c r="V6103" s="1"/>
      <c r="W6103" s="4"/>
      <c r="X6103" s="3"/>
      <c r="Y6103" s="4"/>
      <c r="Z6103" s="3"/>
      <c r="AA6103" s="314" t="s">
        <v>0</v>
      </c>
      <c r="AB6103" s="314"/>
    </row>
    <row r="6104" spans="1:28" x14ac:dyDescent="0.35">
      <c r="A6104" s="315" t="s">
        <v>1</v>
      </c>
      <c r="B6104" s="315"/>
      <c r="C6104" s="315"/>
      <c r="D6104" s="315"/>
      <c r="E6104" s="315"/>
      <c r="F6104" s="315"/>
      <c r="G6104" s="315"/>
      <c r="H6104" s="315"/>
      <c r="I6104" s="315"/>
      <c r="J6104" s="315"/>
      <c r="K6104" s="315"/>
      <c r="L6104" s="315"/>
      <c r="M6104" s="315"/>
      <c r="N6104" s="315"/>
      <c r="O6104" s="315"/>
      <c r="P6104" s="315"/>
      <c r="Q6104" s="315"/>
      <c r="R6104" s="315"/>
      <c r="S6104" s="315"/>
      <c r="T6104" s="315"/>
      <c r="U6104" s="315"/>
      <c r="V6104" s="315"/>
      <c r="W6104" s="315"/>
      <c r="X6104" s="315"/>
      <c r="Y6104" s="315"/>
      <c r="Z6104" s="315"/>
      <c r="AA6104" s="315"/>
      <c r="AB6104" s="315"/>
    </row>
    <row r="6105" spans="1:28" x14ac:dyDescent="0.35">
      <c r="A6105" s="315" t="str">
        <f>A6086</f>
        <v>เทศบาลตำบลนาบอน</v>
      </c>
      <c r="B6105" s="315"/>
      <c r="C6105" s="315"/>
      <c r="D6105" s="315"/>
      <c r="E6105" s="315"/>
      <c r="F6105" s="315"/>
      <c r="G6105" s="315"/>
      <c r="H6105" s="315"/>
      <c r="I6105" s="315"/>
      <c r="J6105" s="315"/>
      <c r="K6105" s="315"/>
      <c r="L6105" s="315"/>
      <c r="M6105" s="315"/>
      <c r="N6105" s="315"/>
      <c r="O6105" s="315"/>
      <c r="P6105" s="315"/>
      <c r="Q6105" s="315"/>
      <c r="R6105" s="315"/>
      <c r="S6105" s="315"/>
      <c r="T6105" s="315"/>
      <c r="U6105" s="315"/>
      <c r="V6105" s="315"/>
      <c r="W6105" s="315"/>
      <c r="X6105" s="315"/>
      <c r="Y6105" s="315"/>
      <c r="Z6105" s="315"/>
      <c r="AA6105" s="315"/>
      <c r="AB6105" s="315"/>
    </row>
    <row r="6106" spans="1:28" x14ac:dyDescent="0.35">
      <c r="A6106" s="8" t="s">
        <v>471</v>
      </c>
      <c r="B6106" s="8"/>
      <c r="C6106" s="8"/>
      <c r="D6106" s="9"/>
      <c r="E6106" s="9"/>
      <c r="F6106" s="9"/>
      <c r="G6106" s="8"/>
      <c r="H6106" s="8"/>
      <c r="I6106" s="8"/>
      <c r="J6106" s="10"/>
      <c r="K6106" s="11"/>
      <c r="L6106" s="12"/>
      <c r="M6106" s="13"/>
      <c r="N6106" s="8"/>
      <c r="O6106" s="8"/>
      <c r="P6106" s="8"/>
      <c r="Q6106" s="10"/>
      <c r="R6106" s="11"/>
      <c r="S6106" s="10"/>
      <c r="T6106" s="10"/>
      <c r="U6106" s="8"/>
      <c r="V6106" s="8"/>
      <c r="W6106" s="11"/>
      <c r="X6106" s="10"/>
      <c r="Y6106" s="11"/>
      <c r="Z6106" s="10"/>
      <c r="AA6106" s="11"/>
      <c r="AB6106" s="14"/>
    </row>
    <row r="6107" spans="1:28" x14ac:dyDescent="0.35">
      <c r="A6107" s="288" t="s">
        <v>4</v>
      </c>
      <c r="B6107" s="316"/>
      <c r="C6107" s="316"/>
      <c r="D6107" s="316"/>
      <c r="E6107" s="316"/>
      <c r="F6107" s="316"/>
      <c r="G6107" s="316"/>
      <c r="H6107" s="316"/>
      <c r="I6107" s="316"/>
      <c r="J6107" s="316"/>
      <c r="K6107" s="316"/>
      <c r="L6107" s="289"/>
      <c r="M6107" s="288" t="s">
        <v>5</v>
      </c>
      <c r="N6107" s="316"/>
      <c r="O6107" s="316"/>
      <c r="P6107" s="316"/>
      <c r="Q6107" s="316"/>
      <c r="R6107" s="316"/>
      <c r="S6107" s="316"/>
      <c r="T6107" s="316"/>
      <c r="U6107" s="316"/>
      <c r="V6107" s="316"/>
      <c r="W6107" s="289"/>
      <c r="X6107" s="290" t="s">
        <v>6</v>
      </c>
      <c r="Y6107" s="290" t="s">
        <v>7</v>
      </c>
      <c r="Z6107" s="290" t="s">
        <v>8</v>
      </c>
      <c r="AA6107" s="290" t="s">
        <v>9</v>
      </c>
      <c r="AB6107" s="317" t="s">
        <v>10</v>
      </c>
    </row>
    <row r="6108" spans="1:28" x14ac:dyDescent="0.35">
      <c r="A6108" s="299" t="s">
        <v>11</v>
      </c>
      <c r="B6108" s="293" t="s">
        <v>12</v>
      </c>
      <c r="C6108" s="293" t="s">
        <v>13</v>
      </c>
      <c r="D6108" s="311" t="s">
        <v>14</v>
      </c>
      <c r="E6108" s="311" t="s">
        <v>15</v>
      </c>
      <c r="F6108" s="312" t="s">
        <v>16</v>
      </c>
      <c r="G6108" s="302" t="s">
        <v>17</v>
      </c>
      <c r="H6108" s="303"/>
      <c r="I6108" s="304"/>
      <c r="J6108" s="290" t="s">
        <v>18</v>
      </c>
      <c r="K6108" s="290" t="s">
        <v>19</v>
      </c>
      <c r="L6108" s="308" t="s">
        <v>20</v>
      </c>
      <c r="M6108" s="299" t="s">
        <v>11</v>
      </c>
      <c r="N6108" s="293" t="s">
        <v>21</v>
      </c>
      <c r="O6108" s="293" t="s">
        <v>22</v>
      </c>
      <c r="P6108" s="293" t="s">
        <v>16</v>
      </c>
      <c r="Q6108" s="290" t="s">
        <v>23</v>
      </c>
      <c r="R6108" s="290" t="s">
        <v>24</v>
      </c>
      <c r="S6108" s="290" t="s">
        <v>25</v>
      </c>
      <c r="T6108" s="290" t="s">
        <v>26</v>
      </c>
      <c r="U6108" s="288" t="s">
        <v>27</v>
      </c>
      <c r="V6108" s="289"/>
      <c r="W6108" s="290" t="s">
        <v>28</v>
      </c>
      <c r="X6108" s="291"/>
      <c r="Y6108" s="291"/>
      <c r="Z6108" s="291"/>
      <c r="AA6108" s="291"/>
      <c r="AB6108" s="318"/>
    </row>
    <row r="6109" spans="1:28" x14ac:dyDescent="0.35">
      <c r="A6109" s="300"/>
      <c r="B6109" s="294"/>
      <c r="C6109" s="294"/>
      <c r="D6109" s="312"/>
      <c r="E6109" s="312"/>
      <c r="F6109" s="312"/>
      <c r="G6109" s="305"/>
      <c r="H6109" s="306"/>
      <c r="I6109" s="307"/>
      <c r="J6109" s="291"/>
      <c r="K6109" s="291"/>
      <c r="L6109" s="309"/>
      <c r="M6109" s="300"/>
      <c r="N6109" s="294"/>
      <c r="O6109" s="294"/>
      <c r="P6109" s="294"/>
      <c r="Q6109" s="291"/>
      <c r="R6109" s="291"/>
      <c r="S6109" s="291"/>
      <c r="T6109" s="291"/>
      <c r="U6109" s="293" t="s">
        <v>29</v>
      </c>
      <c r="V6109" s="296" t="s">
        <v>30</v>
      </c>
      <c r="W6109" s="291"/>
      <c r="X6109" s="291"/>
      <c r="Y6109" s="291"/>
      <c r="Z6109" s="291"/>
      <c r="AA6109" s="291"/>
      <c r="AB6109" s="318"/>
    </row>
    <row r="6110" spans="1:28" x14ac:dyDescent="0.35">
      <c r="A6110" s="300"/>
      <c r="B6110" s="294"/>
      <c r="C6110" s="294"/>
      <c r="D6110" s="312"/>
      <c r="E6110" s="312"/>
      <c r="F6110" s="312"/>
      <c r="G6110" s="299" t="s">
        <v>31</v>
      </c>
      <c r="H6110" s="299" t="s">
        <v>32</v>
      </c>
      <c r="I6110" s="299" t="s">
        <v>33</v>
      </c>
      <c r="J6110" s="291"/>
      <c r="K6110" s="291"/>
      <c r="L6110" s="309"/>
      <c r="M6110" s="300"/>
      <c r="N6110" s="294"/>
      <c r="O6110" s="294"/>
      <c r="P6110" s="294"/>
      <c r="Q6110" s="291"/>
      <c r="R6110" s="291"/>
      <c r="S6110" s="291"/>
      <c r="T6110" s="291"/>
      <c r="U6110" s="294"/>
      <c r="V6110" s="297"/>
      <c r="W6110" s="291"/>
      <c r="X6110" s="291"/>
      <c r="Y6110" s="291"/>
      <c r="Z6110" s="291"/>
      <c r="AA6110" s="291"/>
      <c r="AB6110" s="318"/>
    </row>
    <row r="6111" spans="1:28" x14ac:dyDescent="0.35">
      <c r="A6111" s="300"/>
      <c r="B6111" s="294"/>
      <c r="C6111" s="294"/>
      <c r="D6111" s="312"/>
      <c r="E6111" s="312"/>
      <c r="F6111" s="312"/>
      <c r="G6111" s="300"/>
      <c r="H6111" s="300"/>
      <c r="I6111" s="300"/>
      <c r="J6111" s="291"/>
      <c r="K6111" s="291"/>
      <c r="L6111" s="309"/>
      <c r="M6111" s="300"/>
      <c r="N6111" s="294"/>
      <c r="O6111" s="294"/>
      <c r="P6111" s="294"/>
      <c r="Q6111" s="291"/>
      <c r="R6111" s="291"/>
      <c r="S6111" s="291"/>
      <c r="T6111" s="291"/>
      <c r="U6111" s="294"/>
      <c r="V6111" s="297"/>
      <c r="W6111" s="291"/>
      <c r="X6111" s="291"/>
      <c r="Y6111" s="291"/>
      <c r="Z6111" s="291"/>
      <c r="AA6111" s="291"/>
      <c r="AB6111" s="318"/>
    </row>
    <row r="6112" spans="1:28" x14ac:dyDescent="0.35">
      <c r="A6112" s="301"/>
      <c r="B6112" s="295"/>
      <c r="C6112" s="295"/>
      <c r="D6112" s="313"/>
      <c r="E6112" s="313"/>
      <c r="F6112" s="313"/>
      <c r="G6112" s="301"/>
      <c r="H6112" s="301"/>
      <c r="I6112" s="301"/>
      <c r="J6112" s="292"/>
      <c r="K6112" s="292"/>
      <c r="L6112" s="310"/>
      <c r="M6112" s="301"/>
      <c r="N6112" s="295"/>
      <c r="O6112" s="295"/>
      <c r="P6112" s="295"/>
      <c r="Q6112" s="292"/>
      <c r="R6112" s="292"/>
      <c r="S6112" s="292"/>
      <c r="T6112" s="292"/>
      <c r="U6112" s="295"/>
      <c r="V6112" s="298"/>
      <c r="W6112" s="292"/>
      <c r="X6112" s="292"/>
      <c r="Y6112" s="292"/>
      <c r="Z6112" s="292"/>
      <c r="AA6112" s="292"/>
      <c r="AB6112" s="319"/>
    </row>
    <row r="6113" spans="1:29" x14ac:dyDescent="0.35">
      <c r="A6113" s="15">
        <v>1</v>
      </c>
      <c r="B6113" s="16" t="str">
        <f>[1]ภดส3!B14463</f>
        <v>โฉนด</v>
      </c>
      <c r="C6113" s="16">
        <f>[1]ภดส3!E14463</f>
        <v>3418</v>
      </c>
      <c r="D6113" s="17">
        <f>[1]ภดส3!C14463</f>
        <v>7362</v>
      </c>
      <c r="E6113" s="17" t="str">
        <f>[1]ภดส3!F14463</f>
        <v>ม.2 ต.นาบอน</v>
      </c>
      <c r="F6113" s="18" t="s">
        <v>45</v>
      </c>
      <c r="G6113" s="16">
        <f>[1]ภดส3!G14463</f>
        <v>0</v>
      </c>
      <c r="H6113" s="16">
        <f>[1]ภดส3!H14463</f>
        <v>0</v>
      </c>
      <c r="I6113" s="16">
        <f>[1]ภดส3!I14463</f>
        <v>25</v>
      </c>
      <c r="J6113" s="19">
        <f>[1]ภดส3!J14463</f>
        <v>25</v>
      </c>
      <c r="K6113" s="20">
        <v>3050</v>
      </c>
      <c r="L6113" s="19">
        <f>J6113*K6113</f>
        <v>76250</v>
      </c>
      <c r="M6113" s="21"/>
      <c r="N6113" s="21"/>
      <c r="O6113" s="21"/>
      <c r="P6113" s="21"/>
      <c r="Q6113" s="22"/>
      <c r="R6113" s="23"/>
      <c r="S6113" s="22"/>
      <c r="T6113" s="22"/>
      <c r="U6113" s="21"/>
      <c r="V6113" s="21"/>
      <c r="W6113" s="23"/>
      <c r="X6113" s="22">
        <f>L6113</f>
        <v>76250</v>
      </c>
      <c r="Y6113" s="23">
        <f>X6113*100/100</f>
        <v>76250</v>
      </c>
      <c r="Z6113" s="22">
        <v>0</v>
      </c>
      <c r="AA6113" s="24">
        <f>Y6113-Z6113</f>
        <v>76250</v>
      </c>
      <c r="AB6113" s="25">
        <v>0.3</v>
      </c>
      <c r="AC6113" s="5">
        <f>AA6113*AB6113/100</f>
        <v>228.75</v>
      </c>
    </row>
    <row r="6114" spans="1:29" x14ac:dyDescent="0.35">
      <c r="A6114" s="15"/>
      <c r="B6114" s="16"/>
      <c r="C6114" s="16"/>
      <c r="D6114" s="17"/>
      <c r="E6114" s="17"/>
      <c r="F6114" s="28"/>
      <c r="G6114" s="16"/>
      <c r="H6114" s="16"/>
      <c r="I6114" s="16"/>
      <c r="J6114" s="45"/>
      <c r="K6114" s="29"/>
      <c r="L6114" s="19"/>
      <c r="M6114" s="30"/>
      <c r="N6114" s="30"/>
      <c r="O6114" s="31"/>
      <c r="P6114" s="30"/>
      <c r="Q6114" s="32"/>
      <c r="R6114" s="23"/>
      <c r="S6114" s="42"/>
      <c r="T6114" s="22"/>
      <c r="U6114" s="31"/>
      <c r="V6114" s="31"/>
      <c r="W6114" s="23"/>
      <c r="X6114" s="22"/>
      <c r="Y6114" s="23"/>
      <c r="Z6114" s="22"/>
      <c r="AA6114" s="24"/>
      <c r="AB6114" s="25"/>
      <c r="AC6114" s="5">
        <f>SUM(AC6113)</f>
        <v>228.75</v>
      </c>
    </row>
    <row r="6115" spans="1:29" x14ac:dyDescent="0.35">
      <c r="A6115" s="201"/>
      <c r="B6115" s="202"/>
      <c r="C6115" s="202"/>
      <c r="D6115" s="77"/>
      <c r="E6115" s="77"/>
      <c r="F6115" s="130"/>
      <c r="G6115" s="202"/>
      <c r="H6115" s="202"/>
      <c r="I6115" s="202"/>
      <c r="J6115" s="196"/>
      <c r="K6115" s="197"/>
      <c r="L6115" s="203"/>
      <c r="M6115" s="132"/>
      <c r="N6115" s="204"/>
      <c r="O6115" s="204"/>
      <c r="P6115" s="204"/>
      <c r="Q6115" s="183"/>
      <c r="R6115" s="206"/>
      <c r="S6115" s="183"/>
      <c r="T6115" s="207"/>
      <c r="U6115" s="204"/>
      <c r="V6115" s="204"/>
      <c r="W6115" s="206"/>
      <c r="X6115" s="207"/>
      <c r="Y6115" s="206"/>
      <c r="Z6115" s="207"/>
      <c r="AA6115" s="208"/>
      <c r="AB6115" s="198"/>
      <c r="AC6115" s="188"/>
    </row>
    <row r="6116" spans="1:29" x14ac:dyDescent="0.35">
      <c r="A6116" s="1"/>
      <c r="B6116" s="1"/>
      <c r="C6116" s="1"/>
      <c r="D6116" s="2"/>
      <c r="E6116" s="2"/>
      <c r="F6116" s="2"/>
      <c r="G6116" s="1"/>
      <c r="H6116" s="1"/>
      <c r="I6116" s="1"/>
      <c r="J6116" s="3"/>
      <c r="K6116" s="4"/>
      <c r="M6116" s="6"/>
      <c r="N6116" s="1"/>
      <c r="O6116" s="1"/>
      <c r="P6116" s="1"/>
      <c r="Q6116" s="3"/>
      <c r="R6116" s="4"/>
      <c r="S6116" s="3"/>
      <c r="T6116" s="3"/>
      <c r="U6116" s="1"/>
      <c r="V6116" s="1"/>
      <c r="W6116" s="4"/>
      <c r="X6116" s="3"/>
      <c r="Y6116" s="4"/>
      <c r="Z6116" s="3"/>
      <c r="AA6116" s="4"/>
      <c r="AB6116" s="55"/>
    </row>
    <row r="6117" spans="1:29" x14ac:dyDescent="0.35">
      <c r="A6117" s="8"/>
      <c r="B6117" s="8" t="s">
        <v>37</v>
      </c>
      <c r="C6117" s="8"/>
      <c r="D6117" s="9" t="s">
        <v>38</v>
      </c>
      <c r="E6117" s="9"/>
      <c r="F6117" s="9"/>
      <c r="G6117" s="56"/>
      <c r="H6117" s="8" t="s">
        <v>39</v>
      </c>
      <c r="I6117" s="8"/>
      <c r="J6117" s="57"/>
      <c r="K6117" s="10"/>
      <c r="L6117" s="8"/>
      <c r="M6117" s="13"/>
      <c r="N6117" s="1"/>
      <c r="O6117" s="1"/>
      <c r="P6117" s="1"/>
      <c r="Q6117" s="3"/>
      <c r="R6117" s="4"/>
      <c r="S6117" s="3"/>
      <c r="T6117" s="3"/>
      <c r="U6117" s="1"/>
      <c r="V6117" s="1"/>
      <c r="W6117" s="4"/>
      <c r="X6117" s="3"/>
      <c r="Y6117" s="4"/>
      <c r="Z6117" s="3"/>
      <c r="AA6117" s="4"/>
      <c r="AB6117" s="55"/>
    </row>
    <row r="6118" spans="1:29" x14ac:dyDescent="0.35">
      <c r="A6118" s="8"/>
      <c r="B6118" s="8"/>
      <c r="C6118" s="8"/>
      <c r="D6118" s="9"/>
      <c r="E6118" s="9"/>
      <c r="F6118" s="9"/>
      <c r="G6118" s="56"/>
      <c r="H6118" s="8" t="s">
        <v>40</v>
      </c>
      <c r="I6118" s="8"/>
      <c r="J6118" s="57"/>
      <c r="K6118" s="10"/>
      <c r="L6118" s="8"/>
      <c r="M6118" s="13"/>
      <c r="N6118" s="1"/>
      <c r="O6118" s="1"/>
      <c r="P6118" s="1"/>
      <c r="Q6118" s="3"/>
      <c r="R6118" s="4"/>
      <c r="S6118" s="3"/>
      <c r="T6118" s="3"/>
      <c r="U6118" s="1"/>
      <c r="V6118" s="1"/>
      <c r="W6118" s="4"/>
      <c r="X6118" s="3"/>
      <c r="Y6118" s="4"/>
      <c r="Z6118" s="3"/>
      <c r="AA6118" s="4"/>
      <c r="AB6118" s="55"/>
    </row>
    <row r="6119" spans="1:29" x14ac:dyDescent="0.35">
      <c r="A6119" s="8"/>
      <c r="B6119" s="8"/>
      <c r="C6119" s="8"/>
      <c r="D6119" s="9"/>
      <c r="E6119" s="9"/>
      <c r="F6119" s="9"/>
      <c r="G6119" s="56"/>
      <c r="H6119" s="8" t="s">
        <v>41</v>
      </c>
      <c r="I6119" s="8"/>
      <c r="J6119" s="57"/>
      <c r="K6119" s="10"/>
      <c r="L6119" s="8"/>
      <c r="M6119" s="13"/>
      <c r="N6119" s="1"/>
      <c r="O6119" s="1"/>
      <c r="P6119" s="8"/>
      <c r="Q6119" s="3"/>
      <c r="R6119" s="4"/>
      <c r="S6119" s="3"/>
      <c r="T6119" s="3"/>
      <c r="U6119" s="1"/>
      <c r="V6119" s="1"/>
      <c r="W6119" s="4"/>
      <c r="X6119" s="3"/>
      <c r="Y6119" s="11"/>
      <c r="Z6119" s="10"/>
      <c r="AA6119" s="11"/>
      <c r="AB6119" s="14"/>
    </row>
    <row r="6120" spans="1:29" x14ac:dyDescent="0.35">
      <c r="A6120" s="8"/>
      <c r="B6120" s="8"/>
      <c r="C6120" s="8"/>
      <c r="D6120" s="9"/>
      <c r="E6120" s="9"/>
      <c r="F6120" s="9"/>
      <c r="G6120" s="56"/>
      <c r="H6120" s="8" t="s">
        <v>42</v>
      </c>
      <c r="I6120" s="58"/>
      <c r="J6120" s="59"/>
      <c r="K6120" s="12"/>
      <c r="L6120" s="58"/>
      <c r="M6120" s="60"/>
      <c r="N6120" s="1"/>
      <c r="O6120" s="1"/>
      <c r="P6120" s="8"/>
      <c r="Q6120" s="3"/>
      <c r="R6120" s="4"/>
      <c r="S6120" s="3"/>
      <c r="T6120" s="3"/>
      <c r="U6120" s="1"/>
      <c r="V6120" s="1"/>
      <c r="W6120" s="4"/>
      <c r="X6120" s="3"/>
      <c r="Y6120" s="11"/>
      <c r="Z6120" s="10"/>
      <c r="AA6120" s="11"/>
      <c r="AB6120" s="14"/>
    </row>
    <row r="6121" spans="1:29" x14ac:dyDescent="0.35">
      <c r="A6121" s="58"/>
      <c r="B6121" s="58"/>
      <c r="C6121" s="58"/>
      <c r="D6121" s="61"/>
      <c r="E6121" s="61"/>
      <c r="F6121" s="61"/>
      <c r="G6121" s="58"/>
      <c r="H6121" s="58" t="s">
        <v>43</v>
      </c>
      <c r="I6121" s="58"/>
      <c r="J6121" s="59"/>
      <c r="K6121" s="12"/>
      <c r="L6121" s="58"/>
      <c r="M6121" s="60"/>
    </row>
    <row r="6122" spans="1:29" x14ac:dyDescent="0.35">
      <c r="A6122" s="1"/>
      <c r="B6122" s="1"/>
      <c r="C6122" s="1"/>
      <c r="D6122" s="2"/>
      <c r="E6122" s="2"/>
      <c r="F6122" s="2"/>
      <c r="G6122" s="1"/>
      <c r="H6122" s="1"/>
      <c r="I6122" s="1"/>
      <c r="J6122" s="3"/>
      <c r="K6122" s="4"/>
      <c r="M6122" s="6"/>
      <c r="N6122" s="1"/>
      <c r="O6122" s="1"/>
      <c r="P6122" s="1"/>
      <c r="Q6122" s="3"/>
      <c r="R6122" s="4"/>
      <c r="S6122" s="3"/>
      <c r="T6122" s="3"/>
      <c r="U6122" s="1"/>
      <c r="V6122" s="1"/>
      <c r="W6122" s="4"/>
      <c r="X6122" s="3"/>
      <c r="Y6122" s="4"/>
      <c r="Z6122" s="3"/>
      <c r="AA6122" s="314" t="s">
        <v>0</v>
      </c>
      <c r="AB6122" s="314"/>
    </row>
    <row r="6123" spans="1:29" x14ac:dyDescent="0.35">
      <c r="A6123" s="315" t="s">
        <v>1</v>
      </c>
      <c r="B6123" s="315"/>
      <c r="C6123" s="315"/>
      <c r="D6123" s="315"/>
      <c r="E6123" s="315"/>
      <c r="F6123" s="315"/>
      <c r="G6123" s="315"/>
      <c r="H6123" s="315"/>
      <c r="I6123" s="315"/>
      <c r="J6123" s="315"/>
      <c r="K6123" s="315"/>
      <c r="L6123" s="315"/>
      <c r="M6123" s="315"/>
      <c r="N6123" s="315"/>
      <c r="O6123" s="315"/>
      <c r="P6123" s="315"/>
      <c r="Q6123" s="315"/>
      <c r="R6123" s="315"/>
      <c r="S6123" s="315"/>
      <c r="T6123" s="315"/>
      <c r="U6123" s="315"/>
      <c r="V6123" s="315"/>
      <c r="W6123" s="315"/>
      <c r="X6123" s="315"/>
      <c r="Y6123" s="315"/>
      <c r="Z6123" s="315"/>
      <c r="AA6123" s="315"/>
      <c r="AB6123" s="315"/>
    </row>
    <row r="6124" spans="1:29" x14ac:dyDescent="0.35">
      <c r="A6124" s="315" t="str">
        <f>A6105</f>
        <v>เทศบาลตำบลนาบอน</v>
      </c>
      <c r="B6124" s="315"/>
      <c r="C6124" s="315"/>
      <c r="D6124" s="315"/>
      <c r="E6124" s="315"/>
      <c r="F6124" s="315"/>
      <c r="G6124" s="315"/>
      <c r="H6124" s="315"/>
      <c r="I6124" s="315"/>
      <c r="J6124" s="315"/>
      <c r="K6124" s="315"/>
      <c r="L6124" s="315"/>
      <c r="M6124" s="315"/>
      <c r="N6124" s="315"/>
      <c r="O6124" s="315"/>
      <c r="P6124" s="315"/>
      <c r="Q6124" s="315"/>
      <c r="R6124" s="315"/>
      <c r="S6124" s="315"/>
      <c r="T6124" s="315"/>
      <c r="U6124" s="315"/>
      <c r="V6124" s="315"/>
      <c r="W6124" s="315"/>
      <c r="X6124" s="315"/>
      <c r="Y6124" s="315"/>
      <c r="Z6124" s="315"/>
      <c r="AA6124" s="315"/>
      <c r="AB6124" s="315"/>
    </row>
    <row r="6125" spans="1:29" x14ac:dyDescent="0.35">
      <c r="A6125" s="8" t="s">
        <v>472</v>
      </c>
      <c r="B6125" s="8"/>
      <c r="C6125" s="8"/>
      <c r="D6125" s="9"/>
      <c r="E6125" s="9"/>
      <c r="F6125" s="9"/>
      <c r="G6125" s="8"/>
      <c r="H6125" s="8"/>
      <c r="I6125" s="8"/>
      <c r="J6125" s="10"/>
      <c r="K6125" s="11"/>
      <c r="L6125" s="12"/>
      <c r="M6125" s="13"/>
      <c r="N6125" s="8"/>
      <c r="O6125" s="8"/>
      <c r="P6125" s="8"/>
      <c r="Q6125" s="10"/>
      <c r="R6125" s="11"/>
      <c r="S6125" s="10"/>
      <c r="T6125" s="10"/>
      <c r="U6125" s="8"/>
      <c r="V6125" s="8"/>
      <c r="W6125" s="11"/>
      <c r="X6125" s="10"/>
      <c r="Y6125" s="11"/>
      <c r="Z6125" s="10"/>
      <c r="AA6125" s="11"/>
      <c r="AB6125" s="14"/>
    </row>
    <row r="6126" spans="1:29" x14ac:dyDescent="0.35">
      <c r="A6126" s="288" t="s">
        <v>4</v>
      </c>
      <c r="B6126" s="316"/>
      <c r="C6126" s="316"/>
      <c r="D6126" s="316"/>
      <c r="E6126" s="316"/>
      <c r="F6126" s="316"/>
      <c r="G6126" s="316"/>
      <c r="H6126" s="316"/>
      <c r="I6126" s="316"/>
      <c r="J6126" s="316"/>
      <c r="K6126" s="316"/>
      <c r="L6126" s="289"/>
      <c r="M6126" s="288" t="s">
        <v>5</v>
      </c>
      <c r="N6126" s="316"/>
      <c r="O6126" s="316"/>
      <c r="P6126" s="316"/>
      <c r="Q6126" s="316"/>
      <c r="R6126" s="316"/>
      <c r="S6126" s="316"/>
      <c r="T6126" s="316"/>
      <c r="U6126" s="316"/>
      <c r="V6126" s="316"/>
      <c r="W6126" s="289"/>
      <c r="X6126" s="290" t="s">
        <v>6</v>
      </c>
      <c r="Y6126" s="290" t="s">
        <v>7</v>
      </c>
      <c r="Z6126" s="290" t="s">
        <v>8</v>
      </c>
      <c r="AA6126" s="290" t="s">
        <v>9</v>
      </c>
      <c r="AB6126" s="317" t="s">
        <v>10</v>
      </c>
    </row>
    <row r="6127" spans="1:29" x14ac:dyDescent="0.35">
      <c r="A6127" s="299" t="s">
        <v>11</v>
      </c>
      <c r="B6127" s="293" t="s">
        <v>12</v>
      </c>
      <c r="C6127" s="293" t="s">
        <v>13</v>
      </c>
      <c r="D6127" s="311" t="s">
        <v>14</v>
      </c>
      <c r="E6127" s="311" t="s">
        <v>15</v>
      </c>
      <c r="F6127" s="312" t="s">
        <v>16</v>
      </c>
      <c r="G6127" s="302" t="s">
        <v>17</v>
      </c>
      <c r="H6127" s="303"/>
      <c r="I6127" s="304"/>
      <c r="J6127" s="290" t="s">
        <v>18</v>
      </c>
      <c r="K6127" s="290" t="s">
        <v>19</v>
      </c>
      <c r="L6127" s="308" t="s">
        <v>20</v>
      </c>
      <c r="M6127" s="299" t="s">
        <v>11</v>
      </c>
      <c r="N6127" s="293" t="s">
        <v>21</v>
      </c>
      <c r="O6127" s="293" t="s">
        <v>22</v>
      </c>
      <c r="P6127" s="293" t="s">
        <v>16</v>
      </c>
      <c r="Q6127" s="290" t="s">
        <v>23</v>
      </c>
      <c r="R6127" s="290" t="s">
        <v>24</v>
      </c>
      <c r="S6127" s="290" t="s">
        <v>25</v>
      </c>
      <c r="T6127" s="290" t="s">
        <v>26</v>
      </c>
      <c r="U6127" s="288" t="s">
        <v>27</v>
      </c>
      <c r="V6127" s="289"/>
      <c r="W6127" s="290" t="s">
        <v>28</v>
      </c>
      <c r="X6127" s="291"/>
      <c r="Y6127" s="291"/>
      <c r="Z6127" s="291"/>
      <c r="AA6127" s="291"/>
      <c r="AB6127" s="318"/>
    </row>
    <row r="6128" spans="1:29" x14ac:dyDescent="0.35">
      <c r="A6128" s="300"/>
      <c r="B6128" s="294"/>
      <c r="C6128" s="294"/>
      <c r="D6128" s="312"/>
      <c r="E6128" s="312"/>
      <c r="F6128" s="312"/>
      <c r="G6128" s="305"/>
      <c r="H6128" s="306"/>
      <c r="I6128" s="307"/>
      <c r="J6128" s="291"/>
      <c r="K6128" s="291"/>
      <c r="L6128" s="309"/>
      <c r="M6128" s="300"/>
      <c r="N6128" s="294"/>
      <c r="O6128" s="294"/>
      <c r="P6128" s="294"/>
      <c r="Q6128" s="291"/>
      <c r="R6128" s="291"/>
      <c r="S6128" s="291"/>
      <c r="T6128" s="291"/>
      <c r="U6128" s="293" t="s">
        <v>29</v>
      </c>
      <c r="V6128" s="296" t="s">
        <v>30</v>
      </c>
      <c r="W6128" s="291"/>
      <c r="X6128" s="291"/>
      <c r="Y6128" s="291"/>
      <c r="Z6128" s="291"/>
      <c r="AA6128" s="291"/>
      <c r="AB6128" s="318"/>
    </row>
    <row r="6129" spans="1:29" x14ac:dyDescent="0.35">
      <c r="A6129" s="300"/>
      <c r="B6129" s="294"/>
      <c r="C6129" s="294"/>
      <c r="D6129" s="312"/>
      <c r="E6129" s="312"/>
      <c r="F6129" s="312"/>
      <c r="G6129" s="299" t="s">
        <v>31</v>
      </c>
      <c r="H6129" s="299" t="s">
        <v>32</v>
      </c>
      <c r="I6129" s="299" t="s">
        <v>33</v>
      </c>
      <c r="J6129" s="291"/>
      <c r="K6129" s="291"/>
      <c r="L6129" s="309"/>
      <c r="M6129" s="300"/>
      <c r="N6129" s="294"/>
      <c r="O6129" s="294"/>
      <c r="P6129" s="294"/>
      <c r="Q6129" s="291"/>
      <c r="R6129" s="291"/>
      <c r="S6129" s="291"/>
      <c r="T6129" s="291"/>
      <c r="U6129" s="294"/>
      <c r="V6129" s="297"/>
      <c r="W6129" s="291"/>
      <c r="X6129" s="291"/>
      <c r="Y6129" s="291"/>
      <c r="Z6129" s="291"/>
      <c r="AA6129" s="291"/>
      <c r="AB6129" s="318"/>
    </row>
    <row r="6130" spans="1:29" x14ac:dyDescent="0.35">
      <c r="A6130" s="300"/>
      <c r="B6130" s="294"/>
      <c r="C6130" s="294"/>
      <c r="D6130" s="312"/>
      <c r="E6130" s="312"/>
      <c r="F6130" s="312"/>
      <c r="G6130" s="300"/>
      <c r="H6130" s="300"/>
      <c r="I6130" s="300"/>
      <c r="J6130" s="291"/>
      <c r="K6130" s="291"/>
      <c r="L6130" s="309"/>
      <c r="M6130" s="300"/>
      <c r="N6130" s="294"/>
      <c r="O6130" s="294"/>
      <c r="P6130" s="294"/>
      <c r="Q6130" s="291"/>
      <c r="R6130" s="291"/>
      <c r="S6130" s="291"/>
      <c r="T6130" s="291"/>
      <c r="U6130" s="294"/>
      <c r="V6130" s="297"/>
      <c r="W6130" s="291"/>
      <c r="X6130" s="291"/>
      <c r="Y6130" s="291"/>
      <c r="Z6130" s="291"/>
      <c r="AA6130" s="291"/>
      <c r="AB6130" s="318"/>
    </row>
    <row r="6131" spans="1:29" x14ac:dyDescent="0.35">
      <c r="A6131" s="301"/>
      <c r="B6131" s="295"/>
      <c r="C6131" s="295"/>
      <c r="D6131" s="313"/>
      <c r="E6131" s="313"/>
      <c r="F6131" s="313"/>
      <c r="G6131" s="301"/>
      <c r="H6131" s="301"/>
      <c r="I6131" s="301"/>
      <c r="J6131" s="292"/>
      <c r="K6131" s="292"/>
      <c r="L6131" s="310"/>
      <c r="M6131" s="301"/>
      <c r="N6131" s="295"/>
      <c r="O6131" s="295"/>
      <c r="P6131" s="295"/>
      <c r="Q6131" s="292"/>
      <c r="R6131" s="292"/>
      <c r="S6131" s="292"/>
      <c r="T6131" s="292"/>
      <c r="U6131" s="295"/>
      <c r="V6131" s="298"/>
      <c r="W6131" s="292"/>
      <c r="X6131" s="292"/>
      <c r="Y6131" s="292"/>
      <c r="Z6131" s="292"/>
      <c r="AA6131" s="292"/>
      <c r="AB6131" s="319"/>
    </row>
    <row r="6132" spans="1:29" x14ac:dyDescent="0.35">
      <c r="A6132" s="15">
        <v>1</v>
      </c>
      <c r="B6132" s="16" t="str">
        <f>[1]ภดส3!B14490</f>
        <v>โฉนด</v>
      </c>
      <c r="C6132" s="16">
        <f>[1]ภดส3!E14490</f>
        <v>6447</v>
      </c>
      <c r="D6132" s="17">
        <f>[1]ภดส3!C14490</f>
        <v>16407</v>
      </c>
      <c r="E6132" s="17" t="str">
        <f>[1]ภดส3!F14490</f>
        <v>ม.2 ต.นาบอน</v>
      </c>
      <c r="F6132" s="18" t="s">
        <v>45</v>
      </c>
      <c r="G6132" s="16">
        <f>[1]ภดส3!G14490</f>
        <v>0</v>
      </c>
      <c r="H6132" s="16">
        <f>[1]ภดส3!H14490</f>
        <v>0</v>
      </c>
      <c r="I6132" s="16">
        <f>[1]ภดส3!I14490</f>
        <v>24</v>
      </c>
      <c r="J6132" s="19">
        <f>[1]ภดส3!J14490</f>
        <v>24</v>
      </c>
      <c r="K6132" s="20">
        <v>300</v>
      </c>
      <c r="L6132" s="19">
        <f>J6132*K6132</f>
        <v>7200</v>
      </c>
      <c r="M6132" s="21"/>
      <c r="N6132" s="21"/>
      <c r="O6132" s="21"/>
      <c r="P6132" s="21"/>
      <c r="Q6132" s="22"/>
      <c r="R6132" s="23"/>
      <c r="S6132" s="22"/>
      <c r="T6132" s="22"/>
      <c r="U6132" s="21"/>
      <c r="V6132" s="21"/>
      <c r="W6132" s="23"/>
      <c r="X6132" s="22">
        <f>L6132</f>
        <v>7200</v>
      </c>
      <c r="Y6132" s="23">
        <f>X6132*100/100</f>
        <v>7200</v>
      </c>
      <c r="Z6132" s="22">
        <v>0</v>
      </c>
      <c r="AA6132" s="24">
        <f>Y6132-Z6132</f>
        <v>7200</v>
      </c>
      <c r="AB6132" s="25">
        <v>0.3</v>
      </c>
      <c r="AC6132" s="5">
        <f>AA6132*AB6132/100</f>
        <v>21.6</v>
      </c>
    </row>
    <row r="6133" spans="1:29" x14ac:dyDescent="0.35">
      <c r="A6133" s="15"/>
      <c r="B6133" s="16"/>
      <c r="C6133" s="16"/>
      <c r="D6133" s="17"/>
      <c r="E6133" s="17"/>
      <c r="F6133" s="28"/>
      <c r="G6133" s="16"/>
      <c r="H6133" s="16"/>
      <c r="I6133" s="16"/>
      <c r="J6133" s="45"/>
      <c r="K6133" s="29"/>
      <c r="L6133" s="19"/>
      <c r="M6133" s="30"/>
      <c r="N6133" s="30"/>
      <c r="O6133" s="31"/>
      <c r="P6133" s="30"/>
      <c r="Q6133" s="32"/>
      <c r="R6133" s="23"/>
      <c r="S6133" s="42"/>
      <c r="T6133" s="22"/>
      <c r="U6133" s="31"/>
      <c r="V6133" s="31"/>
      <c r="W6133" s="23"/>
      <c r="X6133" s="22"/>
      <c r="Y6133" s="23"/>
      <c r="Z6133" s="22"/>
      <c r="AA6133" s="24"/>
      <c r="AB6133" s="25"/>
      <c r="AC6133" s="5">
        <f>SUM(AC6132)</f>
        <v>21.6</v>
      </c>
    </row>
    <row r="6134" spans="1:29" x14ac:dyDescent="0.35">
      <c r="A6134" s="201"/>
      <c r="B6134" s="202"/>
      <c r="C6134" s="202"/>
      <c r="D6134" s="77"/>
      <c r="E6134" s="77"/>
      <c r="F6134" s="130"/>
      <c r="G6134" s="202"/>
      <c r="H6134" s="202"/>
      <c r="I6134" s="202"/>
      <c r="J6134" s="196"/>
      <c r="K6134" s="197"/>
      <c r="L6134" s="203"/>
      <c r="M6134" s="132"/>
      <c r="N6134" s="204"/>
      <c r="O6134" s="204"/>
      <c r="P6134" s="204"/>
      <c r="Q6134" s="183"/>
      <c r="R6134" s="206"/>
      <c r="S6134" s="183"/>
      <c r="T6134" s="207"/>
      <c r="U6134" s="204"/>
      <c r="V6134" s="204"/>
      <c r="W6134" s="206"/>
      <c r="X6134" s="207"/>
      <c r="Y6134" s="206"/>
      <c r="Z6134" s="207"/>
      <c r="AA6134" s="208"/>
      <c r="AB6134" s="198"/>
      <c r="AC6134" s="188"/>
    </row>
    <row r="6135" spans="1:29" x14ac:dyDescent="0.35">
      <c r="A6135" s="1"/>
      <c r="B6135" s="1"/>
      <c r="C6135" s="1"/>
      <c r="D6135" s="2"/>
      <c r="E6135" s="2"/>
      <c r="F6135" s="2"/>
      <c r="G6135" s="1"/>
      <c r="H6135" s="1"/>
      <c r="I6135" s="1"/>
      <c r="J6135" s="3"/>
      <c r="K6135" s="4"/>
      <c r="M6135" s="6"/>
      <c r="N6135" s="1"/>
      <c r="O6135" s="1"/>
      <c r="P6135" s="1"/>
      <c r="Q6135" s="3"/>
      <c r="R6135" s="4"/>
      <c r="S6135" s="3"/>
      <c r="T6135" s="3"/>
      <c r="U6135" s="1"/>
      <c r="V6135" s="1"/>
      <c r="W6135" s="4"/>
      <c r="X6135" s="3"/>
      <c r="Y6135" s="4"/>
      <c r="Z6135" s="3"/>
      <c r="AA6135" s="4"/>
      <c r="AB6135" s="55"/>
    </row>
    <row r="6136" spans="1:29" x14ac:dyDescent="0.35">
      <c r="A6136" s="8"/>
      <c r="B6136" s="8" t="s">
        <v>37</v>
      </c>
      <c r="C6136" s="8"/>
      <c r="D6136" s="9" t="s">
        <v>38</v>
      </c>
      <c r="E6136" s="9"/>
      <c r="F6136" s="9"/>
      <c r="G6136" s="56"/>
      <c r="H6136" s="8" t="s">
        <v>39</v>
      </c>
      <c r="I6136" s="8"/>
      <c r="J6136" s="57"/>
      <c r="K6136" s="10"/>
      <c r="L6136" s="8"/>
      <c r="M6136" s="13"/>
      <c r="N6136" s="1"/>
      <c r="O6136" s="1"/>
      <c r="P6136" s="1"/>
      <c r="Q6136" s="3"/>
      <c r="R6136" s="4"/>
      <c r="S6136" s="3"/>
      <c r="T6136" s="3"/>
      <c r="U6136" s="1"/>
      <c r="V6136" s="1"/>
      <c r="W6136" s="4"/>
      <c r="X6136" s="3"/>
      <c r="Y6136" s="4"/>
      <c r="Z6136" s="3"/>
      <c r="AA6136" s="4"/>
      <c r="AB6136" s="55"/>
    </row>
    <row r="6137" spans="1:29" x14ac:dyDescent="0.35">
      <c r="A6137" s="8"/>
      <c r="B6137" s="8"/>
      <c r="C6137" s="8"/>
      <c r="D6137" s="9"/>
      <c r="E6137" s="9"/>
      <c r="F6137" s="9"/>
      <c r="G6137" s="56"/>
      <c r="H6137" s="8" t="s">
        <v>40</v>
      </c>
      <c r="I6137" s="8"/>
      <c r="J6137" s="57"/>
      <c r="K6137" s="10"/>
      <c r="L6137" s="8"/>
      <c r="M6137" s="13"/>
      <c r="N6137" s="1"/>
      <c r="O6137" s="1"/>
      <c r="P6137" s="1"/>
      <c r="Q6137" s="3"/>
      <c r="R6137" s="4"/>
      <c r="S6137" s="3"/>
      <c r="T6137" s="3"/>
      <c r="U6137" s="1"/>
      <c r="V6137" s="1"/>
      <c r="W6137" s="4"/>
      <c r="X6137" s="3"/>
      <c r="Y6137" s="4"/>
      <c r="Z6137" s="3"/>
      <c r="AA6137" s="4"/>
      <c r="AB6137" s="55"/>
    </row>
    <row r="6138" spans="1:29" x14ac:dyDescent="0.35">
      <c r="A6138" s="8"/>
      <c r="B6138" s="8"/>
      <c r="C6138" s="8"/>
      <c r="D6138" s="9"/>
      <c r="E6138" s="9"/>
      <c r="F6138" s="9"/>
      <c r="G6138" s="56"/>
      <c r="H6138" s="8" t="s">
        <v>41</v>
      </c>
      <c r="I6138" s="8"/>
      <c r="J6138" s="57"/>
      <c r="K6138" s="10"/>
      <c r="L6138" s="8"/>
      <c r="M6138" s="13"/>
      <c r="N6138" s="1"/>
      <c r="O6138" s="1"/>
      <c r="P6138" s="8"/>
      <c r="Q6138" s="3"/>
      <c r="R6138" s="4"/>
      <c r="S6138" s="3"/>
      <c r="T6138" s="3"/>
      <c r="U6138" s="1"/>
      <c r="V6138" s="1"/>
      <c r="W6138" s="4"/>
      <c r="X6138" s="3"/>
      <c r="Y6138" s="11"/>
      <c r="Z6138" s="10"/>
      <c r="AA6138" s="11"/>
      <c r="AB6138" s="14"/>
    </row>
    <row r="6139" spans="1:29" x14ac:dyDescent="0.35">
      <c r="A6139" s="8"/>
      <c r="B6139" s="8"/>
      <c r="C6139" s="8"/>
      <c r="D6139" s="9"/>
      <c r="E6139" s="9"/>
      <c r="F6139" s="9"/>
      <c r="G6139" s="56"/>
      <c r="H6139" s="8" t="s">
        <v>42</v>
      </c>
      <c r="I6139" s="58"/>
      <c r="J6139" s="59"/>
      <c r="K6139" s="12"/>
      <c r="L6139" s="58"/>
      <c r="M6139" s="60"/>
      <c r="N6139" s="1"/>
      <c r="O6139" s="1"/>
      <c r="P6139" s="8"/>
      <c r="Q6139" s="3"/>
      <c r="R6139" s="4"/>
      <c r="S6139" s="3"/>
      <c r="T6139" s="3"/>
      <c r="U6139" s="1"/>
      <c r="V6139" s="1"/>
      <c r="W6139" s="4"/>
      <c r="X6139" s="3"/>
      <c r="Y6139" s="11"/>
      <c r="Z6139" s="10"/>
      <c r="AA6139" s="11"/>
      <c r="AB6139" s="14"/>
    </row>
    <row r="6140" spans="1:29" x14ac:dyDescent="0.35">
      <c r="A6140" s="58"/>
      <c r="B6140" s="58"/>
      <c r="C6140" s="58"/>
      <c r="D6140" s="61"/>
      <c r="E6140" s="61"/>
      <c r="F6140" s="61"/>
      <c r="G6140" s="58"/>
      <c r="H6140" s="58" t="s">
        <v>43</v>
      </c>
      <c r="I6140" s="58"/>
      <c r="J6140" s="59"/>
      <c r="K6140" s="12"/>
      <c r="L6140" s="58"/>
      <c r="M6140" s="60"/>
    </row>
    <row r="6141" spans="1:29" x14ac:dyDescent="0.35">
      <c r="A6141" s="1"/>
      <c r="B6141" s="1"/>
      <c r="C6141" s="1"/>
      <c r="D6141" s="2"/>
      <c r="E6141" s="2"/>
      <c r="F6141" s="2"/>
      <c r="G6141" s="1"/>
      <c r="H6141" s="1"/>
      <c r="I6141" s="1"/>
      <c r="J6141" s="3"/>
      <c r="K6141" s="4"/>
      <c r="M6141" s="6"/>
      <c r="N6141" s="1"/>
      <c r="O6141" s="1"/>
      <c r="P6141" s="1"/>
      <c r="Q6141" s="3"/>
      <c r="R6141" s="4"/>
      <c r="S6141" s="3"/>
      <c r="T6141" s="3"/>
      <c r="U6141" s="1"/>
      <c r="V6141" s="1"/>
      <c r="W6141" s="4"/>
      <c r="X6141" s="3"/>
      <c r="Y6141" s="4"/>
      <c r="Z6141" s="3"/>
      <c r="AA6141" s="314" t="s">
        <v>0</v>
      </c>
      <c r="AB6141" s="314"/>
    </row>
    <row r="6142" spans="1:29" x14ac:dyDescent="0.35">
      <c r="A6142" s="315" t="s">
        <v>1</v>
      </c>
      <c r="B6142" s="315"/>
      <c r="C6142" s="315"/>
      <c r="D6142" s="315"/>
      <c r="E6142" s="315"/>
      <c r="F6142" s="315"/>
      <c r="G6142" s="315"/>
      <c r="H6142" s="315"/>
      <c r="I6142" s="315"/>
      <c r="J6142" s="315"/>
      <c r="K6142" s="315"/>
      <c r="L6142" s="315"/>
      <c r="M6142" s="315"/>
      <c r="N6142" s="315"/>
      <c r="O6142" s="315"/>
      <c r="P6142" s="315"/>
      <c r="Q6142" s="315"/>
      <c r="R6142" s="315"/>
      <c r="S6142" s="315"/>
      <c r="T6142" s="315"/>
      <c r="U6142" s="315"/>
      <c r="V6142" s="315"/>
      <c r="W6142" s="315"/>
      <c r="X6142" s="315"/>
      <c r="Y6142" s="315"/>
      <c r="Z6142" s="315"/>
      <c r="AA6142" s="315"/>
      <c r="AB6142" s="315"/>
    </row>
    <row r="6143" spans="1:29" x14ac:dyDescent="0.35">
      <c r="A6143" s="315" t="str">
        <f>A6124</f>
        <v>เทศบาลตำบลนาบอน</v>
      </c>
      <c r="B6143" s="315"/>
      <c r="C6143" s="315"/>
      <c r="D6143" s="315"/>
      <c r="E6143" s="315"/>
      <c r="F6143" s="315"/>
      <c r="G6143" s="315"/>
      <c r="H6143" s="315"/>
      <c r="I6143" s="315"/>
      <c r="J6143" s="315"/>
      <c r="K6143" s="315"/>
      <c r="L6143" s="315"/>
      <c r="M6143" s="315"/>
      <c r="N6143" s="315"/>
      <c r="O6143" s="315"/>
      <c r="P6143" s="315"/>
      <c r="Q6143" s="315"/>
      <c r="R6143" s="315"/>
      <c r="S6143" s="315"/>
      <c r="T6143" s="315"/>
      <c r="U6143" s="315"/>
      <c r="V6143" s="315"/>
      <c r="W6143" s="315"/>
      <c r="X6143" s="315"/>
      <c r="Y6143" s="315"/>
      <c r="Z6143" s="315"/>
      <c r="AA6143" s="315"/>
      <c r="AB6143" s="315"/>
    </row>
    <row r="6144" spans="1:29" x14ac:dyDescent="0.35">
      <c r="A6144" s="8" t="s">
        <v>473</v>
      </c>
      <c r="B6144" s="8"/>
      <c r="C6144" s="8"/>
      <c r="D6144" s="9"/>
      <c r="E6144" s="9"/>
      <c r="F6144" s="9"/>
      <c r="G6144" s="8"/>
      <c r="H6144" s="8"/>
      <c r="I6144" s="8"/>
      <c r="J6144" s="10"/>
      <c r="K6144" s="11"/>
      <c r="L6144" s="12"/>
      <c r="M6144" s="13"/>
      <c r="N6144" s="8"/>
      <c r="O6144" s="8"/>
      <c r="P6144" s="8"/>
      <c r="Q6144" s="10"/>
      <c r="R6144" s="11"/>
      <c r="S6144" s="10"/>
      <c r="T6144" s="10"/>
      <c r="U6144" s="8"/>
      <c r="V6144" s="8"/>
      <c r="W6144" s="11"/>
      <c r="X6144" s="10"/>
      <c r="Y6144" s="11"/>
      <c r="Z6144" s="10"/>
      <c r="AA6144" s="11"/>
      <c r="AB6144" s="14"/>
    </row>
    <row r="6145" spans="1:29" x14ac:dyDescent="0.35">
      <c r="A6145" s="288" t="s">
        <v>4</v>
      </c>
      <c r="B6145" s="316"/>
      <c r="C6145" s="316"/>
      <c r="D6145" s="316"/>
      <c r="E6145" s="316"/>
      <c r="F6145" s="316"/>
      <c r="G6145" s="316"/>
      <c r="H6145" s="316"/>
      <c r="I6145" s="316"/>
      <c r="J6145" s="316"/>
      <c r="K6145" s="316"/>
      <c r="L6145" s="289"/>
      <c r="M6145" s="288" t="s">
        <v>5</v>
      </c>
      <c r="N6145" s="316"/>
      <c r="O6145" s="316"/>
      <c r="P6145" s="316"/>
      <c r="Q6145" s="316"/>
      <c r="R6145" s="316"/>
      <c r="S6145" s="316"/>
      <c r="T6145" s="316"/>
      <c r="U6145" s="316"/>
      <c r="V6145" s="316"/>
      <c r="W6145" s="289"/>
      <c r="X6145" s="290" t="s">
        <v>6</v>
      </c>
      <c r="Y6145" s="290" t="s">
        <v>7</v>
      </c>
      <c r="Z6145" s="290" t="s">
        <v>8</v>
      </c>
      <c r="AA6145" s="290" t="s">
        <v>9</v>
      </c>
      <c r="AB6145" s="317" t="s">
        <v>10</v>
      </c>
    </row>
    <row r="6146" spans="1:29" x14ac:dyDescent="0.35">
      <c r="A6146" s="299" t="s">
        <v>11</v>
      </c>
      <c r="B6146" s="293" t="s">
        <v>12</v>
      </c>
      <c r="C6146" s="293" t="s">
        <v>13</v>
      </c>
      <c r="D6146" s="311" t="s">
        <v>14</v>
      </c>
      <c r="E6146" s="311" t="s">
        <v>15</v>
      </c>
      <c r="F6146" s="312" t="s">
        <v>16</v>
      </c>
      <c r="G6146" s="302" t="s">
        <v>17</v>
      </c>
      <c r="H6146" s="303"/>
      <c r="I6146" s="304"/>
      <c r="J6146" s="290" t="s">
        <v>18</v>
      </c>
      <c r="K6146" s="290" t="s">
        <v>19</v>
      </c>
      <c r="L6146" s="308" t="s">
        <v>20</v>
      </c>
      <c r="M6146" s="299" t="s">
        <v>11</v>
      </c>
      <c r="N6146" s="293" t="s">
        <v>21</v>
      </c>
      <c r="O6146" s="293" t="s">
        <v>22</v>
      </c>
      <c r="P6146" s="293" t="s">
        <v>16</v>
      </c>
      <c r="Q6146" s="290" t="s">
        <v>23</v>
      </c>
      <c r="R6146" s="290" t="s">
        <v>24</v>
      </c>
      <c r="S6146" s="290" t="s">
        <v>25</v>
      </c>
      <c r="T6146" s="290" t="s">
        <v>26</v>
      </c>
      <c r="U6146" s="288" t="s">
        <v>27</v>
      </c>
      <c r="V6146" s="289"/>
      <c r="W6146" s="290" t="s">
        <v>28</v>
      </c>
      <c r="X6146" s="291"/>
      <c r="Y6146" s="291"/>
      <c r="Z6146" s="291"/>
      <c r="AA6146" s="291"/>
      <c r="AB6146" s="318"/>
    </row>
    <row r="6147" spans="1:29" x14ac:dyDescent="0.35">
      <c r="A6147" s="300"/>
      <c r="B6147" s="294"/>
      <c r="C6147" s="294"/>
      <c r="D6147" s="312"/>
      <c r="E6147" s="312"/>
      <c r="F6147" s="312"/>
      <c r="G6147" s="305"/>
      <c r="H6147" s="306"/>
      <c r="I6147" s="307"/>
      <c r="J6147" s="291"/>
      <c r="K6147" s="291"/>
      <c r="L6147" s="309"/>
      <c r="M6147" s="300"/>
      <c r="N6147" s="294"/>
      <c r="O6147" s="294"/>
      <c r="P6147" s="294"/>
      <c r="Q6147" s="291"/>
      <c r="R6147" s="291"/>
      <c r="S6147" s="291"/>
      <c r="T6147" s="291"/>
      <c r="U6147" s="293" t="s">
        <v>29</v>
      </c>
      <c r="V6147" s="296" t="s">
        <v>30</v>
      </c>
      <c r="W6147" s="291"/>
      <c r="X6147" s="291"/>
      <c r="Y6147" s="291"/>
      <c r="Z6147" s="291"/>
      <c r="AA6147" s="291"/>
      <c r="AB6147" s="318"/>
    </row>
    <row r="6148" spans="1:29" x14ac:dyDescent="0.35">
      <c r="A6148" s="300"/>
      <c r="B6148" s="294"/>
      <c r="C6148" s="294"/>
      <c r="D6148" s="312"/>
      <c r="E6148" s="312"/>
      <c r="F6148" s="312"/>
      <c r="G6148" s="299" t="s">
        <v>31</v>
      </c>
      <c r="H6148" s="299" t="s">
        <v>32</v>
      </c>
      <c r="I6148" s="299" t="s">
        <v>33</v>
      </c>
      <c r="J6148" s="291"/>
      <c r="K6148" s="291"/>
      <c r="L6148" s="309"/>
      <c r="M6148" s="300"/>
      <c r="N6148" s="294"/>
      <c r="O6148" s="294"/>
      <c r="P6148" s="294"/>
      <c r="Q6148" s="291"/>
      <c r="R6148" s="291"/>
      <c r="S6148" s="291"/>
      <c r="T6148" s="291"/>
      <c r="U6148" s="294"/>
      <c r="V6148" s="297"/>
      <c r="W6148" s="291"/>
      <c r="X6148" s="291"/>
      <c r="Y6148" s="291"/>
      <c r="Z6148" s="291"/>
      <c r="AA6148" s="291"/>
      <c r="AB6148" s="318"/>
    </row>
    <row r="6149" spans="1:29" x14ac:dyDescent="0.35">
      <c r="A6149" s="300"/>
      <c r="B6149" s="294"/>
      <c r="C6149" s="294"/>
      <c r="D6149" s="312"/>
      <c r="E6149" s="312"/>
      <c r="F6149" s="312"/>
      <c r="G6149" s="300"/>
      <c r="H6149" s="300"/>
      <c r="I6149" s="300"/>
      <c r="J6149" s="291"/>
      <c r="K6149" s="291"/>
      <c r="L6149" s="309"/>
      <c r="M6149" s="300"/>
      <c r="N6149" s="294"/>
      <c r="O6149" s="294"/>
      <c r="P6149" s="294"/>
      <c r="Q6149" s="291"/>
      <c r="R6149" s="291"/>
      <c r="S6149" s="291"/>
      <c r="T6149" s="291"/>
      <c r="U6149" s="294"/>
      <c r="V6149" s="297"/>
      <c r="W6149" s="291"/>
      <c r="X6149" s="291"/>
      <c r="Y6149" s="291"/>
      <c r="Z6149" s="291"/>
      <c r="AA6149" s="291"/>
      <c r="AB6149" s="318"/>
    </row>
    <row r="6150" spans="1:29" x14ac:dyDescent="0.35">
      <c r="A6150" s="301"/>
      <c r="B6150" s="295"/>
      <c r="C6150" s="295"/>
      <c r="D6150" s="313"/>
      <c r="E6150" s="313"/>
      <c r="F6150" s="313"/>
      <c r="G6150" s="301"/>
      <c r="H6150" s="301"/>
      <c r="I6150" s="301"/>
      <c r="J6150" s="292"/>
      <c r="K6150" s="292"/>
      <c r="L6150" s="310"/>
      <c r="M6150" s="301"/>
      <c r="N6150" s="295"/>
      <c r="O6150" s="295"/>
      <c r="P6150" s="295"/>
      <c r="Q6150" s="292"/>
      <c r="R6150" s="292"/>
      <c r="S6150" s="292"/>
      <c r="T6150" s="292"/>
      <c r="U6150" s="295"/>
      <c r="V6150" s="298"/>
      <c r="W6150" s="292"/>
      <c r="X6150" s="292"/>
      <c r="Y6150" s="292"/>
      <c r="Z6150" s="292"/>
      <c r="AA6150" s="292"/>
      <c r="AB6150" s="319"/>
    </row>
    <row r="6151" spans="1:29" x14ac:dyDescent="0.35">
      <c r="A6151" s="15">
        <v>1</v>
      </c>
      <c r="B6151" s="16" t="s">
        <v>168</v>
      </c>
      <c r="C6151" s="16">
        <v>38</v>
      </c>
      <c r="D6151" s="17">
        <v>164</v>
      </c>
      <c r="E6151" s="17" t="s">
        <v>59</v>
      </c>
      <c r="F6151" s="18" t="s">
        <v>61</v>
      </c>
      <c r="G6151" s="16">
        <v>9</v>
      </c>
      <c r="H6151" s="16">
        <v>0</v>
      </c>
      <c r="I6151" s="16">
        <v>74</v>
      </c>
      <c r="J6151" s="19">
        <f>G6151*400+H6151*100+I6151</f>
        <v>3674</v>
      </c>
      <c r="K6151" s="20">
        <v>300</v>
      </c>
      <c r="L6151" s="19">
        <f>J6151*K6151</f>
        <v>1102200</v>
      </c>
      <c r="M6151" s="21"/>
      <c r="N6151" s="21"/>
      <c r="O6151" s="21"/>
      <c r="P6151" s="21"/>
      <c r="Q6151" s="22"/>
      <c r="R6151" s="23"/>
      <c r="S6151" s="22"/>
      <c r="T6151" s="22"/>
      <c r="U6151" s="21"/>
      <c r="V6151" s="21"/>
      <c r="W6151" s="23"/>
      <c r="X6151" s="22">
        <f>L6151</f>
        <v>1102200</v>
      </c>
      <c r="Y6151" s="23">
        <f>X6151*100/100</f>
        <v>1102200</v>
      </c>
      <c r="Z6151" s="22">
        <v>0</v>
      </c>
      <c r="AA6151" s="24">
        <f>Y6151-Z6151</f>
        <v>1102200</v>
      </c>
      <c r="AB6151" s="25">
        <v>0.01</v>
      </c>
      <c r="AC6151" s="5">
        <f>AA6151*AB6151/100</f>
        <v>110.22</v>
      </c>
    </row>
    <row r="6152" spans="1:29" x14ac:dyDescent="0.35">
      <c r="A6152" s="15"/>
      <c r="B6152" s="16"/>
      <c r="C6152" s="16"/>
      <c r="D6152" s="17"/>
      <c r="E6152" s="17"/>
      <c r="F6152" s="28"/>
      <c r="G6152" s="16"/>
      <c r="H6152" s="16"/>
      <c r="I6152" s="16"/>
      <c r="J6152" s="45"/>
      <c r="K6152" s="29"/>
      <c r="L6152" s="19"/>
      <c r="M6152" s="30"/>
      <c r="N6152" s="30"/>
      <c r="O6152" s="31"/>
      <c r="P6152" s="30"/>
      <c r="Q6152" s="32"/>
      <c r="R6152" s="23"/>
      <c r="S6152" s="42"/>
      <c r="T6152" s="22"/>
      <c r="U6152" s="31"/>
      <c r="V6152" s="31"/>
      <c r="W6152" s="23"/>
      <c r="X6152" s="22"/>
      <c r="Y6152" s="23"/>
      <c r="Z6152" s="22"/>
      <c r="AA6152" s="24"/>
      <c r="AB6152" s="25"/>
    </row>
    <row r="6153" spans="1:29" x14ac:dyDescent="0.35">
      <c r="A6153" s="201"/>
      <c r="B6153" s="202"/>
      <c r="C6153" s="202"/>
      <c r="D6153" s="77"/>
      <c r="E6153" s="77"/>
      <c r="F6153" s="130"/>
      <c r="G6153" s="202"/>
      <c r="H6153" s="202"/>
      <c r="I6153" s="202"/>
      <c r="J6153" s="196"/>
      <c r="K6153" s="197"/>
      <c r="L6153" s="203"/>
      <c r="M6153" s="132"/>
      <c r="N6153" s="204"/>
      <c r="O6153" s="204"/>
      <c r="P6153" s="204"/>
      <c r="Q6153" s="183"/>
      <c r="R6153" s="206"/>
      <c r="S6153" s="183"/>
      <c r="T6153" s="207"/>
      <c r="U6153" s="204"/>
      <c r="V6153" s="204"/>
      <c r="W6153" s="206"/>
      <c r="X6153" s="207"/>
      <c r="Y6153" s="206"/>
      <c r="Z6153" s="207"/>
      <c r="AA6153" s="208"/>
      <c r="AB6153" s="198"/>
      <c r="AC6153" s="188"/>
    </row>
    <row r="6154" spans="1:29" x14ac:dyDescent="0.35">
      <c r="A6154" s="1"/>
      <c r="B6154" s="1"/>
      <c r="C6154" s="1"/>
      <c r="D6154" s="2"/>
      <c r="E6154" s="2"/>
      <c r="F6154" s="2"/>
      <c r="G6154" s="1"/>
      <c r="H6154" s="1"/>
      <c r="I6154" s="1"/>
      <c r="J6154" s="3"/>
      <c r="K6154" s="4"/>
      <c r="M6154" s="6"/>
      <c r="N6154" s="1"/>
      <c r="O6154" s="1"/>
      <c r="P6154" s="1"/>
      <c r="Q6154" s="3"/>
      <c r="R6154" s="4"/>
      <c r="S6154" s="3"/>
      <c r="T6154" s="3"/>
      <c r="U6154" s="1"/>
      <c r="V6154" s="1"/>
      <c r="W6154" s="4"/>
      <c r="X6154" s="3"/>
      <c r="Y6154" s="4"/>
      <c r="Z6154" s="3"/>
      <c r="AA6154" s="4"/>
      <c r="AB6154" s="55"/>
    </row>
    <row r="6155" spans="1:29" x14ac:dyDescent="0.35">
      <c r="A6155" s="8"/>
      <c r="B6155" s="8" t="s">
        <v>37</v>
      </c>
      <c r="C6155" s="8"/>
      <c r="D6155" s="9" t="s">
        <v>38</v>
      </c>
      <c r="E6155" s="9"/>
      <c r="F6155" s="9"/>
      <c r="G6155" s="56"/>
      <c r="H6155" s="8" t="s">
        <v>39</v>
      </c>
      <c r="I6155" s="8"/>
      <c r="J6155" s="57"/>
      <c r="K6155" s="10"/>
      <c r="L6155" s="8"/>
      <c r="M6155" s="13"/>
      <c r="N6155" s="1"/>
      <c r="O6155" s="1"/>
      <c r="P6155" s="1"/>
      <c r="Q6155" s="3"/>
      <c r="R6155" s="4"/>
      <c r="S6155" s="3"/>
      <c r="T6155" s="3"/>
      <c r="U6155" s="1"/>
      <c r="V6155" s="1"/>
      <c r="W6155" s="4"/>
      <c r="X6155" s="3"/>
      <c r="Y6155" s="4"/>
      <c r="Z6155" s="3"/>
      <c r="AA6155" s="4"/>
      <c r="AB6155" s="55"/>
    </row>
    <row r="6156" spans="1:29" x14ac:dyDescent="0.35">
      <c r="A6156" s="8"/>
      <c r="B6156" s="8"/>
      <c r="C6156" s="8"/>
      <c r="D6156" s="9"/>
      <c r="E6156" s="9"/>
      <c r="F6156" s="9"/>
      <c r="G6156" s="56"/>
      <c r="H6156" s="8" t="s">
        <v>40</v>
      </c>
      <c r="I6156" s="8"/>
      <c r="J6156" s="57"/>
      <c r="K6156" s="10"/>
      <c r="L6156" s="8"/>
      <c r="M6156" s="13"/>
      <c r="N6156" s="1"/>
      <c r="O6156" s="1"/>
      <c r="P6156" s="1"/>
      <c r="Q6156" s="3"/>
      <c r="R6156" s="4"/>
      <c r="S6156" s="3"/>
      <c r="T6156" s="3"/>
      <c r="U6156" s="1"/>
      <c r="V6156" s="1"/>
      <c r="W6156" s="4"/>
      <c r="X6156" s="3"/>
      <c r="Y6156" s="4"/>
      <c r="Z6156" s="3"/>
      <c r="AA6156" s="4"/>
      <c r="AB6156" s="55"/>
    </row>
    <row r="6157" spans="1:29" x14ac:dyDescent="0.35">
      <c r="A6157" s="8"/>
      <c r="B6157" s="8"/>
      <c r="C6157" s="8"/>
      <c r="D6157" s="9"/>
      <c r="E6157" s="9"/>
      <c r="F6157" s="9"/>
      <c r="G6157" s="56"/>
      <c r="H6157" s="8" t="s">
        <v>41</v>
      </c>
      <c r="I6157" s="8"/>
      <c r="J6157" s="57"/>
      <c r="K6157" s="10"/>
      <c r="L6157" s="8"/>
      <c r="M6157" s="13"/>
      <c r="N6157" s="1"/>
      <c r="O6157" s="1"/>
      <c r="P6157" s="8"/>
      <c r="Q6157" s="3"/>
      <c r="R6157" s="4"/>
      <c r="S6157" s="3"/>
      <c r="T6157" s="3"/>
      <c r="U6157" s="1"/>
      <c r="V6157" s="1"/>
      <c r="W6157" s="4"/>
      <c r="X6157" s="3"/>
      <c r="Y6157" s="11"/>
      <c r="Z6157" s="10"/>
      <c r="AA6157" s="11"/>
      <c r="AB6157" s="14"/>
    </row>
    <row r="6158" spans="1:29" x14ac:dyDescent="0.35">
      <c r="A6158" s="8"/>
      <c r="B6158" s="8"/>
      <c r="C6158" s="8"/>
      <c r="D6158" s="9"/>
      <c r="E6158" s="9"/>
      <c r="F6158" s="9"/>
      <c r="G6158" s="56"/>
      <c r="H6158" s="8" t="s">
        <v>42</v>
      </c>
      <c r="I6158" s="58"/>
      <c r="J6158" s="59"/>
      <c r="K6158" s="12"/>
      <c r="L6158" s="58"/>
      <c r="M6158" s="60"/>
      <c r="N6158" s="1"/>
      <c r="O6158" s="1"/>
      <c r="P6158" s="8"/>
      <c r="Q6158" s="3"/>
      <c r="R6158" s="4"/>
      <c r="S6158" s="3"/>
      <c r="T6158" s="3"/>
      <c r="U6158" s="1"/>
      <c r="V6158" s="1"/>
      <c r="W6158" s="4"/>
      <c r="X6158" s="3"/>
      <c r="Y6158" s="11"/>
      <c r="Z6158" s="10"/>
      <c r="AA6158" s="11"/>
      <c r="AB6158" s="14"/>
    </row>
    <row r="6159" spans="1:29" x14ac:dyDescent="0.35">
      <c r="A6159" s="58"/>
      <c r="B6159" s="58"/>
      <c r="C6159" s="58"/>
      <c r="D6159" s="61"/>
      <c r="E6159" s="61"/>
      <c r="F6159" s="61"/>
      <c r="G6159" s="58"/>
      <c r="H6159" s="58" t="s">
        <v>43</v>
      </c>
      <c r="I6159" s="58"/>
      <c r="J6159" s="59"/>
      <c r="K6159" s="12"/>
      <c r="L6159" s="58"/>
      <c r="M6159" s="60"/>
    </row>
    <row r="6160" spans="1:29" x14ac:dyDescent="0.35">
      <c r="A6160" s="1"/>
      <c r="B6160" s="1"/>
      <c r="C6160" s="1"/>
      <c r="D6160" s="2"/>
      <c r="E6160" s="2"/>
      <c r="F6160" s="2"/>
      <c r="G6160" s="1"/>
      <c r="H6160" s="1"/>
      <c r="I6160" s="1"/>
      <c r="J6160" s="3"/>
      <c r="K6160" s="4"/>
      <c r="M6160" s="6"/>
      <c r="N6160" s="1"/>
      <c r="O6160" s="1"/>
      <c r="P6160" s="1"/>
      <c r="Q6160" s="3"/>
      <c r="R6160" s="4"/>
      <c r="S6160" s="3"/>
      <c r="T6160" s="3"/>
      <c r="U6160" s="1"/>
      <c r="V6160" s="1"/>
      <c r="W6160" s="4"/>
      <c r="X6160" s="3"/>
      <c r="Y6160" s="4"/>
      <c r="Z6160" s="3"/>
      <c r="AA6160" s="314" t="s">
        <v>0</v>
      </c>
      <c r="AB6160" s="314"/>
    </row>
    <row r="6161" spans="1:29" x14ac:dyDescent="0.35">
      <c r="A6161" s="315" t="s">
        <v>1</v>
      </c>
      <c r="B6161" s="315"/>
      <c r="C6161" s="315"/>
      <c r="D6161" s="315"/>
      <c r="E6161" s="315"/>
      <c r="F6161" s="315"/>
      <c r="G6161" s="315"/>
      <c r="H6161" s="315"/>
      <c r="I6161" s="315"/>
      <c r="J6161" s="315"/>
      <c r="K6161" s="315"/>
      <c r="L6161" s="315"/>
      <c r="M6161" s="315"/>
      <c r="N6161" s="315"/>
      <c r="O6161" s="315"/>
      <c r="P6161" s="315"/>
      <c r="Q6161" s="315"/>
      <c r="R6161" s="315"/>
      <c r="S6161" s="315"/>
      <c r="T6161" s="315"/>
      <c r="U6161" s="315"/>
      <c r="V6161" s="315"/>
      <c r="W6161" s="315"/>
      <c r="X6161" s="315"/>
      <c r="Y6161" s="315"/>
      <c r="Z6161" s="315"/>
      <c r="AA6161" s="315"/>
      <c r="AB6161" s="315"/>
    </row>
    <row r="6162" spans="1:29" x14ac:dyDescent="0.35">
      <c r="A6162" s="315" t="str">
        <f>A6143</f>
        <v>เทศบาลตำบลนาบอน</v>
      </c>
      <c r="B6162" s="315"/>
      <c r="C6162" s="315"/>
      <c r="D6162" s="315"/>
      <c r="E6162" s="315"/>
      <c r="F6162" s="315"/>
      <c r="G6162" s="315"/>
      <c r="H6162" s="315"/>
      <c r="I6162" s="315"/>
      <c r="J6162" s="315"/>
      <c r="K6162" s="315"/>
      <c r="L6162" s="315"/>
      <c r="M6162" s="315"/>
      <c r="N6162" s="315"/>
      <c r="O6162" s="315"/>
      <c r="P6162" s="315"/>
      <c r="Q6162" s="315"/>
      <c r="R6162" s="315"/>
      <c r="S6162" s="315"/>
      <c r="T6162" s="315"/>
      <c r="U6162" s="315"/>
      <c r="V6162" s="315"/>
      <c r="W6162" s="315"/>
      <c r="X6162" s="315"/>
      <c r="Y6162" s="315"/>
      <c r="Z6162" s="315"/>
      <c r="AA6162" s="315"/>
      <c r="AB6162" s="315"/>
    </row>
    <row r="6163" spans="1:29" x14ac:dyDescent="0.35">
      <c r="A6163" s="8" t="s">
        <v>474</v>
      </c>
      <c r="B6163" s="8"/>
      <c r="C6163" s="8"/>
      <c r="D6163" s="9"/>
      <c r="E6163" s="9"/>
      <c r="F6163" s="9"/>
      <c r="G6163" s="8"/>
      <c r="H6163" s="8"/>
      <c r="I6163" s="8"/>
      <c r="J6163" s="10"/>
      <c r="K6163" s="11"/>
      <c r="L6163" s="12"/>
      <c r="M6163" s="13"/>
      <c r="N6163" s="8"/>
      <c r="O6163" s="8"/>
      <c r="P6163" s="8"/>
      <c r="Q6163" s="10"/>
      <c r="R6163" s="11"/>
      <c r="S6163" s="10"/>
      <c r="T6163" s="10"/>
      <c r="U6163" s="8"/>
      <c r="V6163" s="8"/>
      <c r="W6163" s="11"/>
      <c r="X6163" s="10"/>
      <c r="Y6163" s="11"/>
      <c r="Z6163" s="10"/>
      <c r="AA6163" s="11"/>
      <c r="AB6163" s="14"/>
    </row>
    <row r="6164" spans="1:29" x14ac:dyDescent="0.35">
      <c r="A6164" s="288" t="s">
        <v>4</v>
      </c>
      <c r="B6164" s="316"/>
      <c r="C6164" s="316"/>
      <c r="D6164" s="316"/>
      <c r="E6164" s="316"/>
      <c r="F6164" s="316"/>
      <c r="G6164" s="316"/>
      <c r="H6164" s="316"/>
      <c r="I6164" s="316"/>
      <c r="J6164" s="316"/>
      <c r="K6164" s="316"/>
      <c r="L6164" s="289"/>
      <c r="M6164" s="288" t="s">
        <v>5</v>
      </c>
      <c r="N6164" s="316"/>
      <c r="O6164" s="316"/>
      <c r="P6164" s="316"/>
      <c r="Q6164" s="316"/>
      <c r="R6164" s="316"/>
      <c r="S6164" s="316"/>
      <c r="T6164" s="316"/>
      <c r="U6164" s="316"/>
      <c r="V6164" s="316"/>
      <c r="W6164" s="289"/>
      <c r="X6164" s="290" t="s">
        <v>6</v>
      </c>
      <c r="Y6164" s="290" t="s">
        <v>7</v>
      </c>
      <c r="Z6164" s="290" t="s">
        <v>8</v>
      </c>
      <c r="AA6164" s="290" t="s">
        <v>9</v>
      </c>
      <c r="AB6164" s="317" t="s">
        <v>10</v>
      </c>
    </row>
    <row r="6165" spans="1:29" x14ac:dyDescent="0.35">
      <c r="A6165" s="299" t="s">
        <v>11</v>
      </c>
      <c r="B6165" s="293" t="s">
        <v>12</v>
      </c>
      <c r="C6165" s="293" t="s">
        <v>13</v>
      </c>
      <c r="D6165" s="311" t="s">
        <v>14</v>
      </c>
      <c r="E6165" s="311" t="s">
        <v>15</v>
      </c>
      <c r="F6165" s="312" t="s">
        <v>16</v>
      </c>
      <c r="G6165" s="302" t="s">
        <v>17</v>
      </c>
      <c r="H6165" s="303"/>
      <c r="I6165" s="304"/>
      <c r="J6165" s="290" t="s">
        <v>18</v>
      </c>
      <c r="K6165" s="290" t="s">
        <v>19</v>
      </c>
      <c r="L6165" s="308" t="s">
        <v>20</v>
      </c>
      <c r="M6165" s="299" t="s">
        <v>11</v>
      </c>
      <c r="N6165" s="293" t="s">
        <v>21</v>
      </c>
      <c r="O6165" s="293" t="s">
        <v>22</v>
      </c>
      <c r="P6165" s="293" t="s">
        <v>16</v>
      </c>
      <c r="Q6165" s="290" t="s">
        <v>23</v>
      </c>
      <c r="R6165" s="290" t="s">
        <v>24</v>
      </c>
      <c r="S6165" s="290" t="s">
        <v>25</v>
      </c>
      <c r="T6165" s="290" t="s">
        <v>26</v>
      </c>
      <c r="U6165" s="288" t="s">
        <v>27</v>
      </c>
      <c r="V6165" s="289"/>
      <c r="W6165" s="290" t="s">
        <v>28</v>
      </c>
      <c r="X6165" s="291"/>
      <c r="Y6165" s="291"/>
      <c r="Z6165" s="291"/>
      <c r="AA6165" s="291"/>
      <c r="AB6165" s="318"/>
    </row>
    <row r="6166" spans="1:29" x14ac:dyDescent="0.35">
      <c r="A6166" s="300"/>
      <c r="B6166" s="294"/>
      <c r="C6166" s="294"/>
      <c r="D6166" s="312"/>
      <c r="E6166" s="312"/>
      <c r="F6166" s="312"/>
      <c r="G6166" s="305"/>
      <c r="H6166" s="306"/>
      <c r="I6166" s="307"/>
      <c r="J6166" s="291"/>
      <c r="K6166" s="291"/>
      <c r="L6166" s="309"/>
      <c r="M6166" s="300"/>
      <c r="N6166" s="294"/>
      <c r="O6166" s="294"/>
      <c r="P6166" s="294"/>
      <c r="Q6166" s="291"/>
      <c r="R6166" s="291"/>
      <c r="S6166" s="291"/>
      <c r="T6166" s="291"/>
      <c r="U6166" s="293" t="s">
        <v>29</v>
      </c>
      <c r="V6166" s="296" t="s">
        <v>30</v>
      </c>
      <c r="W6166" s="291"/>
      <c r="X6166" s="291"/>
      <c r="Y6166" s="291"/>
      <c r="Z6166" s="291"/>
      <c r="AA6166" s="291"/>
      <c r="AB6166" s="318"/>
    </row>
    <row r="6167" spans="1:29" x14ac:dyDescent="0.35">
      <c r="A6167" s="300"/>
      <c r="B6167" s="294"/>
      <c r="C6167" s="294"/>
      <c r="D6167" s="312"/>
      <c r="E6167" s="312"/>
      <c r="F6167" s="312"/>
      <c r="G6167" s="299" t="s">
        <v>31</v>
      </c>
      <c r="H6167" s="299" t="s">
        <v>32</v>
      </c>
      <c r="I6167" s="299" t="s">
        <v>33</v>
      </c>
      <c r="J6167" s="291"/>
      <c r="K6167" s="291"/>
      <c r="L6167" s="309"/>
      <c r="M6167" s="300"/>
      <c r="N6167" s="294"/>
      <c r="O6167" s="294"/>
      <c r="P6167" s="294"/>
      <c r="Q6167" s="291"/>
      <c r="R6167" s="291"/>
      <c r="S6167" s="291"/>
      <c r="T6167" s="291"/>
      <c r="U6167" s="294"/>
      <c r="V6167" s="297"/>
      <c r="W6167" s="291"/>
      <c r="X6167" s="291"/>
      <c r="Y6167" s="291"/>
      <c r="Z6167" s="291"/>
      <c r="AA6167" s="291"/>
      <c r="AB6167" s="318"/>
    </row>
    <row r="6168" spans="1:29" x14ac:dyDescent="0.35">
      <c r="A6168" s="300"/>
      <c r="B6168" s="294"/>
      <c r="C6168" s="294"/>
      <c r="D6168" s="312"/>
      <c r="E6168" s="312"/>
      <c r="F6168" s="312"/>
      <c r="G6168" s="300"/>
      <c r="H6168" s="300"/>
      <c r="I6168" s="300"/>
      <c r="J6168" s="291"/>
      <c r="K6168" s="291"/>
      <c r="L6168" s="309"/>
      <c r="M6168" s="300"/>
      <c r="N6168" s="294"/>
      <c r="O6168" s="294"/>
      <c r="P6168" s="294"/>
      <c r="Q6168" s="291"/>
      <c r="R6168" s="291"/>
      <c r="S6168" s="291"/>
      <c r="T6168" s="291"/>
      <c r="U6168" s="294"/>
      <c r="V6168" s="297"/>
      <c r="W6168" s="291"/>
      <c r="X6168" s="291"/>
      <c r="Y6168" s="291"/>
      <c r="Z6168" s="291"/>
      <c r="AA6168" s="291"/>
      <c r="AB6168" s="318"/>
    </row>
    <row r="6169" spans="1:29" x14ac:dyDescent="0.35">
      <c r="A6169" s="301"/>
      <c r="B6169" s="295"/>
      <c r="C6169" s="295"/>
      <c r="D6169" s="313"/>
      <c r="E6169" s="313"/>
      <c r="F6169" s="313"/>
      <c r="G6169" s="301"/>
      <c r="H6169" s="301"/>
      <c r="I6169" s="301"/>
      <c r="J6169" s="292"/>
      <c r="K6169" s="292"/>
      <c r="L6169" s="310"/>
      <c r="M6169" s="301"/>
      <c r="N6169" s="295"/>
      <c r="O6169" s="295"/>
      <c r="P6169" s="295"/>
      <c r="Q6169" s="292"/>
      <c r="R6169" s="292"/>
      <c r="S6169" s="292"/>
      <c r="T6169" s="292"/>
      <c r="U6169" s="295"/>
      <c r="V6169" s="298"/>
      <c r="W6169" s="292"/>
      <c r="X6169" s="292"/>
      <c r="Y6169" s="292"/>
      <c r="Z6169" s="292"/>
      <c r="AA6169" s="292"/>
      <c r="AB6169" s="319"/>
    </row>
    <row r="6170" spans="1:29" x14ac:dyDescent="0.35">
      <c r="A6170" s="15">
        <v>1</v>
      </c>
      <c r="B6170" s="16" t="s">
        <v>95</v>
      </c>
      <c r="C6170" s="16">
        <v>2951</v>
      </c>
      <c r="D6170" s="17">
        <v>6295</v>
      </c>
      <c r="E6170" s="17" t="s">
        <v>59</v>
      </c>
      <c r="F6170" s="18" t="s">
        <v>80</v>
      </c>
      <c r="G6170" s="16">
        <v>0</v>
      </c>
      <c r="H6170" s="16">
        <v>0</v>
      </c>
      <c r="I6170" s="16">
        <v>48</v>
      </c>
      <c r="J6170" s="19">
        <f>G6170*400+H6170*100+I6170</f>
        <v>48</v>
      </c>
      <c r="K6170" s="20">
        <v>3050</v>
      </c>
      <c r="L6170" s="19">
        <f>J6170*K6170</f>
        <v>146400</v>
      </c>
      <c r="M6170" s="21">
        <v>1</v>
      </c>
      <c r="N6170" s="21" t="s">
        <v>74</v>
      </c>
      <c r="O6170" s="21" t="s">
        <v>49</v>
      </c>
      <c r="P6170" s="21">
        <v>5</v>
      </c>
      <c r="Q6170" s="22">
        <v>140</v>
      </c>
      <c r="R6170" s="23">
        <v>100</v>
      </c>
      <c r="S6170" s="22">
        <v>7450</v>
      </c>
      <c r="T6170" s="22">
        <f>Q6170*S6170</f>
        <v>1043000</v>
      </c>
      <c r="U6170" s="21">
        <v>25</v>
      </c>
      <c r="V6170" s="21">
        <v>40</v>
      </c>
      <c r="W6170" s="23">
        <f>T6170-T6170*40/100</f>
        <v>625800</v>
      </c>
      <c r="X6170" s="22">
        <f>L6170+W6170</f>
        <v>772200</v>
      </c>
      <c r="Y6170" s="23">
        <f>X6170*R6170/100</f>
        <v>772200</v>
      </c>
      <c r="Z6170" s="22"/>
      <c r="AA6170" s="24"/>
      <c r="AB6170" s="25"/>
    </row>
    <row r="6171" spans="1:29" x14ac:dyDescent="0.35">
      <c r="A6171" s="15"/>
      <c r="B6171" s="16"/>
      <c r="C6171" s="16"/>
      <c r="D6171" s="17"/>
      <c r="E6171" s="17"/>
      <c r="F6171" s="28"/>
      <c r="G6171" s="16"/>
      <c r="H6171" s="16"/>
      <c r="I6171" s="16"/>
      <c r="J6171" s="45"/>
      <c r="K6171" s="29"/>
      <c r="L6171" s="19"/>
      <c r="M6171" s="30"/>
      <c r="N6171" s="30"/>
      <c r="O6171" s="31"/>
      <c r="P6171" s="31">
        <v>2</v>
      </c>
      <c r="Q6171" s="32">
        <v>110</v>
      </c>
      <c r="R6171" s="23">
        <f>Q6171*R6170/Q6170</f>
        <v>78.571428571428569</v>
      </c>
      <c r="S6171" s="42"/>
      <c r="T6171" s="22"/>
      <c r="U6171" s="31"/>
      <c r="V6171" s="31"/>
      <c r="W6171" s="23"/>
      <c r="X6171" s="22"/>
      <c r="Y6171" s="23">
        <f>Y6170*R6171/100</f>
        <v>606728.57142857136</v>
      </c>
      <c r="Z6171" s="22">
        <v>50000000</v>
      </c>
      <c r="AA6171" s="24">
        <v>0</v>
      </c>
      <c r="AB6171" s="25">
        <v>0.02</v>
      </c>
      <c r="AC6171" s="5">
        <f>AA6171*AB6171/100</f>
        <v>0</v>
      </c>
    </row>
    <row r="6172" spans="1:29" x14ac:dyDescent="0.35">
      <c r="A6172" s="92"/>
      <c r="B6172" s="93"/>
      <c r="C6172" s="93"/>
      <c r="D6172" s="17"/>
      <c r="E6172" s="17"/>
      <c r="F6172" s="105"/>
      <c r="G6172" s="93"/>
      <c r="H6172" s="93"/>
      <c r="I6172" s="93"/>
      <c r="J6172" s="114"/>
      <c r="K6172" s="142"/>
      <c r="L6172" s="95"/>
      <c r="M6172" s="40"/>
      <c r="N6172" s="72"/>
      <c r="O6172" s="71"/>
      <c r="P6172" s="71">
        <v>3</v>
      </c>
      <c r="Q6172" s="249">
        <v>30</v>
      </c>
      <c r="R6172" s="98">
        <f>Q6172*R6170/Q6170</f>
        <v>21.428571428571427</v>
      </c>
      <c r="S6172" s="229"/>
      <c r="T6172" s="97"/>
      <c r="U6172" s="71"/>
      <c r="V6172" s="71"/>
      <c r="W6172" s="98"/>
      <c r="X6172" s="97"/>
      <c r="Y6172" s="98">
        <f>Y6170*R6172/100</f>
        <v>165471.42857142855</v>
      </c>
      <c r="Z6172" s="97">
        <v>0</v>
      </c>
      <c r="AA6172" s="99">
        <f>Y6172-Z6172</f>
        <v>165471.42857142855</v>
      </c>
      <c r="AB6172" s="100">
        <v>0.3</v>
      </c>
      <c r="AC6172" s="5">
        <f>AA6172*AB6172/100</f>
        <v>496.41428571428565</v>
      </c>
    </row>
    <row r="6173" spans="1:29" x14ac:dyDescent="0.35">
      <c r="A6173" s="201"/>
      <c r="B6173" s="202"/>
      <c r="C6173" s="202"/>
      <c r="D6173" s="77"/>
      <c r="E6173" s="77"/>
      <c r="F6173" s="130"/>
      <c r="G6173" s="202"/>
      <c r="H6173" s="202"/>
      <c r="I6173" s="202"/>
      <c r="J6173" s="196"/>
      <c r="K6173" s="197"/>
      <c r="L6173" s="203"/>
      <c r="M6173" s="132"/>
      <c r="N6173" s="204"/>
      <c r="O6173" s="204"/>
      <c r="P6173" s="204"/>
      <c r="Q6173" s="183"/>
      <c r="R6173" s="206"/>
      <c r="S6173" s="183"/>
      <c r="T6173" s="207"/>
      <c r="U6173" s="204"/>
      <c r="V6173" s="204"/>
      <c r="W6173" s="206"/>
      <c r="X6173" s="207"/>
      <c r="Y6173" s="206"/>
      <c r="Z6173" s="207"/>
      <c r="AA6173" s="208"/>
      <c r="AB6173" s="198"/>
      <c r="AC6173" s="188">
        <f>SUM(AC6171:AC6172)</f>
        <v>496.41428571428565</v>
      </c>
    </row>
    <row r="6174" spans="1:29" x14ac:dyDescent="0.35">
      <c r="A6174" s="1"/>
      <c r="B6174" s="1"/>
      <c r="C6174" s="1"/>
      <c r="D6174" s="2"/>
      <c r="E6174" s="2"/>
      <c r="F6174" s="2"/>
      <c r="G6174" s="1"/>
      <c r="H6174" s="1"/>
      <c r="I6174" s="1"/>
      <c r="J6174" s="3"/>
      <c r="K6174" s="4"/>
      <c r="M6174" s="6"/>
      <c r="N6174" s="1"/>
      <c r="O6174" s="1"/>
      <c r="P6174" s="1"/>
      <c r="Q6174" s="3"/>
      <c r="R6174" s="4"/>
      <c r="S6174" s="3"/>
      <c r="T6174" s="3"/>
      <c r="U6174" s="1"/>
      <c r="V6174" s="1"/>
      <c r="W6174" s="4"/>
      <c r="X6174" s="3"/>
      <c r="Y6174" s="4"/>
      <c r="Z6174" s="3"/>
      <c r="AA6174" s="4"/>
      <c r="AB6174" s="55"/>
    </row>
    <row r="6175" spans="1:29" x14ac:dyDescent="0.35">
      <c r="A6175" s="8"/>
      <c r="B6175" s="8" t="s">
        <v>37</v>
      </c>
      <c r="C6175" s="8"/>
      <c r="D6175" s="9" t="s">
        <v>38</v>
      </c>
      <c r="E6175" s="9"/>
      <c r="F6175" s="9"/>
      <c r="G6175" s="56"/>
      <c r="H6175" s="8" t="s">
        <v>39</v>
      </c>
      <c r="I6175" s="8"/>
      <c r="J6175" s="57"/>
      <c r="K6175" s="10"/>
      <c r="L6175" s="8"/>
      <c r="M6175" s="13"/>
      <c r="N6175" s="1"/>
      <c r="O6175" s="1"/>
      <c r="P6175" s="1"/>
      <c r="Q6175" s="3"/>
      <c r="R6175" s="4"/>
      <c r="S6175" s="3"/>
      <c r="T6175" s="3"/>
      <c r="U6175" s="1"/>
      <c r="V6175" s="1"/>
      <c r="W6175" s="4"/>
      <c r="X6175" s="3"/>
      <c r="Y6175" s="4"/>
      <c r="Z6175" s="3"/>
      <c r="AA6175" s="4"/>
      <c r="AB6175" s="55"/>
    </row>
    <row r="6176" spans="1:29" x14ac:dyDescent="0.35">
      <c r="A6176" s="8"/>
      <c r="B6176" s="8"/>
      <c r="C6176" s="8"/>
      <c r="D6176" s="9"/>
      <c r="E6176" s="9"/>
      <c r="F6176" s="9"/>
      <c r="G6176" s="56"/>
      <c r="H6176" s="8" t="s">
        <v>40</v>
      </c>
      <c r="I6176" s="8"/>
      <c r="J6176" s="57"/>
      <c r="K6176" s="10"/>
      <c r="L6176" s="8"/>
      <c r="M6176" s="13"/>
      <c r="N6176" s="1"/>
      <c r="O6176" s="1"/>
      <c r="P6176" s="1"/>
      <c r="Q6176" s="3"/>
      <c r="R6176" s="4"/>
      <c r="S6176" s="3"/>
      <c r="T6176" s="3"/>
      <c r="U6176" s="1"/>
      <c r="V6176" s="1"/>
      <c r="W6176" s="4"/>
      <c r="X6176" s="3"/>
      <c r="Y6176" s="4"/>
      <c r="Z6176" s="3"/>
      <c r="AA6176" s="4"/>
      <c r="AB6176" s="55"/>
    </row>
    <row r="6177" spans="1:29" x14ac:dyDescent="0.35">
      <c r="A6177" s="8"/>
      <c r="B6177" s="8"/>
      <c r="C6177" s="8"/>
      <c r="D6177" s="9"/>
      <c r="E6177" s="9"/>
      <c r="F6177" s="9"/>
      <c r="G6177" s="56"/>
      <c r="H6177" s="8" t="s">
        <v>41</v>
      </c>
      <c r="I6177" s="8"/>
      <c r="J6177" s="57"/>
      <c r="K6177" s="10"/>
      <c r="L6177" s="8"/>
      <c r="M6177" s="13"/>
      <c r="N6177" s="1"/>
      <c r="O6177" s="1"/>
      <c r="P6177" s="8"/>
      <c r="Q6177" s="3"/>
      <c r="R6177" s="4"/>
      <c r="S6177" s="3"/>
      <c r="T6177" s="3"/>
      <c r="U6177" s="1"/>
      <c r="V6177" s="1"/>
      <c r="W6177" s="4"/>
      <c r="X6177" s="3"/>
      <c r="Y6177" s="11"/>
      <c r="Z6177" s="10"/>
      <c r="AA6177" s="11"/>
      <c r="AB6177" s="14"/>
    </row>
    <row r="6178" spans="1:29" x14ac:dyDescent="0.35">
      <c r="A6178" s="8"/>
      <c r="B6178" s="8"/>
      <c r="C6178" s="8"/>
      <c r="D6178" s="9"/>
      <c r="E6178" s="9"/>
      <c r="F6178" s="9"/>
      <c r="G6178" s="56"/>
      <c r="H6178" s="8" t="s">
        <v>42</v>
      </c>
      <c r="I6178" s="58"/>
      <c r="J6178" s="59"/>
      <c r="K6178" s="12"/>
      <c r="L6178" s="58"/>
      <c r="M6178" s="60"/>
      <c r="N6178" s="1"/>
      <c r="O6178" s="1"/>
      <c r="P6178" s="8"/>
      <c r="Q6178" s="3"/>
      <c r="R6178" s="4"/>
      <c r="S6178" s="3"/>
      <c r="T6178" s="3"/>
      <c r="U6178" s="1"/>
      <c r="V6178" s="1"/>
      <c r="W6178" s="4"/>
      <c r="X6178" s="3"/>
      <c r="Y6178" s="11"/>
      <c r="Z6178" s="10"/>
      <c r="AA6178" s="11"/>
      <c r="AB6178" s="14"/>
    </row>
    <row r="6179" spans="1:29" x14ac:dyDescent="0.35">
      <c r="A6179" s="58"/>
      <c r="B6179" s="58"/>
      <c r="C6179" s="58"/>
      <c r="D6179" s="61"/>
      <c r="E6179" s="61"/>
      <c r="F6179" s="61"/>
      <c r="G6179" s="58"/>
      <c r="H6179" s="58" t="s">
        <v>43</v>
      </c>
      <c r="I6179" s="58"/>
      <c r="J6179" s="59"/>
      <c r="K6179" s="12"/>
      <c r="L6179" s="58"/>
      <c r="M6179" s="60"/>
    </row>
    <row r="6180" spans="1:29" x14ac:dyDescent="0.35">
      <c r="A6180" s="1"/>
      <c r="B6180" s="1"/>
      <c r="C6180" s="1"/>
      <c r="D6180" s="2"/>
      <c r="E6180" s="2"/>
      <c r="F6180" s="2"/>
      <c r="G6180" s="1"/>
      <c r="H6180" s="1"/>
      <c r="I6180" s="1"/>
      <c r="J6180" s="3"/>
      <c r="K6180" s="4"/>
      <c r="M6180" s="6"/>
      <c r="N6180" s="1"/>
      <c r="O6180" s="1"/>
      <c r="P6180" s="1"/>
      <c r="Q6180" s="3"/>
      <c r="R6180" s="4"/>
      <c r="S6180" s="3"/>
      <c r="T6180" s="3"/>
      <c r="U6180" s="1"/>
      <c r="V6180" s="1"/>
      <c r="W6180" s="4"/>
      <c r="X6180" s="3"/>
      <c r="Y6180" s="4"/>
      <c r="Z6180" s="3"/>
      <c r="AA6180" s="314" t="s">
        <v>0</v>
      </c>
      <c r="AB6180" s="314"/>
    </row>
    <row r="6181" spans="1:29" x14ac:dyDescent="0.35">
      <c r="A6181" s="315" t="s">
        <v>1</v>
      </c>
      <c r="B6181" s="315"/>
      <c r="C6181" s="315"/>
      <c r="D6181" s="315"/>
      <c r="E6181" s="315"/>
      <c r="F6181" s="315"/>
      <c r="G6181" s="315"/>
      <c r="H6181" s="315"/>
      <c r="I6181" s="315"/>
      <c r="J6181" s="315"/>
      <c r="K6181" s="315"/>
      <c r="L6181" s="315"/>
      <c r="M6181" s="315"/>
      <c r="N6181" s="315"/>
      <c r="O6181" s="315"/>
      <c r="P6181" s="315"/>
      <c r="Q6181" s="315"/>
      <c r="R6181" s="315"/>
      <c r="S6181" s="315"/>
      <c r="T6181" s="315"/>
      <c r="U6181" s="315"/>
      <c r="V6181" s="315"/>
      <c r="W6181" s="315"/>
      <c r="X6181" s="315"/>
      <c r="Y6181" s="315"/>
      <c r="Z6181" s="315"/>
      <c r="AA6181" s="315"/>
      <c r="AB6181" s="315"/>
    </row>
    <row r="6182" spans="1:29" x14ac:dyDescent="0.35">
      <c r="A6182" s="315" t="str">
        <f>A6162</f>
        <v>เทศบาลตำบลนาบอน</v>
      </c>
      <c r="B6182" s="315"/>
      <c r="C6182" s="315"/>
      <c r="D6182" s="315"/>
      <c r="E6182" s="315"/>
      <c r="F6182" s="315"/>
      <c r="G6182" s="315"/>
      <c r="H6182" s="315"/>
      <c r="I6182" s="315"/>
      <c r="J6182" s="315"/>
      <c r="K6182" s="315"/>
      <c r="L6182" s="315"/>
      <c r="M6182" s="315"/>
      <c r="N6182" s="315"/>
      <c r="O6182" s="315"/>
      <c r="P6182" s="315"/>
      <c r="Q6182" s="315"/>
      <c r="R6182" s="315"/>
      <c r="S6182" s="315"/>
      <c r="T6182" s="315"/>
      <c r="U6182" s="315"/>
      <c r="V6182" s="315"/>
      <c r="W6182" s="315"/>
      <c r="X6182" s="315"/>
      <c r="Y6182" s="315"/>
      <c r="Z6182" s="315"/>
      <c r="AA6182" s="315"/>
      <c r="AB6182" s="315"/>
    </row>
    <row r="6183" spans="1:29" x14ac:dyDescent="0.35">
      <c r="A6183" s="8" t="s">
        <v>475</v>
      </c>
      <c r="B6183" s="8"/>
      <c r="C6183" s="8"/>
      <c r="D6183" s="9"/>
      <c r="E6183" s="9"/>
      <c r="F6183" s="9"/>
      <c r="G6183" s="8"/>
      <c r="H6183" s="8"/>
      <c r="I6183" s="8"/>
      <c r="J6183" s="10"/>
      <c r="K6183" s="11"/>
      <c r="L6183" s="12"/>
      <c r="M6183" s="13"/>
      <c r="N6183" s="8"/>
      <c r="O6183" s="8"/>
      <c r="P6183" s="8"/>
      <c r="Q6183" s="10"/>
      <c r="R6183" s="11"/>
      <c r="S6183" s="10"/>
      <c r="T6183" s="10"/>
      <c r="U6183" s="8"/>
      <c r="V6183" s="8"/>
      <c r="W6183" s="11"/>
      <c r="X6183" s="10"/>
      <c r="Y6183" s="11"/>
      <c r="Z6183" s="10"/>
      <c r="AA6183" s="11"/>
      <c r="AB6183" s="14"/>
    </row>
    <row r="6184" spans="1:29" x14ac:dyDescent="0.35">
      <c r="A6184" s="288" t="s">
        <v>4</v>
      </c>
      <c r="B6184" s="316"/>
      <c r="C6184" s="316"/>
      <c r="D6184" s="316"/>
      <c r="E6184" s="316"/>
      <c r="F6184" s="316"/>
      <c r="G6184" s="316"/>
      <c r="H6184" s="316"/>
      <c r="I6184" s="316"/>
      <c r="J6184" s="316"/>
      <c r="K6184" s="316"/>
      <c r="L6184" s="289"/>
      <c r="M6184" s="288" t="s">
        <v>5</v>
      </c>
      <c r="N6184" s="316"/>
      <c r="O6184" s="316"/>
      <c r="P6184" s="316"/>
      <c r="Q6184" s="316"/>
      <c r="R6184" s="316"/>
      <c r="S6184" s="316"/>
      <c r="T6184" s="316"/>
      <c r="U6184" s="316"/>
      <c r="V6184" s="316"/>
      <c r="W6184" s="289"/>
      <c r="X6184" s="290" t="s">
        <v>6</v>
      </c>
      <c r="Y6184" s="290" t="s">
        <v>7</v>
      </c>
      <c r="Z6184" s="290" t="s">
        <v>8</v>
      </c>
      <c r="AA6184" s="290" t="s">
        <v>9</v>
      </c>
      <c r="AB6184" s="317" t="s">
        <v>10</v>
      </c>
    </row>
    <row r="6185" spans="1:29" x14ac:dyDescent="0.35">
      <c r="A6185" s="299" t="s">
        <v>11</v>
      </c>
      <c r="B6185" s="293" t="s">
        <v>12</v>
      </c>
      <c r="C6185" s="293" t="s">
        <v>13</v>
      </c>
      <c r="D6185" s="311" t="s">
        <v>14</v>
      </c>
      <c r="E6185" s="311" t="s">
        <v>15</v>
      </c>
      <c r="F6185" s="312" t="s">
        <v>16</v>
      </c>
      <c r="G6185" s="302" t="s">
        <v>17</v>
      </c>
      <c r="H6185" s="303"/>
      <c r="I6185" s="304"/>
      <c r="J6185" s="290" t="s">
        <v>18</v>
      </c>
      <c r="K6185" s="290" t="s">
        <v>19</v>
      </c>
      <c r="L6185" s="308" t="s">
        <v>20</v>
      </c>
      <c r="M6185" s="299" t="s">
        <v>11</v>
      </c>
      <c r="N6185" s="293" t="s">
        <v>21</v>
      </c>
      <c r="O6185" s="293" t="s">
        <v>22</v>
      </c>
      <c r="P6185" s="293" t="s">
        <v>16</v>
      </c>
      <c r="Q6185" s="290" t="s">
        <v>23</v>
      </c>
      <c r="R6185" s="290" t="s">
        <v>24</v>
      </c>
      <c r="S6185" s="290" t="s">
        <v>25</v>
      </c>
      <c r="T6185" s="290" t="s">
        <v>26</v>
      </c>
      <c r="U6185" s="288" t="s">
        <v>27</v>
      </c>
      <c r="V6185" s="289"/>
      <c r="W6185" s="290" t="s">
        <v>28</v>
      </c>
      <c r="X6185" s="291"/>
      <c r="Y6185" s="291"/>
      <c r="Z6185" s="291"/>
      <c r="AA6185" s="291"/>
      <c r="AB6185" s="318"/>
    </row>
    <row r="6186" spans="1:29" x14ac:dyDescent="0.35">
      <c r="A6186" s="300"/>
      <c r="B6186" s="294"/>
      <c r="C6186" s="294"/>
      <c r="D6186" s="312"/>
      <c r="E6186" s="312"/>
      <c r="F6186" s="312"/>
      <c r="G6186" s="305"/>
      <c r="H6186" s="306"/>
      <c r="I6186" s="307"/>
      <c r="J6186" s="291"/>
      <c r="K6186" s="291"/>
      <c r="L6186" s="309"/>
      <c r="M6186" s="300"/>
      <c r="N6186" s="294"/>
      <c r="O6186" s="294"/>
      <c r="P6186" s="294"/>
      <c r="Q6186" s="291"/>
      <c r="R6186" s="291"/>
      <c r="S6186" s="291"/>
      <c r="T6186" s="291"/>
      <c r="U6186" s="293" t="s">
        <v>29</v>
      </c>
      <c r="V6186" s="296" t="s">
        <v>30</v>
      </c>
      <c r="W6186" s="291"/>
      <c r="X6186" s="291"/>
      <c r="Y6186" s="291"/>
      <c r="Z6186" s="291"/>
      <c r="AA6186" s="291"/>
      <c r="AB6186" s="318"/>
    </row>
    <row r="6187" spans="1:29" x14ac:dyDescent="0.35">
      <c r="A6187" s="300"/>
      <c r="B6187" s="294"/>
      <c r="C6187" s="294"/>
      <c r="D6187" s="312"/>
      <c r="E6187" s="312"/>
      <c r="F6187" s="312"/>
      <c r="G6187" s="299" t="s">
        <v>31</v>
      </c>
      <c r="H6187" s="299" t="s">
        <v>32</v>
      </c>
      <c r="I6187" s="299" t="s">
        <v>33</v>
      </c>
      <c r="J6187" s="291"/>
      <c r="K6187" s="291"/>
      <c r="L6187" s="309"/>
      <c r="M6187" s="300"/>
      <c r="N6187" s="294"/>
      <c r="O6187" s="294"/>
      <c r="P6187" s="294"/>
      <c r="Q6187" s="291"/>
      <c r="R6187" s="291"/>
      <c r="S6187" s="291"/>
      <c r="T6187" s="291"/>
      <c r="U6187" s="294"/>
      <c r="V6187" s="297"/>
      <c r="W6187" s="291"/>
      <c r="X6187" s="291"/>
      <c r="Y6187" s="291"/>
      <c r="Z6187" s="291"/>
      <c r="AA6187" s="291"/>
      <c r="AB6187" s="318"/>
    </row>
    <row r="6188" spans="1:29" x14ac:dyDescent="0.35">
      <c r="A6188" s="300"/>
      <c r="B6188" s="294"/>
      <c r="C6188" s="294"/>
      <c r="D6188" s="312"/>
      <c r="E6188" s="312"/>
      <c r="F6188" s="312"/>
      <c r="G6188" s="300"/>
      <c r="H6188" s="300"/>
      <c r="I6188" s="300"/>
      <c r="J6188" s="291"/>
      <c r="K6188" s="291"/>
      <c r="L6188" s="309"/>
      <c r="M6188" s="300"/>
      <c r="N6188" s="294"/>
      <c r="O6188" s="294"/>
      <c r="P6188" s="294"/>
      <c r="Q6188" s="291"/>
      <c r="R6188" s="291"/>
      <c r="S6188" s="291"/>
      <c r="T6188" s="291"/>
      <c r="U6188" s="294"/>
      <c r="V6188" s="297"/>
      <c r="W6188" s="291"/>
      <c r="X6188" s="291"/>
      <c r="Y6188" s="291"/>
      <c r="Z6188" s="291"/>
      <c r="AA6188" s="291"/>
      <c r="AB6188" s="318"/>
    </row>
    <row r="6189" spans="1:29" x14ac:dyDescent="0.35">
      <c r="A6189" s="301"/>
      <c r="B6189" s="295"/>
      <c r="C6189" s="295"/>
      <c r="D6189" s="313"/>
      <c r="E6189" s="313"/>
      <c r="F6189" s="313"/>
      <c r="G6189" s="301"/>
      <c r="H6189" s="301"/>
      <c r="I6189" s="301"/>
      <c r="J6189" s="292"/>
      <c r="K6189" s="292"/>
      <c r="L6189" s="310"/>
      <c r="M6189" s="301"/>
      <c r="N6189" s="295"/>
      <c r="O6189" s="295"/>
      <c r="P6189" s="295"/>
      <c r="Q6189" s="292"/>
      <c r="R6189" s="292"/>
      <c r="S6189" s="292"/>
      <c r="T6189" s="292"/>
      <c r="U6189" s="295"/>
      <c r="V6189" s="298"/>
      <c r="W6189" s="292"/>
      <c r="X6189" s="292"/>
      <c r="Y6189" s="292"/>
      <c r="Z6189" s="292"/>
      <c r="AA6189" s="292"/>
      <c r="AB6189" s="319"/>
    </row>
    <row r="6190" spans="1:29" x14ac:dyDescent="0.35">
      <c r="A6190" s="15">
        <v>1</v>
      </c>
      <c r="B6190" s="16" t="s">
        <v>95</v>
      </c>
      <c r="C6190" s="16">
        <v>3473</v>
      </c>
      <c r="D6190" s="17">
        <v>7417</v>
      </c>
      <c r="E6190" s="17" t="s">
        <v>59</v>
      </c>
      <c r="F6190" s="18" t="s">
        <v>45</v>
      </c>
      <c r="G6190" s="16">
        <v>2</v>
      </c>
      <c r="H6190" s="16">
        <v>1</v>
      </c>
      <c r="I6190" s="16">
        <v>52</v>
      </c>
      <c r="J6190" s="19">
        <f>G6190*400+H6190*100+I6190</f>
        <v>952</v>
      </c>
      <c r="K6190" s="20">
        <v>2300</v>
      </c>
      <c r="L6190" s="19">
        <f>J6190*K6190</f>
        <v>2189600</v>
      </c>
      <c r="M6190" s="21"/>
      <c r="N6190" s="21"/>
      <c r="O6190" s="21"/>
      <c r="P6190" s="21"/>
      <c r="Q6190" s="22"/>
      <c r="R6190" s="23"/>
      <c r="S6190" s="22"/>
      <c r="T6190" s="22"/>
      <c r="U6190" s="21"/>
      <c r="V6190" s="21"/>
      <c r="W6190" s="23"/>
      <c r="X6190" s="22">
        <f>L6190</f>
        <v>2189600</v>
      </c>
      <c r="Y6190" s="23">
        <f>X6190*100/100</f>
        <v>2189600</v>
      </c>
      <c r="Z6190" s="22">
        <v>0</v>
      </c>
      <c r="AA6190" s="24">
        <f>Y6190</f>
        <v>2189600</v>
      </c>
      <c r="AB6190" s="25">
        <v>0.3</v>
      </c>
      <c r="AC6190" s="5">
        <f>AA6190*AB6190/100</f>
        <v>6568.8</v>
      </c>
    </row>
    <row r="6191" spans="1:29" x14ac:dyDescent="0.35">
      <c r="A6191" s="15"/>
      <c r="B6191" s="16"/>
      <c r="C6191" s="16"/>
      <c r="D6191" s="17"/>
      <c r="E6191" s="17"/>
      <c r="F6191" s="28"/>
      <c r="G6191" s="16"/>
      <c r="H6191" s="16"/>
      <c r="I6191" s="16"/>
      <c r="J6191" s="45"/>
      <c r="K6191" s="29"/>
      <c r="L6191" s="19"/>
      <c r="M6191" s="30"/>
      <c r="N6191" s="30"/>
      <c r="O6191" s="31"/>
      <c r="P6191" s="30"/>
      <c r="Q6191" s="32"/>
      <c r="R6191" s="23"/>
      <c r="S6191" s="42"/>
      <c r="T6191" s="22"/>
      <c r="U6191" s="31"/>
      <c r="V6191" s="31"/>
      <c r="W6191" s="23"/>
      <c r="X6191" s="22"/>
      <c r="Y6191" s="23"/>
      <c r="Z6191" s="22"/>
      <c r="AA6191" s="24"/>
      <c r="AB6191" s="25"/>
    </row>
    <row r="6192" spans="1:29" x14ac:dyDescent="0.35">
      <c r="A6192" s="201"/>
      <c r="B6192" s="202"/>
      <c r="C6192" s="202"/>
      <c r="D6192" s="77"/>
      <c r="E6192" s="77"/>
      <c r="F6192" s="130"/>
      <c r="G6192" s="202"/>
      <c r="H6192" s="202"/>
      <c r="I6192" s="202"/>
      <c r="J6192" s="196"/>
      <c r="K6192" s="197"/>
      <c r="L6192" s="203"/>
      <c r="M6192" s="132"/>
      <c r="N6192" s="204"/>
      <c r="O6192" s="204"/>
      <c r="P6192" s="204"/>
      <c r="Q6192" s="183"/>
      <c r="R6192" s="206"/>
      <c r="S6192" s="183"/>
      <c r="T6192" s="207"/>
      <c r="U6192" s="204"/>
      <c r="V6192" s="204"/>
      <c r="W6192" s="206"/>
      <c r="X6192" s="207"/>
      <c r="Y6192" s="206"/>
      <c r="Z6192" s="207"/>
      <c r="AA6192" s="208"/>
      <c r="AB6192" s="198"/>
      <c r="AC6192" s="188"/>
    </row>
    <row r="6193" spans="1:28" x14ac:dyDescent="0.35">
      <c r="A6193" s="1"/>
      <c r="B6193" s="1"/>
      <c r="C6193" s="1"/>
      <c r="D6193" s="2"/>
      <c r="E6193" s="2"/>
      <c r="F6193" s="2"/>
      <c r="G6193" s="1"/>
      <c r="H6193" s="1"/>
      <c r="I6193" s="1"/>
      <c r="J6193" s="3"/>
      <c r="K6193" s="4"/>
      <c r="M6193" s="6"/>
      <c r="N6193" s="1"/>
      <c r="O6193" s="1"/>
      <c r="P6193" s="1"/>
      <c r="Q6193" s="3"/>
      <c r="R6193" s="4"/>
      <c r="S6193" s="3"/>
      <c r="T6193" s="3"/>
      <c r="U6193" s="1"/>
      <c r="V6193" s="1"/>
      <c r="W6193" s="4"/>
      <c r="X6193" s="3"/>
      <c r="Y6193" s="4"/>
      <c r="Z6193" s="3"/>
      <c r="AA6193" s="4"/>
      <c r="AB6193" s="55"/>
    </row>
    <row r="6194" spans="1:28" x14ac:dyDescent="0.35">
      <c r="A6194" s="8"/>
      <c r="B6194" s="8" t="s">
        <v>37</v>
      </c>
      <c r="C6194" s="8"/>
      <c r="D6194" s="9" t="s">
        <v>38</v>
      </c>
      <c r="E6194" s="9"/>
      <c r="F6194" s="9"/>
      <c r="G6194" s="56"/>
      <c r="H6194" s="8" t="s">
        <v>39</v>
      </c>
      <c r="I6194" s="8"/>
      <c r="J6194" s="57"/>
      <c r="K6194" s="10"/>
      <c r="L6194" s="8"/>
      <c r="M6194" s="13"/>
      <c r="N6194" s="1"/>
      <c r="O6194" s="1"/>
      <c r="P6194" s="1"/>
      <c r="Q6194" s="3"/>
      <c r="R6194" s="4"/>
      <c r="S6194" s="3"/>
      <c r="T6194" s="3"/>
      <c r="U6194" s="1"/>
      <c r="V6194" s="1"/>
      <c r="W6194" s="4"/>
      <c r="X6194" s="3"/>
      <c r="Y6194" s="4"/>
      <c r="Z6194" s="3"/>
      <c r="AA6194" s="4"/>
      <c r="AB6194" s="55"/>
    </row>
    <row r="6195" spans="1:28" x14ac:dyDescent="0.35">
      <c r="A6195" s="8"/>
      <c r="B6195" s="8"/>
      <c r="C6195" s="8"/>
      <c r="D6195" s="9"/>
      <c r="E6195" s="9"/>
      <c r="F6195" s="9"/>
      <c r="G6195" s="56"/>
      <c r="H6195" s="8" t="s">
        <v>40</v>
      </c>
      <c r="I6195" s="8"/>
      <c r="J6195" s="57"/>
      <c r="K6195" s="10"/>
      <c r="L6195" s="8"/>
      <c r="M6195" s="13"/>
      <c r="N6195" s="1"/>
      <c r="O6195" s="1"/>
      <c r="P6195" s="1"/>
      <c r="Q6195" s="3"/>
      <c r="R6195" s="4"/>
      <c r="S6195" s="3"/>
      <c r="T6195" s="3"/>
      <c r="U6195" s="1"/>
      <c r="V6195" s="1"/>
      <c r="W6195" s="4"/>
      <c r="X6195" s="3"/>
      <c r="Y6195" s="4"/>
      <c r="Z6195" s="3"/>
      <c r="AA6195" s="4"/>
      <c r="AB6195" s="55"/>
    </row>
    <row r="6196" spans="1:28" x14ac:dyDescent="0.35">
      <c r="A6196" s="8"/>
      <c r="B6196" s="8"/>
      <c r="C6196" s="8"/>
      <c r="D6196" s="9"/>
      <c r="E6196" s="9"/>
      <c r="F6196" s="9"/>
      <c r="G6196" s="56"/>
      <c r="H6196" s="8" t="s">
        <v>41</v>
      </c>
      <c r="I6196" s="8"/>
      <c r="J6196" s="57"/>
      <c r="K6196" s="10"/>
      <c r="L6196" s="8"/>
      <c r="M6196" s="13"/>
      <c r="N6196" s="1"/>
      <c r="O6196" s="1"/>
      <c r="P6196" s="8"/>
      <c r="Q6196" s="3"/>
      <c r="R6196" s="4"/>
      <c r="S6196" s="3"/>
      <c r="T6196" s="3"/>
      <c r="U6196" s="1"/>
      <c r="V6196" s="1"/>
      <c r="W6196" s="4"/>
      <c r="X6196" s="3"/>
      <c r="Y6196" s="11"/>
      <c r="Z6196" s="10"/>
      <c r="AA6196" s="11"/>
      <c r="AB6196" s="14"/>
    </row>
    <row r="6197" spans="1:28" x14ac:dyDescent="0.35">
      <c r="A6197" s="8"/>
      <c r="B6197" s="8"/>
      <c r="C6197" s="8"/>
      <c r="D6197" s="9"/>
      <c r="E6197" s="9"/>
      <c r="F6197" s="9"/>
      <c r="G6197" s="56"/>
      <c r="H6197" s="8" t="s">
        <v>42</v>
      </c>
      <c r="I6197" s="58"/>
      <c r="J6197" s="59"/>
      <c r="K6197" s="12"/>
      <c r="L6197" s="58"/>
      <c r="M6197" s="60"/>
      <c r="N6197" s="1"/>
      <c r="O6197" s="1"/>
      <c r="P6197" s="8"/>
      <c r="Q6197" s="3"/>
      <c r="R6197" s="4"/>
      <c r="S6197" s="3"/>
      <c r="T6197" s="3"/>
      <c r="U6197" s="1"/>
      <c r="V6197" s="1"/>
      <c r="W6197" s="4"/>
      <c r="X6197" s="3"/>
      <c r="Y6197" s="11"/>
      <c r="Z6197" s="10"/>
      <c r="AA6197" s="11"/>
      <c r="AB6197" s="14"/>
    </row>
    <row r="6198" spans="1:28" x14ac:dyDescent="0.35">
      <c r="A6198" s="58"/>
      <c r="B6198" s="58"/>
      <c r="C6198" s="58"/>
      <c r="D6198" s="61"/>
      <c r="E6198" s="61"/>
      <c r="F6198" s="61"/>
      <c r="G6198" s="58"/>
      <c r="H6198" s="58" t="s">
        <v>43</v>
      </c>
      <c r="I6198" s="58"/>
      <c r="J6198" s="59"/>
      <c r="K6198" s="12"/>
      <c r="L6198" s="58"/>
      <c r="M6198" s="60"/>
    </row>
    <row r="6199" spans="1:28" x14ac:dyDescent="0.35">
      <c r="A6199" s="1"/>
      <c r="B6199" s="1"/>
      <c r="C6199" s="1"/>
      <c r="D6199" s="2"/>
      <c r="E6199" s="2"/>
      <c r="F6199" s="2"/>
      <c r="G6199" s="1"/>
      <c r="H6199" s="1"/>
      <c r="I6199" s="1"/>
      <c r="J6199" s="3"/>
      <c r="K6199" s="4"/>
      <c r="M6199" s="6"/>
      <c r="N6199" s="1"/>
      <c r="O6199" s="1"/>
      <c r="P6199" s="1"/>
      <c r="Q6199" s="3"/>
      <c r="R6199" s="4"/>
      <c r="S6199" s="3"/>
      <c r="T6199" s="3"/>
      <c r="U6199" s="1"/>
      <c r="V6199" s="1"/>
      <c r="W6199" s="4"/>
      <c r="X6199" s="3"/>
      <c r="Y6199" s="4"/>
      <c r="Z6199" s="3"/>
      <c r="AA6199" s="314" t="s">
        <v>0</v>
      </c>
      <c r="AB6199" s="314"/>
    </row>
    <row r="6200" spans="1:28" x14ac:dyDescent="0.35">
      <c r="A6200" s="315" t="s">
        <v>1</v>
      </c>
      <c r="B6200" s="315"/>
      <c r="C6200" s="315"/>
      <c r="D6200" s="315"/>
      <c r="E6200" s="315"/>
      <c r="F6200" s="315"/>
      <c r="G6200" s="315"/>
      <c r="H6200" s="315"/>
      <c r="I6200" s="315"/>
      <c r="J6200" s="315"/>
      <c r="K6200" s="315"/>
      <c r="L6200" s="315"/>
      <c r="M6200" s="315"/>
      <c r="N6200" s="315"/>
      <c r="O6200" s="315"/>
      <c r="P6200" s="315"/>
      <c r="Q6200" s="315"/>
      <c r="R6200" s="315"/>
      <c r="S6200" s="315"/>
      <c r="T6200" s="315"/>
      <c r="U6200" s="315"/>
      <c r="V6200" s="315"/>
      <c r="W6200" s="315"/>
      <c r="X6200" s="315"/>
      <c r="Y6200" s="315"/>
      <c r="Z6200" s="315"/>
      <c r="AA6200" s="315"/>
      <c r="AB6200" s="315"/>
    </row>
    <row r="6201" spans="1:28" x14ac:dyDescent="0.35">
      <c r="A6201" s="315" t="str">
        <f>A6182</f>
        <v>เทศบาลตำบลนาบอน</v>
      </c>
      <c r="B6201" s="315"/>
      <c r="C6201" s="315"/>
      <c r="D6201" s="315"/>
      <c r="E6201" s="315"/>
      <c r="F6201" s="315"/>
      <c r="G6201" s="315"/>
      <c r="H6201" s="315"/>
      <c r="I6201" s="315"/>
      <c r="J6201" s="315"/>
      <c r="K6201" s="315"/>
      <c r="L6201" s="315"/>
      <c r="M6201" s="315"/>
      <c r="N6201" s="315"/>
      <c r="O6201" s="315"/>
      <c r="P6201" s="315"/>
      <c r="Q6201" s="315"/>
      <c r="R6201" s="315"/>
      <c r="S6201" s="315"/>
      <c r="T6201" s="315"/>
      <c r="U6201" s="315"/>
      <c r="V6201" s="315"/>
      <c r="W6201" s="315"/>
      <c r="X6201" s="315"/>
      <c r="Y6201" s="315"/>
      <c r="Z6201" s="315"/>
      <c r="AA6201" s="315"/>
      <c r="AB6201" s="315"/>
    </row>
    <row r="6202" spans="1:28" x14ac:dyDescent="0.35">
      <c r="A6202" s="8" t="s">
        <v>476</v>
      </c>
      <c r="B6202" s="8"/>
      <c r="C6202" s="8"/>
      <c r="D6202" s="9"/>
      <c r="E6202" s="9"/>
      <c r="F6202" s="9"/>
      <c r="G6202" s="8"/>
      <c r="H6202" s="8"/>
      <c r="I6202" s="8"/>
      <c r="J6202" s="10"/>
      <c r="K6202" s="11"/>
      <c r="L6202" s="12"/>
      <c r="M6202" s="13"/>
      <c r="N6202" s="8"/>
      <c r="O6202" s="8"/>
      <c r="P6202" s="8"/>
      <c r="Q6202" s="10"/>
      <c r="R6202" s="11"/>
      <c r="S6202" s="10"/>
      <c r="T6202" s="10"/>
      <c r="U6202" s="8"/>
      <c r="V6202" s="8"/>
      <c r="W6202" s="11"/>
      <c r="X6202" s="10"/>
      <c r="Y6202" s="11"/>
      <c r="Z6202" s="10"/>
      <c r="AA6202" s="11"/>
      <c r="AB6202" s="14"/>
    </row>
    <row r="6203" spans="1:28" x14ac:dyDescent="0.35">
      <c r="A6203" s="288" t="s">
        <v>4</v>
      </c>
      <c r="B6203" s="316"/>
      <c r="C6203" s="316"/>
      <c r="D6203" s="316"/>
      <c r="E6203" s="316"/>
      <c r="F6203" s="316"/>
      <c r="G6203" s="316"/>
      <c r="H6203" s="316"/>
      <c r="I6203" s="316"/>
      <c r="J6203" s="316"/>
      <c r="K6203" s="316"/>
      <c r="L6203" s="289"/>
      <c r="M6203" s="288" t="s">
        <v>5</v>
      </c>
      <c r="N6203" s="316"/>
      <c r="O6203" s="316"/>
      <c r="P6203" s="316"/>
      <c r="Q6203" s="316"/>
      <c r="R6203" s="316"/>
      <c r="S6203" s="316"/>
      <c r="T6203" s="316"/>
      <c r="U6203" s="316"/>
      <c r="V6203" s="316"/>
      <c r="W6203" s="289"/>
      <c r="X6203" s="290" t="s">
        <v>6</v>
      </c>
      <c r="Y6203" s="290" t="s">
        <v>7</v>
      </c>
      <c r="Z6203" s="290" t="s">
        <v>8</v>
      </c>
      <c r="AA6203" s="290" t="s">
        <v>9</v>
      </c>
      <c r="AB6203" s="317" t="s">
        <v>10</v>
      </c>
    </row>
    <row r="6204" spans="1:28" x14ac:dyDescent="0.35">
      <c r="A6204" s="299" t="s">
        <v>11</v>
      </c>
      <c r="B6204" s="293" t="s">
        <v>12</v>
      </c>
      <c r="C6204" s="293" t="s">
        <v>13</v>
      </c>
      <c r="D6204" s="311" t="s">
        <v>14</v>
      </c>
      <c r="E6204" s="311" t="s">
        <v>15</v>
      </c>
      <c r="F6204" s="312" t="s">
        <v>16</v>
      </c>
      <c r="G6204" s="302" t="s">
        <v>17</v>
      </c>
      <c r="H6204" s="303"/>
      <c r="I6204" s="304"/>
      <c r="J6204" s="290" t="s">
        <v>18</v>
      </c>
      <c r="K6204" s="290" t="s">
        <v>19</v>
      </c>
      <c r="L6204" s="308" t="s">
        <v>20</v>
      </c>
      <c r="M6204" s="299" t="s">
        <v>11</v>
      </c>
      <c r="N6204" s="293" t="s">
        <v>21</v>
      </c>
      <c r="O6204" s="293" t="s">
        <v>22</v>
      </c>
      <c r="P6204" s="293" t="s">
        <v>16</v>
      </c>
      <c r="Q6204" s="290" t="s">
        <v>23</v>
      </c>
      <c r="R6204" s="290" t="s">
        <v>24</v>
      </c>
      <c r="S6204" s="290" t="s">
        <v>25</v>
      </c>
      <c r="T6204" s="290" t="s">
        <v>26</v>
      </c>
      <c r="U6204" s="288" t="s">
        <v>27</v>
      </c>
      <c r="V6204" s="289"/>
      <c r="W6204" s="290" t="s">
        <v>28</v>
      </c>
      <c r="X6204" s="291"/>
      <c r="Y6204" s="291"/>
      <c r="Z6204" s="291"/>
      <c r="AA6204" s="291"/>
      <c r="AB6204" s="318"/>
    </row>
    <row r="6205" spans="1:28" x14ac:dyDescent="0.35">
      <c r="A6205" s="300"/>
      <c r="B6205" s="294"/>
      <c r="C6205" s="294"/>
      <c r="D6205" s="312"/>
      <c r="E6205" s="312"/>
      <c r="F6205" s="312"/>
      <c r="G6205" s="305"/>
      <c r="H6205" s="306"/>
      <c r="I6205" s="307"/>
      <c r="J6205" s="291"/>
      <c r="K6205" s="291"/>
      <c r="L6205" s="309"/>
      <c r="M6205" s="300"/>
      <c r="N6205" s="294"/>
      <c r="O6205" s="294"/>
      <c r="P6205" s="294"/>
      <c r="Q6205" s="291"/>
      <c r="R6205" s="291"/>
      <c r="S6205" s="291"/>
      <c r="T6205" s="291"/>
      <c r="U6205" s="293" t="s">
        <v>29</v>
      </c>
      <c r="V6205" s="296" t="s">
        <v>30</v>
      </c>
      <c r="W6205" s="291"/>
      <c r="X6205" s="291"/>
      <c r="Y6205" s="291"/>
      <c r="Z6205" s="291"/>
      <c r="AA6205" s="291"/>
      <c r="AB6205" s="318"/>
    </row>
    <row r="6206" spans="1:28" x14ac:dyDescent="0.35">
      <c r="A6206" s="300"/>
      <c r="B6206" s="294"/>
      <c r="C6206" s="294"/>
      <c r="D6206" s="312"/>
      <c r="E6206" s="312"/>
      <c r="F6206" s="312"/>
      <c r="G6206" s="299" t="s">
        <v>31</v>
      </c>
      <c r="H6206" s="299" t="s">
        <v>32</v>
      </c>
      <c r="I6206" s="299" t="s">
        <v>33</v>
      </c>
      <c r="J6206" s="291"/>
      <c r="K6206" s="291"/>
      <c r="L6206" s="309"/>
      <c r="M6206" s="300"/>
      <c r="N6206" s="294"/>
      <c r="O6206" s="294"/>
      <c r="P6206" s="294"/>
      <c r="Q6206" s="291"/>
      <c r="R6206" s="291"/>
      <c r="S6206" s="291"/>
      <c r="T6206" s="291"/>
      <c r="U6206" s="294"/>
      <c r="V6206" s="297"/>
      <c r="W6206" s="291"/>
      <c r="X6206" s="291"/>
      <c r="Y6206" s="291"/>
      <c r="Z6206" s="291"/>
      <c r="AA6206" s="291"/>
      <c r="AB6206" s="318"/>
    </row>
    <row r="6207" spans="1:28" x14ac:dyDescent="0.35">
      <c r="A6207" s="300"/>
      <c r="B6207" s="294"/>
      <c r="C6207" s="294"/>
      <c r="D6207" s="312"/>
      <c r="E6207" s="312"/>
      <c r="F6207" s="312"/>
      <c r="G6207" s="300"/>
      <c r="H6207" s="300"/>
      <c r="I6207" s="300"/>
      <c r="J6207" s="291"/>
      <c r="K6207" s="291"/>
      <c r="L6207" s="309"/>
      <c r="M6207" s="300"/>
      <c r="N6207" s="294"/>
      <c r="O6207" s="294"/>
      <c r="P6207" s="294"/>
      <c r="Q6207" s="291"/>
      <c r="R6207" s="291"/>
      <c r="S6207" s="291"/>
      <c r="T6207" s="291"/>
      <c r="U6207" s="294"/>
      <c r="V6207" s="297"/>
      <c r="W6207" s="291"/>
      <c r="X6207" s="291"/>
      <c r="Y6207" s="291"/>
      <c r="Z6207" s="291"/>
      <c r="AA6207" s="291"/>
      <c r="AB6207" s="318"/>
    </row>
    <row r="6208" spans="1:28" x14ac:dyDescent="0.35">
      <c r="A6208" s="301"/>
      <c r="B6208" s="295"/>
      <c r="C6208" s="295"/>
      <c r="D6208" s="313"/>
      <c r="E6208" s="313"/>
      <c r="F6208" s="313"/>
      <c r="G6208" s="301"/>
      <c r="H6208" s="301"/>
      <c r="I6208" s="301"/>
      <c r="J6208" s="292"/>
      <c r="K6208" s="292"/>
      <c r="L6208" s="310"/>
      <c r="M6208" s="301"/>
      <c r="N6208" s="295"/>
      <c r="O6208" s="295"/>
      <c r="P6208" s="295"/>
      <c r="Q6208" s="292"/>
      <c r="R6208" s="292"/>
      <c r="S6208" s="292"/>
      <c r="T6208" s="292"/>
      <c r="U6208" s="295"/>
      <c r="V6208" s="298"/>
      <c r="W6208" s="292"/>
      <c r="X6208" s="292"/>
      <c r="Y6208" s="292"/>
      <c r="Z6208" s="292"/>
      <c r="AA6208" s="292"/>
      <c r="AB6208" s="319"/>
    </row>
    <row r="6209" spans="1:29" x14ac:dyDescent="0.35">
      <c r="A6209" s="15">
        <v>1</v>
      </c>
      <c r="B6209" s="16" t="s">
        <v>95</v>
      </c>
      <c r="C6209" s="16">
        <v>24</v>
      </c>
      <c r="D6209" s="17">
        <v>6</v>
      </c>
      <c r="E6209" s="17" t="s">
        <v>67</v>
      </c>
      <c r="F6209" s="18" t="s">
        <v>34</v>
      </c>
      <c r="G6209" s="16">
        <v>0</v>
      </c>
      <c r="H6209" s="16">
        <v>0</v>
      </c>
      <c r="I6209" s="16">
        <v>36</v>
      </c>
      <c r="J6209" s="19">
        <f>G6209*400+H6209*100+I6209</f>
        <v>36</v>
      </c>
      <c r="K6209" s="20">
        <v>2650</v>
      </c>
      <c r="L6209" s="19">
        <f>J6209*K6209</f>
        <v>95400</v>
      </c>
      <c r="M6209" s="21">
        <v>1</v>
      </c>
      <c r="N6209" s="21" t="s">
        <v>72</v>
      </c>
      <c r="O6209" s="21" t="s">
        <v>49</v>
      </c>
      <c r="P6209" s="21">
        <v>2</v>
      </c>
      <c r="Q6209" s="22">
        <v>300</v>
      </c>
      <c r="R6209" s="23">
        <v>100</v>
      </c>
      <c r="S6209" s="22">
        <v>7450</v>
      </c>
      <c r="T6209" s="22">
        <f>Q6209*S6209</f>
        <v>2235000</v>
      </c>
      <c r="U6209" s="21">
        <v>30</v>
      </c>
      <c r="V6209" s="21">
        <v>50</v>
      </c>
      <c r="W6209" s="23">
        <f>T6209-T6209*V6209/100</f>
        <v>1117500</v>
      </c>
      <c r="X6209" s="22">
        <f>L6209+W6209</f>
        <v>1212900</v>
      </c>
      <c r="Y6209" s="23">
        <f>X6209*100/100</f>
        <v>1212900</v>
      </c>
      <c r="Z6209" s="22">
        <v>0</v>
      </c>
      <c r="AA6209" s="24">
        <f>Y6209-Z6209</f>
        <v>1212900</v>
      </c>
      <c r="AB6209" s="25">
        <v>0.02</v>
      </c>
      <c r="AC6209" s="5">
        <f>AA6209*AB6209/100</f>
        <v>242.58</v>
      </c>
    </row>
    <row r="6210" spans="1:29" x14ac:dyDescent="0.35">
      <c r="A6210" s="15"/>
      <c r="B6210" s="16"/>
      <c r="C6210" s="16"/>
      <c r="D6210" s="17"/>
      <c r="E6210" s="17"/>
      <c r="F6210" s="28"/>
      <c r="G6210" s="16"/>
      <c r="H6210" s="16"/>
      <c r="I6210" s="16"/>
      <c r="J6210" s="45"/>
      <c r="K6210" s="29"/>
      <c r="L6210" s="19"/>
      <c r="M6210" s="30"/>
      <c r="N6210" s="30"/>
      <c r="O6210" s="31"/>
      <c r="P6210" s="30"/>
      <c r="Q6210" s="32"/>
      <c r="R6210" s="23"/>
      <c r="S6210" s="42"/>
      <c r="T6210" s="22"/>
      <c r="U6210" s="31"/>
      <c r="V6210" s="31"/>
      <c r="W6210" s="23"/>
      <c r="X6210" s="22"/>
      <c r="Y6210" s="23"/>
      <c r="Z6210" s="22"/>
      <c r="AA6210" s="24"/>
      <c r="AB6210" s="25"/>
    </row>
    <row r="6211" spans="1:29" x14ac:dyDescent="0.35">
      <c r="A6211" s="201"/>
      <c r="B6211" s="202"/>
      <c r="C6211" s="202"/>
      <c r="D6211" s="77"/>
      <c r="E6211" s="77"/>
      <c r="F6211" s="130"/>
      <c r="G6211" s="202"/>
      <c r="H6211" s="202"/>
      <c r="I6211" s="202"/>
      <c r="J6211" s="196"/>
      <c r="K6211" s="197"/>
      <c r="L6211" s="203"/>
      <c r="M6211" s="132"/>
      <c r="N6211" s="204"/>
      <c r="O6211" s="204"/>
      <c r="P6211" s="204"/>
      <c r="Q6211" s="183"/>
      <c r="R6211" s="206"/>
      <c r="S6211" s="183"/>
      <c r="T6211" s="207"/>
      <c r="U6211" s="204"/>
      <c r="V6211" s="204"/>
      <c r="W6211" s="206"/>
      <c r="X6211" s="207"/>
      <c r="Y6211" s="206"/>
      <c r="Z6211" s="207"/>
      <c r="AA6211" s="208"/>
      <c r="AB6211" s="198"/>
      <c r="AC6211" s="188"/>
    </row>
    <row r="6212" spans="1:29" x14ac:dyDescent="0.35">
      <c r="A6212" s="1"/>
      <c r="B6212" s="1"/>
      <c r="C6212" s="1"/>
      <c r="D6212" s="2"/>
      <c r="E6212" s="2"/>
      <c r="F6212" s="2"/>
      <c r="G6212" s="1"/>
      <c r="H6212" s="1"/>
      <c r="I6212" s="1"/>
      <c r="J6212" s="3"/>
      <c r="K6212" s="4"/>
      <c r="M6212" s="6"/>
      <c r="N6212" s="1"/>
      <c r="O6212" s="1"/>
      <c r="P6212" s="1"/>
      <c r="Q6212" s="3"/>
      <c r="R6212" s="4"/>
      <c r="S6212" s="3"/>
      <c r="T6212" s="3"/>
      <c r="U6212" s="1"/>
      <c r="V6212" s="1"/>
      <c r="W6212" s="4"/>
      <c r="X6212" s="3"/>
      <c r="Y6212" s="4"/>
      <c r="Z6212" s="3"/>
      <c r="AA6212" s="4"/>
      <c r="AB6212" s="55"/>
    </row>
    <row r="6213" spans="1:29" x14ac:dyDescent="0.35">
      <c r="A6213" s="8"/>
      <c r="B6213" s="8" t="s">
        <v>37</v>
      </c>
      <c r="C6213" s="8"/>
      <c r="D6213" s="9" t="s">
        <v>38</v>
      </c>
      <c r="E6213" s="9"/>
      <c r="F6213" s="9"/>
      <c r="G6213" s="56"/>
      <c r="H6213" s="8" t="s">
        <v>39</v>
      </c>
      <c r="I6213" s="8"/>
      <c r="J6213" s="57"/>
      <c r="K6213" s="10"/>
      <c r="L6213" s="8"/>
      <c r="M6213" s="13"/>
      <c r="N6213" s="1"/>
      <c r="O6213" s="1"/>
      <c r="P6213" s="1"/>
      <c r="Q6213" s="3"/>
      <c r="R6213" s="4"/>
      <c r="S6213" s="3"/>
      <c r="T6213" s="3"/>
      <c r="U6213" s="1"/>
      <c r="V6213" s="1"/>
      <c r="W6213" s="4"/>
      <c r="X6213" s="3"/>
      <c r="Y6213" s="4"/>
      <c r="Z6213" s="3"/>
      <c r="AA6213" s="4"/>
      <c r="AB6213" s="55"/>
    </row>
    <row r="6214" spans="1:29" x14ac:dyDescent="0.35">
      <c r="A6214" s="8"/>
      <c r="B6214" s="8"/>
      <c r="C6214" s="8"/>
      <c r="D6214" s="9"/>
      <c r="E6214" s="9"/>
      <c r="F6214" s="9"/>
      <c r="G6214" s="56"/>
      <c r="H6214" s="8" t="s">
        <v>40</v>
      </c>
      <c r="I6214" s="8"/>
      <c r="J6214" s="57"/>
      <c r="K6214" s="10"/>
      <c r="L6214" s="8"/>
      <c r="M6214" s="13"/>
      <c r="N6214" s="1"/>
      <c r="O6214" s="1"/>
      <c r="P6214" s="1"/>
      <c r="Q6214" s="3"/>
      <c r="R6214" s="4"/>
      <c r="S6214" s="3"/>
      <c r="T6214" s="3"/>
      <c r="U6214" s="1"/>
      <c r="V6214" s="1"/>
      <c r="W6214" s="4"/>
      <c r="X6214" s="3"/>
      <c r="Y6214" s="4"/>
      <c r="Z6214" s="3"/>
      <c r="AA6214" s="4"/>
      <c r="AB6214" s="55"/>
    </row>
    <row r="6215" spans="1:29" x14ac:dyDescent="0.35">
      <c r="A6215" s="8"/>
      <c r="B6215" s="8"/>
      <c r="C6215" s="8"/>
      <c r="D6215" s="9"/>
      <c r="E6215" s="9"/>
      <c r="F6215" s="9"/>
      <c r="G6215" s="56"/>
      <c r="H6215" s="8" t="s">
        <v>41</v>
      </c>
      <c r="I6215" s="8"/>
      <c r="J6215" s="57"/>
      <c r="K6215" s="10"/>
      <c r="L6215" s="8"/>
      <c r="M6215" s="13"/>
      <c r="N6215" s="1"/>
      <c r="O6215" s="1"/>
      <c r="P6215" s="8"/>
      <c r="Q6215" s="3"/>
      <c r="R6215" s="4"/>
      <c r="S6215" s="3"/>
      <c r="T6215" s="3"/>
      <c r="U6215" s="1"/>
      <c r="V6215" s="1"/>
      <c r="W6215" s="4"/>
      <c r="X6215" s="3"/>
      <c r="Y6215" s="11"/>
      <c r="Z6215" s="10"/>
      <c r="AA6215" s="11"/>
      <c r="AB6215" s="14"/>
    </row>
    <row r="6216" spans="1:29" x14ac:dyDescent="0.35">
      <c r="A6216" s="8"/>
      <c r="B6216" s="8"/>
      <c r="C6216" s="8"/>
      <c r="D6216" s="9"/>
      <c r="E6216" s="9"/>
      <c r="F6216" s="9"/>
      <c r="G6216" s="56"/>
      <c r="H6216" s="8" t="s">
        <v>42</v>
      </c>
      <c r="I6216" s="58"/>
      <c r="J6216" s="59"/>
      <c r="K6216" s="12"/>
      <c r="L6216" s="58"/>
      <c r="M6216" s="60"/>
      <c r="N6216" s="1"/>
      <c r="O6216" s="1"/>
      <c r="P6216" s="8"/>
      <c r="Q6216" s="3"/>
      <c r="R6216" s="4"/>
      <c r="S6216" s="3"/>
      <c r="T6216" s="3"/>
      <c r="U6216" s="1"/>
      <c r="V6216" s="1"/>
      <c r="W6216" s="4"/>
      <c r="X6216" s="3"/>
      <c r="Y6216" s="11"/>
      <c r="Z6216" s="10"/>
      <c r="AA6216" s="11"/>
      <c r="AB6216" s="14"/>
    </row>
    <row r="6217" spans="1:29" x14ac:dyDescent="0.35">
      <c r="A6217" s="58"/>
      <c r="B6217" s="58"/>
      <c r="C6217" s="58"/>
      <c r="D6217" s="61"/>
      <c r="E6217" s="61"/>
      <c r="F6217" s="61"/>
      <c r="G6217" s="58"/>
      <c r="H6217" s="58" t="s">
        <v>43</v>
      </c>
      <c r="I6217" s="58"/>
      <c r="J6217" s="59"/>
      <c r="K6217" s="12"/>
      <c r="L6217" s="58"/>
      <c r="M6217" s="60"/>
    </row>
    <row r="6218" spans="1:29" x14ac:dyDescent="0.35">
      <c r="A6218" s="1"/>
      <c r="B6218" s="1"/>
      <c r="C6218" s="1"/>
      <c r="D6218" s="2"/>
      <c r="E6218" s="2"/>
      <c r="F6218" s="2"/>
      <c r="G6218" s="1"/>
      <c r="H6218" s="1"/>
      <c r="I6218" s="1"/>
      <c r="J6218" s="3"/>
      <c r="K6218" s="4"/>
      <c r="M6218" s="6"/>
      <c r="N6218" s="1"/>
      <c r="O6218" s="1"/>
      <c r="P6218" s="1"/>
      <c r="Q6218" s="3"/>
      <c r="R6218" s="4"/>
      <c r="S6218" s="3"/>
      <c r="T6218" s="3"/>
      <c r="U6218" s="1"/>
      <c r="V6218" s="1"/>
      <c r="W6218" s="4"/>
      <c r="X6218" s="3"/>
      <c r="Y6218" s="4"/>
      <c r="Z6218" s="3"/>
      <c r="AA6218" s="314" t="s">
        <v>0</v>
      </c>
      <c r="AB6218" s="314"/>
    </row>
    <row r="6219" spans="1:29" x14ac:dyDescent="0.35">
      <c r="A6219" s="315" t="s">
        <v>1</v>
      </c>
      <c r="B6219" s="315"/>
      <c r="C6219" s="315"/>
      <c r="D6219" s="315"/>
      <c r="E6219" s="315"/>
      <c r="F6219" s="315"/>
      <c r="G6219" s="315"/>
      <c r="H6219" s="315"/>
      <c r="I6219" s="315"/>
      <c r="J6219" s="315"/>
      <c r="K6219" s="315"/>
      <c r="L6219" s="315"/>
      <c r="M6219" s="315"/>
      <c r="N6219" s="315"/>
      <c r="O6219" s="315"/>
      <c r="P6219" s="315"/>
      <c r="Q6219" s="315"/>
      <c r="R6219" s="315"/>
      <c r="S6219" s="315"/>
      <c r="T6219" s="315"/>
      <c r="U6219" s="315"/>
      <c r="V6219" s="315"/>
      <c r="W6219" s="315"/>
      <c r="X6219" s="315"/>
      <c r="Y6219" s="315"/>
      <c r="Z6219" s="315"/>
      <c r="AA6219" s="315"/>
      <c r="AB6219" s="315"/>
    </row>
    <row r="6220" spans="1:29" x14ac:dyDescent="0.35">
      <c r="A6220" s="315" t="str">
        <f>A6201</f>
        <v>เทศบาลตำบลนาบอน</v>
      </c>
      <c r="B6220" s="315"/>
      <c r="C6220" s="315"/>
      <c r="D6220" s="315"/>
      <c r="E6220" s="315"/>
      <c r="F6220" s="315"/>
      <c r="G6220" s="315"/>
      <c r="H6220" s="315"/>
      <c r="I6220" s="315"/>
      <c r="J6220" s="315"/>
      <c r="K6220" s="315"/>
      <c r="L6220" s="315"/>
      <c r="M6220" s="315"/>
      <c r="N6220" s="315"/>
      <c r="O6220" s="315"/>
      <c r="P6220" s="315"/>
      <c r="Q6220" s="315"/>
      <c r="R6220" s="315"/>
      <c r="S6220" s="315"/>
      <c r="T6220" s="315"/>
      <c r="U6220" s="315"/>
      <c r="V6220" s="315"/>
      <c r="W6220" s="315"/>
      <c r="X6220" s="315"/>
      <c r="Y6220" s="315"/>
      <c r="Z6220" s="315"/>
      <c r="AA6220" s="315"/>
      <c r="AB6220" s="315"/>
    </row>
    <row r="6221" spans="1:29" x14ac:dyDescent="0.35">
      <c r="A6221" s="8" t="s">
        <v>269</v>
      </c>
      <c r="B6221" s="8"/>
      <c r="C6221" s="8"/>
      <c r="D6221" s="9"/>
      <c r="E6221" s="9"/>
      <c r="F6221" s="9"/>
      <c r="G6221" s="8"/>
      <c r="H6221" s="8"/>
      <c r="I6221" s="8"/>
      <c r="J6221" s="10"/>
      <c r="K6221" s="11"/>
      <c r="L6221" s="12"/>
      <c r="M6221" s="13"/>
      <c r="N6221" s="8"/>
      <c r="O6221" s="8"/>
      <c r="P6221" s="8"/>
      <c r="Q6221" s="10"/>
      <c r="R6221" s="11"/>
      <c r="S6221" s="10"/>
      <c r="T6221" s="10"/>
      <c r="U6221" s="8"/>
      <c r="V6221" s="8"/>
      <c r="W6221" s="11"/>
      <c r="X6221" s="10"/>
      <c r="Y6221" s="11"/>
      <c r="Z6221" s="10"/>
      <c r="AA6221" s="11"/>
      <c r="AB6221" s="14"/>
    </row>
    <row r="6222" spans="1:29" x14ac:dyDescent="0.35">
      <c r="A6222" s="288" t="s">
        <v>4</v>
      </c>
      <c r="B6222" s="316"/>
      <c r="C6222" s="316"/>
      <c r="D6222" s="316"/>
      <c r="E6222" s="316"/>
      <c r="F6222" s="316"/>
      <c r="G6222" s="316"/>
      <c r="H6222" s="316"/>
      <c r="I6222" s="316"/>
      <c r="J6222" s="316"/>
      <c r="K6222" s="316"/>
      <c r="L6222" s="289"/>
      <c r="M6222" s="288" t="s">
        <v>5</v>
      </c>
      <c r="N6222" s="316"/>
      <c r="O6222" s="316"/>
      <c r="P6222" s="316"/>
      <c r="Q6222" s="316"/>
      <c r="R6222" s="316"/>
      <c r="S6222" s="316"/>
      <c r="T6222" s="316"/>
      <c r="U6222" s="316"/>
      <c r="V6222" s="316"/>
      <c r="W6222" s="289"/>
      <c r="X6222" s="290" t="s">
        <v>6</v>
      </c>
      <c r="Y6222" s="290" t="s">
        <v>7</v>
      </c>
      <c r="Z6222" s="290" t="s">
        <v>8</v>
      </c>
      <c r="AA6222" s="290" t="s">
        <v>9</v>
      </c>
      <c r="AB6222" s="317" t="s">
        <v>10</v>
      </c>
    </row>
    <row r="6223" spans="1:29" x14ac:dyDescent="0.35">
      <c r="A6223" s="299" t="s">
        <v>11</v>
      </c>
      <c r="B6223" s="293" t="s">
        <v>12</v>
      </c>
      <c r="C6223" s="293" t="s">
        <v>13</v>
      </c>
      <c r="D6223" s="311" t="s">
        <v>14</v>
      </c>
      <c r="E6223" s="311" t="s">
        <v>15</v>
      </c>
      <c r="F6223" s="312" t="s">
        <v>16</v>
      </c>
      <c r="G6223" s="302" t="s">
        <v>17</v>
      </c>
      <c r="H6223" s="303"/>
      <c r="I6223" s="304"/>
      <c r="J6223" s="290" t="s">
        <v>18</v>
      </c>
      <c r="K6223" s="290" t="s">
        <v>19</v>
      </c>
      <c r="L6223" s="308" t="s">
        <v>20</v>
      </c>
      <c r="M6223" s="299" t="s">
        <v>11</v>
      </c>
      <c r="N6223" s="293" t="s">
        <v>21</v>
      </c>
      <c r="O6223" s="293" t="s">
        <v>22</v>
      </c>
      <c r="P6223" s="293" t="s">
        <v>16</v>
      </c>
      <c r="Q6223" s="290" t="s">
        <v>23</v>
      </c>
      <c r="R6223" s="290" t="s">
        <v>24</v>
      </c>
      <c r="S6223" s="290" t="s">
        <v>25</v>
      </c>
      <c r="T6223" s="290" t="s">
        <v>26</v>
      </c>
      <c r="U6223" s="288" t="s">
        <v>27</v>
      </c>
      <c r="V6223" s="289"/>
      <c r="W6223" s="290" t="s">
        <v>28</v>
      </c>
      <c r="X6223" s="291"/>
      <c r="Y6223" s="291"/>
      <c r="Z6223" s="291"/>
      <c r="AA6223" s="291"/>
      <c r="AB6223" s="318"/>
    </row>
    <row r="6224" spans="1:29" x14ac:dyDescent="0.35">
      <c r="A6224" s="300"/>
      <c r="B6224" s="294"/>
      <c r="C6224" s="294"/>
      <c r="D6224" s="312"/>
      <c r="E6224" s="312"/>
      <c r="F6224" s="312"/>
      <c r="G6224" s="305"/>
      <c r="H6224" s="306"/>
      <c r="I6224" s="307"/>
      <c r="J6224" s="291"/>
      <c r="K6224" s="291"/>
      <c r="L6224" s="309"/>
      <c r="M6224" s="300"/>
      <c r="N6224" s="294"/>
      <c r="O6224" s="294"/>
      <c r="P6224" s="294"/>
      <c r="Q6224" s="291"/>
      <c r="R6224" s="291"/>
      <c r="S6224" s="291"/>
      <c r="T6224" s="291"/>
      <c r="U6224" s="293" t="s">
        <v>29</v>
      </c>
      <c r="V6224" s="296" t="s">
        <v>30</v>
      </c>
      <c r="W6224" s="291"/>
      <c r="X6224" s="291"/>
      <c r="Y6224" s="291"/>
      <c r="Z6224" s="291"/>
      <c r="AA6224" s="291"/>
      <c r="AB6224" s="318"/>
    </row>
    <row r="6225" spans="1:29" x14ac:dyDescent="0.35">
      <c r="A6225" s="300"/>
      <c r="B6225" s="294"/>
      <c r="C6225" s="294"/>
      <c r="D6225" s="312"/>
      <c r="E6225" s="312"/>
      <c r="F6225" s="312"/>
      <c r="G6225" s="299" t="s">
        <v>31</v>
      </c>
      <c r="H6225" s="299" t="s">
        <v>32</v>
      </c>
      <c r="I6225" s="299" t="s">
        <v>33</v>
      </c>
      <c r="J6225" s="291"/>
      <c r="K6225" s="291"/>
      <c r="L6225" s="309"/>
      <c r="M6225" s="300"/>
      <c r="N6225" s="294"/>
      <c r="O6225" s="294"/>
      <c r="P6225" s="294"/>
      <c r="Q6225" s="291"/>
      <c r="R6225" s="291"/>
      <c r="S6225" s="291"/>
      <c r="T6225" s="291"/>
      <c r="U6225" s="294"/>
      <c r="V6225" s="297"/>
      <c r="W6225" s="291"/>
      <c r="X6225" s="291"/>
      <c r="Y6225" s="291"/>
      <c r="Z6225" s="291"/>
      <c r="AA6225" s="291"/>
      <c r="AB6225" s="318"/>
    </row>
    <row r="6226" spans="1:29" x14ac:dyDescent="0.35">
      <c r="A6226" s="300"/>
      <c r="B6226" s="294"/>
      <c r="C6226" s="294"/>
      <c r="D6226" s="312"/>
      <c r="E6226" s="312"/>
      <c r="F6226" s="312"/>
      <c r="G6226" s="300"/>
      <c r="H6226" s="300"/>
      <c r="I6226" s="300"/>
      <c r="J6226" s="291"/>
      <c r="K6226" s="291"/>
      <c r="L6226" s="309"/>
      <c r="M6226" s="300"/>
      <c r="N6226" s="294"/>
      <c r="O6226" s="294"/>
      <c r="P6226" s="294"/>
      <c r="Q6226" s="291"/>
      <c r="R6226" s="291"/>
      <c r="S6226" s="291"/>
      <c r="T6226" s="291"/>
      <c r="U6226" s="294"/>
      <c r="V6226" s="297"/>
      <c r="W6226" s="291"/>
      <c r="X6226" s="291"/>
      <c r="Y6226" s="291"/>
      <c r="Z6226" s="291"/>
      <c r="AA6226" s="291"/>
      <c r="AB6226" s="318"/>
    </row>
    <row r="6227" spans="1:29" x14ac:dyDescent="0.35">
      <c r="A6227" s="301"/>
      <c r="B6227" s="295"/>
      <c r="C6227" s="295"/>
      <c r="D6227" s="313"/>
      <c r="E6227" s="313"/>
      <c r="F6227" s="313"/>
      <c r="G6227" s="301"/>
      <c r="H6227" s="301"/>
      <c r="I6227" s="301"/>
      <c r="J6227" s="292"/>
      <c r="K6227" s="292"/>
      <c r="L6227" s="310"/>
      <c r="M6227" s="301"/>
      <c r="N6227" s="295"/>
      <c r="O6227" s="295"/>
      <c r="P6227" s="295"/>
      <c r="Q6227" s="292"/>
      <c r="R6227" s="292"/>
      <c r="S6227" s="292"/>
      <c r="T6227" s="292"/>
      <c r="U6227" s="295"/>
      <c r="V6227" s="298"/>
      <c r="W6227" s="292"/>
      <c r="X6227" s="292"/>
      <c r="Y6227" s="292"/>
      <c r="Z6227" s="292"/>
      <c r="AA6227" s="292"/>
      <c r="AB6227" s="319"/>
    </row>
    <row r="6228" spans="1:29" x14ac:dyDescent="0.35">
      <c r="A6228" s="15">
        <v>1</v>
      </c>
      <c r="B6228" s="16" t="s">
        <v>95</v>
      </c>
      <c r="C6228" s="16">
        <v>1919</v>
      </c>
      <c r="D6228" s="17">
        <v>4333</v>
      </c>
      <c r="E6228" s="17" t="s">
        <v>59</v>
      </c>
      <c r="F6228" s="18" t="s">
        <v>47</v>
      </c>
      <c r="G6228" s="16">
        <f>[1]ภดส3!G8343</f>
        <v>0</v>
      </c>
      <c r="H6228" s="16">
        <f>[1]ภดส3!H8343</f>
        <v>0</v>
      </c>
      <c r="I6228" s="16">
        <v>40</v>
      </c>
      <c r="J6228" s="19">
        <f>G6228*400+H6228*100+I6228</f>
        <v>40</v>
      </c>
      <c r="K6228" s="20">
        <v>3050</v>
      </c>
      <c r="L6228" s="19">
        <f t="shared" ref="L6228" si="357">J6228*K6228</f>
        <v>122000</v>
      </c>
      <c r="M6228" s="21">
        <v>1</v>
      </c>
      <c r="N6228" s="21" t="s">
        <v>48</v>
      </c>
      <c r="O6228" s="21" t="s">
        <v>271</v>
      </c>
      <c r="P6228" s="21">
        <v>3</v>
      </c>
      <c r="Q6228" s="22">
        <v>360</v>
      </c>
      <c r="R6228" s="23">
        <v>100</v>
      </c>
      <c r="S6228" s="22">
        <v>7450</v>
      </c>
      <c r="T6228" s="22">
        <f>Q6228*S6228</f>
        <v>2682000</v>
      </c>
      <c r="U6228" s="21">
        <v>5</v>
      </c>
      <c r="V6228" s="21">
        <v>5</v>
      </c>
      <c r="W6228" s="23">
        <f>T6228-T6228*5/100</f>
        <v>2547900</v>
      </c>
      <c r="X6228" s="22">
        <f>L6228+W6228</f>
        <v>2669900</v>
      </c>
      <c r="Y6228" s="23">
        <f t="shared" ref="Y6228" si="358">X6228*100/100</f>
        <v>2669900</v>
      </c>
      <c r="Z6228" s="22">
        <v>0</v>
      </c>
      <c r="AA6228" s="24">
        <f t="shared" ref="AA6228" si="359">Y6228-Z6228</f>
        <v>2669900</v>
      </c>
      <c r="AB6228" s="25">
        <v>0.3</v>
      </c>
    </row>
    <row r="6229" spans="1:29" x14ac:dyDescent="0.35">
      <c r="A6229" s="15"/>
      <c r="B6229" s="16"/>
      <c r="C6229" s="16"/>
      <c r="D6229" s="17"/>
      <c r="E6229" s="17"/>
      <c r="F6229" s="28"/>
      <c r="G6229" s="16"/>
      <c r="H6229" s="16"/>
      <c r="I6229" s="16"/>
      <c r="J6229" s="45"/>
      <c r="K6229" s="29"/>
      <c r="L6229" s="19"/>
      <c r="M6229" s="30"/>
      <c r="N6229" s="30"/>
      <c r="O6229" s="31"/>
      <c r="P6229" s="30"/>
      <c r="Q6229" s="32"/>
      <c r="R6229" s="23"/>
      <c r="S6229" s="42"/>
      <c r="T6229" s="22"/>
      <c r="U6229" s="31"/>
      <c r="V6229" s="31"/>
      <c r="W6229" s="23"/>
      <c r="X6229" s="22"/>
      <c r="Y6229" s="23"/>
      <c r="Z6229" s="22"/>
      <c r="AA6229" s="24"/>
      <c r="AB6229" s="25"/>
    </row>
    <row r="6230" spans="1:29" x14ac:dyDescent="0.35">
      <c r="A6230" s="201"/>
      <c r="B6230" s="202"/>
      <c r="C6230" s="202"/>
      <c r="D6230" s="77"/>
      <c r="E6230" s="77"/>
      <c r="F6230" s="130"/>
      <c r="G6230" s="202"/>
      <c r="H6230" s="202"/>
      <c r="I6230" s="202"/>
      <c r="J6230" s="196"/>
      <c r="K6230" s="197"/>
      <c r="L6230" s="203"/>
      <c r="M6230" s="132"/>
      <c r="N6230" s="204"/>
      <c r="O6230" s="204"/>
      <c r="P6230" s="204"/>
      <c r="Q6230" s="183"/>
      <c r="R6230" s="206"/>
      <c r="S6230" s="183"/>
      <c r="T6230" s="207"/>
      <c r="U6230" s="204"/>
      <c r="V6230" s="204"/>
      <c r="W6230" s="206"/>
      <c r="X6230" s="207"/>
      <c r="Y6230" s="206"/>
      <c r="Z6230" s="207"/>
      <c r="AA6230" s="208"/>
      <c r="AB6230" s="198"/>
      <c r="AC6230" s="188"/>
    </row>
    <row r="6231" spans="1:29" x14ac:dyDescent="0.35">
      <c r="A6231" s="1"/>
      <c r="B6231" s="1"/>
      <c r="C6231" s="1"/>
      <c r="D6231" s="2"/>
      <c r="E6231" s="2"/>
      <c r="F6231" s="2"/>
      <c r="G6231" s="1"/>
      <c r="H6231" s="1"/>
      <c r="I6231" s="1"/>
      <c r="J6231" s="3"/>
      <c r="K6231" s="4"/>
      <c r="M6231" s="6"/>
      <c r="N6231" s="1"/>
      <c r="O6231" s="1"/>
      <c r="P6231" s="1"/>
      <c r="Q6231" s="3"/>
      <c r="R6231" s="4"/>
      <c r="S6231" s="3"/>
      <c r="T6231" s="3"/>
      <c r="U6231" s="1"/>
      <c r="V6231" s="1"/>
      <c r="W6231" s="4"/>
      <c r="X6231" s="3"/>
      <c r="Y6231" s="4"/>
      <c r="Z6231" s="3"/>
      <c r="AA6231" s="4"/>
      <c r="AB6231" s="55"/>
    </row>
    <row r="6232" spans="1:29" x14ac:dyDescent="0.35">
      <c r="A6232" s="8"/>
      <c r="B6232" s="8" t="s">
        <v>37</v>
      </c>
      <c r="C6232" s="8"/>
      <c r="D6232" s="9" t="s">
        <v>38</v>
      </c>
      <c r="E6232" s="9"/>
      <c r="F6232" s="9"/>
      <c r="G6232" s="56"/>
      <c r="H6232" s="8" t="s">
        <v>39</v>
      </c>
      <c r="I6232" s="8"/>
      <c r="J6232" s="57"/>
      <c r="K6232" s="10"/>
      <c r="L6232" s="8"/>
      <c r="M6232" s="13"/>
      <c r="N6232" s="1"/>
      <c r="O6232" s="1"/>
      <c r="P6232" s="1"/>
      <c r="Q6232" s="3"/>
      <c r="R6232" s="4"/>
      <c r="S6232" s="3"/>
      <c r="T6232" s="3"/>
      <c r="U6232" s="1"/>
      <c r="V6232" s="1"/>
      <c r="W6232" s="4"/>
      <c r="X6232" s="3"/>
      <c r="Y6232" s="4"/>
      <c r="Z6232" s="3"/>
      <c r="AA6232" s="4"/>
      <c r="AB6232" s="55"/>
    </row>
    <row r="6233" spans="1:29" x14ac:dyDescent="0.35">
      <c r="A6233" s="8"/>
      <c r="B6233" s="8"/>
      <c r="C6233" s="8"/>
      <c r="D6233" s="9"/>
      <c r="E6233" s="9"/>
      <c r="F6233" s="9"/>
      <c r="G6233" s="56"/>
      <c r="H6233" s="8" t="s">
        <v>40</v>
      </c>
      <c r="I6233" s="8"/>
      <c r="J6233" s="57"/>
      <c r="K6233" s="10"/>
      <c r="L6233" s="8"/>
      <c r="M6233" s="13"/>
      <c r="N6233" s="1"/>
      <c r="O6233" s="1"/>
      <c r="P6233" s="1"/>
      <c r="Q6233" s="3"/>
      <c r="R6233" s="4"/>
      <c r="S6233" s="3"/>
      <c r="T6233" s="3"/>
      <c r="U6233" s="1"/>
      <c r="V6233" s="1"/>
      <c r="W6233" s="4"/>
      <c r="X6233" s="3"/>
      <c r="Y6233" s="4"/>
      <c r="Z6233" s="3"/>
      <c r="AA6233" s="4"/>
      <c r="AB6233" s="55"/>
    </row>
    <row r="6234" spans="1:29" x14ac:dyDescent="0.35">
      <c r="A6234" s="8"/>
      <c r="B6234" s="8"/>
      <c r="C6234" s="8"/>
      <c r="D6234" s="9"/>
      <c r="E6234" s="9"/>
      <c r="F6234" s="9"/>
      <c r="G6234" s="56"/>
      <c r="H6234" s="8" t="s">
        <v>41</v>
      </c>
      <c r="I6234" s="8"/>
      <c r="J6234" s="57"/>
      <c r="K6234" s="10"/>
      <c r="L6234" s="8"/>
      <c r="M6234" s="13"/>
      <c r="N6234" s="1"/>
      <c r="O6234" s="1"/>
      <c r="P6234" s="8"/>
      <c r="Q6234" s="3"/>
      <c r="R6234" s="4"/>
      <c r="S6234" s="3"/>
      <c r="T6234" s="3"/>
      <c r="U6234" s="1"/>
      <c r="V6234" s="1"/>
      <c r="W6234" s="4"/>
      <c r="X6234" s="3"/>
      <c r="Y6234" s="11"/>
      <c r="Z6234" s="10"/>
      <c r="AA6234" s="11"/>
      <c r="AB6234" s="14"/>
    </row>
    <row r="6235" spans="1:29" x14ac:dyDescent="0.35">
      <c r="A6235" s="8"/>
      <c r="B6235" s="8"/>
      <c r="C6235" s="8"/>
      <c r="D6235" s="9"/>
      <c r="E6235" s="9"/>
      <c r="F6235" s="9"/>
      <c r="G6235" s="56"/>
      <c r="H6235" s="8" t="s">
        <v>42</v>
      </c>
      <c r="I6235" s="58"/>
      <c r="J6235" s="59"/>
      <c r="K6235" s="12"/>
      <c r="L6235" s="58"/>
      <c r="M6235" s="60"/>
      <c r="N6235" s="1"/>
      <c r="O6235" s="1"/>
      <c r="P6235" s="8"/>
      <c r="Q6235" s="3"/>
      <c r="R6235" s="4"/>
      <c r="S6235" s="3"/>
      <c r="T6235" s="3"/>
      <c r="U6235" s="1"/>
      <c r="V6235" s="1"/>
      <c r="W6235" s="4"/>
      <c r="X6235" s="3"/>
      <c r="Y6235" s="11"/>
      <c r="Z6235" s="10"/>
      <c r="AA6235" s="11"/>
      <c r="AB6235" s="14"/>
    </row>
    <row r="6236" spans="1:29" x14ac:dyDescent="0.35">
      <c r="A6236" s="58"/>
      <c r="B6236" s="58"/>
      <c r="C6236" s="58"/>
      <c r="D6236" s="61"/>
      <c r="E6236" s="61"/>
      <c r="F6236" s="61"/>
      <c r="G6236" s="58"/>
      <c r="H6236" s="58" t="s">
        <v>43</v>
      </c>
      <c r="I6236" s="58"/>
      <c r="J6236" s="59"/>
      <c r="K6236" s="12"/>
      <c r="L6236" s="58"/>
      <c r="M6236" s="60"/>
    </row>
    <row r="6237" spans="1:29" x14ac:dyDescent="0.35">
      <c r="A6237" s="1"/>
      <c r="B6237" s="1"/>
      <c r="C6237" s="1"/>
      <c r="D6237" s="2"/>
      <c r="E6237" s="2"/>
      <c r="F6237" s="2"/>
      <c r="G6237" s="1"/>
      <c r="H6237" s="1"/>
      <c r="I6237" s="1"/>
      <c r="J6237" s="3"/>
      <c r="K6237" s="4"/>
      <c r="M6237" s="6"/>
      <c r="N6237" s="1"/>
      <c r="O6237" s="1"/>
      <c r="P6237" s="1"/>
      <c r="Q6237" s="3"/>
      <c r="R6237" s="4"/>
      <c r="S6237" s="3"/>
      <c r="T6237" s="3"/>
      <c r="U6237" s="1"/>
      <c r="V6237" s="1"/>
      <c r="W6237" s="4"/>
      <c r="X6237" s="3"/>
      <c r="Y6237" s="4"/>
      <c r="Z6237" s="3"/>
      <c r="AA6237" s="314" t="s">
        <v>0</v>
      </c>
      <c r="AB6237" s="314"/>
    </row>
    <row r="6238" spans="1:29" x14ac:dyDescent="0.35">
      <c r="A6238" s="315" t="s">
        <v>1</v>
      </c>
      <c r="B6238" s="315"/>
      <c r="C6238" s="315"/>
      <c r="D6238" s="315"/>
      <c r="E6238" s="315"/>
      <c r="F6238" s="315"/>
      <c r="G6238" s="315"/>
      <c r="H6238" s="315"/>
      <c r="I6238" s="315"/>
      <c r="J6238" s="315"/>
      <c r="K6238" s="315"/>
      <c r="L6238" s="315"/>
      <c r="M6238" s="315"/>
      <c r="N6238" s="315"/>
      <c r="O6238" s="315"/>
      <c r="P6238" s="315"/>
      <c r="Q6238" s="315"/>
      <c r="R6238" s="315"/>
      <c r="S6238" s="315"/>
      <c r="T6238" s="315"/>
      <c r="U6238" s="315"/>
      <c r="V6238" s="315"/>
      <c r="W6238" s="315"/>
      <c r="X6238" s="315"/>
      <c r="Y6238" s="315"/>
      <c r="Z6238" s="315"/>
      <c r="AA6238" s="315"/>
      <c r="AB6238" s="315"/>
    </row>
    <row r="6239" spans="1:29" x14ac:dyDescent="0.35">
      <c r="A6239" s="315" t="str">
        <f>A6220</f>
        <v>เทศบาลตำบลนาบอน</v>
      </c>
      <c r="B6239" s="315"/>
      <c r="C6239" s="315"/>
      <c r="D6239" s="315"/>
      <c r="E6239" s="315"/>
      <c r="F6239" s="315"/>
      <c r="G6239" s="315"/>
      <c r="H6239" s="315"/>
      <c r="I6239" s="315"/>
      <c r="J6239" s="315"/>
      <c r="K6239" s="315"/>
      <c r="L6239" s="315"/>
      <c r="M6239" s="315"/>
      <c r="N6239" s="315"/>
      <c r="O6239" s="315"/>
      <c r="P6239" s="315"/>
      <c r="Q6239" s="315"/>
      <c r="R6239" s="315"/>
      <c r="S6239" s="315"/>
      <c r="T6239" s="315"/>
      <c r="U6239" s="315"/>
      <c r="V6239" s="315"/>
      <c r="W6239" s="315"/>
      <c r="X6239" s="315"/>
      <c r="Y6239" s="315"/>
      <c r="Z6239" s="315"/>
      <c r="AA6239" s="315"/>
      <c r="AB6239" s="315"/>
    </row>
    <row r="6240" spans="1:29" x14ac:dyDescent="0.35">
      <c r="A6240" s="8" t="s">
        <v>477</v>
      </c>
      <c r="B6240" s="8"/>
      <c r="C6240" s="8"/>
      <c r="D6240" s="9"/>
      <c r="E6240" s="9"/>
      <c r="F6240" s="9"/>
      <c r="G6240" s="8"/>
      <c r="H6240" s="8"/>
      <c r="I6240" s="8"/>
      <c r="J6240" s="10"/>
      <c r="K6240" s="11"/>
      <c r="L6240" s="12"/>
      <c r="M6240" s="13"/>
      <c r="N6240" s="8"/>
      <c r="O6240" s="8"/>
      <c r="P6240" s="8"/>
      <c r="Q6240" s="10"/>
      <c r="R6240" s="11"/>
      <c r="S6240" s="10"/>
      <c r="T6240" s="10"/>
      <c r="U6240" s="8"/>
      <c r="V6240" s="8"/>
      <c r="W6240" s="11"/>
      <c r="X6240" s="10"/>
      <c r="Y6240" s="11"/>
      <c r="Z6240" s="10"/>
      <c r="AA6240" s="11"/>
      <c r="AB6240" s="14"/>
    </row>
    <row r="6241" spans="1:28" x14ac:dyDescent="0.35">
      <c r="A6241" s="288" t="s">
        <v>4</v>
      </c>
      <c r="B6241" s="316"/>
      <c r="C6241" s="316"/>
      <c r="D6241" s="316"/>
      <c r="E6241" s="316"/>
      <c r="F6241" s="316"/>
      <c r="G6241" s="316"/>
      <c r="H6241" s="316"/>
      <c r="I6241" s="316"/>
      <c r="J6241" s="316"/>
      <c r="K6241" s="316"/>
      <c r="L6241" s="289"/>
      <c r="M6241" s="288" t="s">
        <v>5</v>
      </c>
      <c r="N6241" s="316"/>
      <c r="O6241" s="316"/>
      <c r="P6241" s="316"/>
      <c r="Q6241" s="316"/>
      <c r="R6241" s="316"/>
      <c r="S6241" s="316"/>
      <c r="T6241" s="316"/>
      <c r="U6241" s="316"/>
      <c r="V6241" s="316"/>
      <c r="W6241" s="289"/>
      <c r="X6241" s="290" t="s">
        <v>6</v>
      </c>
      <c r="Y6241" s="290" t="s">
        <v>7</v>
      </c>
      <c r="Z6241" s="290" t="s">
        <v>8</v>
      </c>
      <c r="AA6241" s="290" t="s">
        <v>9</v>
      </c>
      <c r="AB6241" s="317" t="s">
        <v>10</v>
      </c>
    </row>
    <row r="6242" spans="1:28" x14ac:dyDescent="0.35">
      <c r="A6242" s="299" t="s">
        <v>11</v>
      </c>
      <c r="B6242" s="293" t="s">
        <v>12</v>
      </c>
      <c r="C6242" s="293" t="s">
        <v>13</v>
      </c>
      <c r="D6242" s="311" t="s">
        <v>14</v>
      </c>
      <c r="E6242" s="311" t="s">
        <v>15</v>
      </c>
      <c r="F6242" s="312" t="s">
        <v>16</v>
      </c>
      <c r="G6242" s="302" t="s">
        <v>17</v>
      </c>
      <c r="H6242" s="303"/>
      <c r="I6242" s="304"/>
      <c r="J6242" s="290" t="s">
        <v>18</v>
      </c>
      <c r="K6242" s="290" t="s">
        <v>19</v>
      </c>
      <c r="L6242" s="308" t="s">
        <v>20</v>
      </c>
      <c r="M6242" s="299" t="s">
        <v>11</v>
      </c>
      <c r="N6242" s="293" t="s">
        <v>21</v>
      </c>
      <c r="O6242" s="293" t="s">
        <v>22</v>
      </c>
      <c r="P6242" s="293" t="s">
        <v>16</v>
      </c>
      <c r="Q6242" s="290" t="s">
        <v>23</v>
      </c>
      <c r="R6242" s="290" t="s">
        <v>24</v>
      </c>
      <c r="S6242" s="290" t="s">
        <v>25</v>
      </c>
      <c r="T6242" s="290" t="s">
        <v>26</v>
      </c>
      <c r="U6242" s="288" t="s">
        <v>27</v>
      </c>
      <c r="V6242" s="289"/>
      <c r="W6242" s="290" t="s">
        <v>28</v>
      </c>
      <c r="X6242" s="291"/>
      <c r="Y6242" s="291"/>
      <c r="Z6242" s="291"/>
      <c r="AA6242" s="291"/>
      <c r="AB6242" s="318"/>
    </row>
    <row r="6243" spans="1:28" x14ac:dyDescent="0.35">
      <c r="A6243" s="300"/>
      <c r="B6243" s="294"/>
      <c r="C6243" s="294"/>
      <c r="D6243" s="312"/>
      <c r="E6243" s="312"/>
      <c r="F6243" s="312"/>
      <c r="G6243" s="305"/>
      <c r="H6243" s="306"/>
      <c r="I6243" s="307"/>
      <c r="J6243" s="291"/>
      <c r="K6243" s="291"/>
      <c r="L6243" s="309"/>
      <c r="M6243" s="300"/>
      <c r="N6243" s="294"/>
      <c r="O6243" s="294"/>
      <c r="P6243" s="294"/>
      <c r="Q6243" s="291"/>
      <c r="R6243" s="291"/>
      <c r="S6243" s="291"/>
      <c r="T6243" s="291"/>
      <c r="U6243" s="293" t="s">
        <v>29</v>
      </c>
      <c r="V6243" s="296" t="s">
        <v>30</v>
      </c>
      <c r="W6243" s="291"/>
      <c r="X6243" s="291"/>
      <c r="Y6243" s="291"/>
      <c r="Z6243" s="291"/>
      <c r="AA6243" s="291"/>
      <c r="AB6243" s="318"/>
    </row>
    <row r="6244" spans="1:28" x14ac:dyDescent="0.35">
      <c r="A6244" s="300"/>
      <c r="B6244" s="294"/>
      <c r="C6244" s="294"/>
      <c r="D6244" s="312"/>
      <c r="E6244" s="312"/>
      <c r="F6244" s="312"/>
      <c r="G6244" s="299" t="s">
        <v>31</v>
      </c>
      <c r="H6244" s="299" t="s">
        <v>32</v>
      </c>
      <c r="I6244" s="299" t="s">
        <v>33</v>
      </c>
      <c r="J6244" s="291"/>
      <c r="K6244" s="291"/>
      <c r="L6244" s="309"/>
      <c r="M6244" s="300"/>
      <c r="N6244" s="294"/>
      <c r="O6244" s="294"/>
      <c r="P6244" s="294"/>
      <c r="Q6244" s="291"/>
      <c r="R6244" s="291"/>
      <c r="S6244" s="291"/>
      <c r="T6244" s="291"/>
      <c r="U6244" s="294"/>
      <c r="V6244" s="297"/>
      <c r="W6244" s="291"/>
      <c r="X6244" s="291"/>
      <c r="Y6244" s="291"/>
      <c r="Z6244" s="291"/>
      <c r="AA6244" s="291"/>
      <c r="AB6244" s="318"/>
    </row>
    <row r="6245" spans="1:28" x14ac:dyDescent="0.35">
      <c r="A6245" s="300"/>
      <c r="B6245" s="294"/>
      <c r="C6245" s="294"/>
      <c r="D6245" s="312"/>
      <c r="E6245" s="312"/>
      <c r="F6245" s="312"/>
      <c r="G6245" s="300"/>
      <c r="H6245" s="300"/>
      <c r="I6245" s="300"/>
      <c r="J6245" s="291"/>
      <c r="K6245" s="291"/>
      <c r="L6245" s="309"/>
      <c r="M6245" s="300"/>
      <c r="N6245" s="294"/>
      <c r="O6245" s="294"/>
      <c r="P6245" s="294"/>
      <c r="Q6245" s="291"/>
      <c r="R6245" s="291"/>
      <c r="S6245" s="291"/>
      <c r="T6245" s="291"/>
      <c r="U6245" s="294"/>
      <c r="V6245" s="297"/>
      <c r="W6245" s="291"/>
      <c r="X6245" s="291"/>
      <c r="Y6245" s="291"/>
      <c r="Z6245" s="291"/>
      <c r="AA6245" s="291"/>
      <c r="AB6245" s="318"/>
    </row>
    <row r="6246" spans="1:28" x14ac:dyDescent="0.35">
      <c r="A6246" s="301"/>
      <c r="B6246" s="295"/>
      <c r="C6246" s="295"/>
      <c r="D6246" s="313"/>
      <c r="E6246" s="313"/>
      <c r="F6246" s="313"/>
      <c r="G6246" s="301"/>
      <c r="H6246" s="301"/>
      <c r="I6246" s="301"/>
      <c r="J6246" s="292"/>
      <c r="K6246" s="292"/>
      <c r="L6246" s="310"/>
      <c r="M6246" s="301"/>
      <c r="N6246" s="295"/>
      <c r="O6246" s="295"/>
      <c r="P6246" s="295"/>
      <c r="Q6246" s="292"/>
      <c r="R6246" s="292"/>
      <c r="S6246" s="292"/>
      <c r="T6246" s="292"/>
      <c r="U6246" s="295"/>
      <c r="V6246" s="298"/>
      <c r="W6246" s="292"/>
      <c r="X6246" s="292"/>
      <c r="Y6246" s="292"/>
      <c r="Z6246" s="292"/>
      <c r="AA6246" s="292"/>
      <c r="AB6246" s="319"/>
    </row>
    <row r="6247" spans="1:28" x14ac:dyDescent="0.35">
      <c r="A6247" s="15">
        <v>1</v>
      </c>
      <c r="B6247" s="16" t="s">
        <v>95</v>
      </c>
      <c r="C6247" s="16">
        <v>3832</v>
      </c>
      <c r="D6247" s="17">
        <v>8072</v>
      </c>
      <c r="E6247" s="17" t="s">
        <v>158</v>
      </c>
      <c r="F6247" s="18" t="s">
        <v>45</v>
      </c>
      <c r="G6247" s="16">
        <v>0</v>
      </c>
      <c r="H6247" s="16">
        <v>0</v>
      </c>
      <c r="I6247" s="16">
        <v>21</v>
      </c>
      <c r="J6247" s="19">
        <f>G6247*400+H6247*200+I6247</f>
        <v>21</v>
      </c>
      <c r="K6247" s="20">
        <v>300</v>
      </c>
      <c r="L6247" s="19">
        <f>J6247*K6247</f>
        <v>6300</v>
      </c>
      <c r="M6247" s="21"/>
      <c r="N6247" s="21"/>
      <c r="O6247" s="21"/>
      <c r="P6247" s="21"/>
      <c r="Q6247" s="22"/>
      <c r="R6247" s="23"/>
      <c r="S6247" s="22"/>
      <c r="T6247" s="22"/>
      <c r="U6247" s="21"/>
      <c r="V6247" s="21"/>
      <c r="W6247" s="23"/>
      <c r="X6247" s="22">
        <f>L6247</f>
        <v>6300</v>
      </c>
      <c r="Y6247" s="23">
        <f>X6247*100/100</f>
        <v>6300</v>
      </c>
      <c r="Z6247" s="22">
        <v>0</v>
      </c>
      <c r="AA6247" s="24">
        <f>Y6247-Z6247</f>
        <v>6300</v>
      </c>
      <c r="AB6247" s="25">
        <v>0.3</v>
      </c>
    </row>
    <row r="6248" spans="1:28" x14ac:dyDescent="0.35">
      <c r="A6248" s="15">
        <v>2</v>
      </c>
      <c r="B6248" s="16" t="s">
        <v>95</v>
      </c>
      <c r="C6248" s="16">
        <v>3833</v>
      </c>
      <c r="D6248" s="17">
        <v>8073</v>
      </c>
      <c r="E6248" s="17" t="s">
        <v>158</v>
      </c>
      <c r="F6248" s="18" t="s">
        <v>34</v>
      </c>
      <c r="G6248" s="16">
        <v>0</v>
      </c>
      <c r="H6248" s="16">
        <v>0</v>
      </c>
      <c r="I6248" s="16">
        <v>21</v>
      </c>
      <c r="J6248" s="19">
        <f>G6248*400+H6248*100+I6248</f>
        <v>21</v>
      </c>
      <c r="K6248" s="20">
        <v>300</v>
      </c>
      <c r="L6248" s="19">
        <f>J6248*K6248</f>
        <v>6300</v>
      </c>
      <c r="M6248" s="21">
        <v>1</v>
      </c>
      <c r="N6248" s="21" t="s">
        <v>74</v>
      </c>
      <c r="O6248" s="21" t="s">
        <v>49</v>
      </c>
      <c r="P6248" s="21">
        <v>2</v>
      </c>
      <c r="Q6248" s="22">
        <v>80</v>
      </c>
      <c r="R6248" s="23">
        <v>100</v>
      </c>
      <c r="S6248" s="22">
        <v>7450</v>
      </c>
      <c r="T6248" s="22">
        <f>Q6248*S6248</f>
        <v>596000</v>
      </c>
      <c r="U6248" s="21">
        <v>20</v>
      </c>
      <c r="V6248" s="21">
        <v>30</v>
      </c>
      <c r="W6248" s="23">
        <f>T6248-T6248*V6248/100</f>
        <v>417200</v>
      </c>
      <c r="X6248" s="22">
        <f>T6248-W6248</f>
        <v>178800</v>
      </c>
      <c r="Y6248" s="23">
        <f>X6248*100/100</f>
        <v>178800</v>
      </c>
      <c r="Z6248" s="22">
        <v>50000000</v>
      </c>
      <c r="AA6248" s="24">
        <v>0</v>
      </c>
      <c r="AB6248" s="25">
        <v>0.02</v>
      </c>
    </row>
    <row r="6249" spans="1:28" x14ac:dyDescent="0.35">
      <c r="A6249" s="15">
        <v>3</v>
      </c>
      <c r="B6249" s="16" t="s">
        <v>95</v>
      </c>
      <c r="C6249" s="16">
        <v>3834</v>
      </c>
      <c r="D6249" s="17">
        <v>8074</v>
      </c>
      <c r="E6249" s="17" t="s">
        <v>158</v>
      </c>
      <c r="F6249" s="18" t="s">
        <v>34</v>
      </c>
      <c r="G6249" s="16">
        <v>0</v>
      </c>
      <c r="H6249" s="16">
        <v>0</v>
      </c>
      <c r="I6249" s="16">
        <v>21</v>
      </c>
      <c r="J6249" s="19">
        <f>G6249*400+H6249*100+I6249</f>
        <v>21</v>
      </c>
      <c r="K6249" s="20">
        <v>300</v>
      </c>
      <c r="L6249" s="19">
        <f>J6249*K6249</f>
        <v>6300</v>
      </c>
      <c r="M6249" s="21"/>
      <c r="N6249" s="21" t="s">
        <v>74</v>
      </c>
      <c r="O6249" s="21" t="s">
        <v>49</v>
      </c>
      <c r="P6249" s="21">
        <v>2</v>
      </c>
      <c r="Q6249" s="22">
        <v>80</v>
      </c>
      <c r="R6249" s="23">
        <v>100</v>
      </c>
      <c r="S6249" s="22">
        <v>7450</v>
      </c>
      <c r="T6249" s="22">
        <f>Q6249*S6249</f>
        <v>596000</v>
      </c>
      <c r="U6249" s="21">
        <v>20</v>
      </c>
      <c r="V6249" s="21">
        <v>30</v>
      </c>
      <c r="W6249" s="23">
        <f>T6249-T6249*V6249/100</f>
        <v>417200</v>
      </c>
      <c r="X6249" s="22">
        <f>T6249-W6249</f>
        <v>178800</v>
      </c>
      <c r="Y6249" s="23">
        <f>X6249*100/100</f>
        <v>178800</v>
      </c>
      <c r="Z6249" s="22">
        <v>0</v>
      </c>
      <c r="AA6249" s="24">
        <v>0</v>
      </c>
      <c r="AB6249" s="25">
        <v>0.02</v>
      </c>
    </row>
    <row r="6250" spans="1:28" x14ac:dyDescent="0.35">
      <c r="A6250" s="15"/>
      <c r="B6250" s="16"/>
      <c r="C6250" s="16"/>
      <c r="D6250" s="17"/>
      <c r="E6250" s="17"/>
      <c r="F6250" s="28"/>
      <c r="G6250" s="16"/>
      <c r="H6250" s="16"/>
      <c r="I6250" s="16"/>
      <c r="J6250" s="45"/>
      <c r="K6250" s="29"/>
      <c r="L6250" s="19"/>
      <c r="M6250" s="30"/>
      <c r="N6250" s="30"/>
      <c r="O6250" s="31"/>
      <c r="P6250" s="30"/>
      <c r="Q6250" s="32"/>
      <c r="R6250" s="23"/>
      <c r="S6250" s="42"/>
      <c r="T6250" s="22"/>
      <c r="U6250" s="31"/>
      <c r="V6250" s="31"/>
      <c r="W6250" s="23"/>
      <c r="X6250" s="22"/>
      <c r="Y6250" s="23"/>
      <c r="Z6250" s="22"/>
      <c r="AA6250" s="24"/>
      <c r="AB6250" s="25"/>
    </row>
    <row r="6251" spans="1:28" x14ac:dyDescent="0.35">
      <c r="A6251" s="201"/>
      <c r="B6251" s="202"/>
      <c r="C6251" s="202"/>
      <c r="D6251" s="77"/>
      <c r="E6251" s="77"/>
      <c r="F6251" s="130"/>
      <c r="G6251" s="202"/>
      <c r="H6251" s="202"/>
      <c r="I6251" s="202"/>
      <c r="J6251" s="196"/>
      <c r="K6251" s="197"/>
      <c r="L6251" s="203"/>
      <c r="M6251" s="132"/>
      <c r="N6251" s="204"/>
      <c r="O6251" s="204"/>
      <c r="P6251" s="204"/>
      <c r="Q6251" s="183"/>
      <c r="R6251" s="206"/>
      <c r="S6251" s="183"/>
      <c r="T6251" s="207"/>
      <c r="U6251" s="204"/>
      <c r="V6251" s="204"/>
      <c r="W6251" s="206"/>
      <c r="X6251" s="207"/>
      <c r="Y6251" s="206"/>
      <c r="Z6251" s="207"/>
      <c r="AA6251" s="208"/>
      <c r="AB6251" s="198"/>
    </row>
    <row r="6252" spans="1:28" x14ac:dyDescent="0.35">
      <c r="A6252" s="1"/>
      <c r="B6252" s="1"/>
      <c r="C6252" s="1"/>
      <c r="D6252" s="2"/>
      <c r="E6252" s="2"/>
      <c r="F6252" s="2"/>
      <c r="G6252" s="1"/>
      <c r="H6252" s="1"/>
      <c r="I6252" s="1"/>
      <c r="J6252" s="3"/>
      <c r="K6252" s="4"/>
      <c r="M6252" s="6"/>
      <c r="N6252" s="1"/>
      <c r="O6252" s="1"/>
      <c r="P6252" s="1"/>
      <c r="Q6252" s="3"/>
      <c r="R6252" s="4"/>
      <c r="S6252" s="3"/>
      <c r="T6252" s="3"/>
      <c r="U6252" s="1"/>
      <c r="V6252" s="1"/>
      <c r="W6252" s="4"/>
      <c r="X6252" s="3"/>
      <c r="Y6252" s="4"/>
      <c r="Z6252" s="3"/>
      <c r="AA6252" s="4"/>
      <c r="AB6252" s="55"/>
    </row>
    <row r="6253" spans="1:28" x14ac:dyDescent="0.35">
      <c r="A6253" s="8"/>
      <c r="B6253" s="8" t="s">
        <v>37</v>
      </c>
      <c r="C6253" s="8"/>
      <c r="D6253" s="9" t="s">
        <v>38</v>
      </c>
      <c r="E6253" s="9"/>
      <c r="F6253" s="9"/>
      <c r="G6253" s="56"/>
      <c r="H6253" s="8" t="s">
        <v>39</v>
      </c>
      <c r="I6253" s="8"/>
      <c r="J6253" s="57"/>
      <c r="K6253" s="10"/>
      <c r="L6253" s="8"/>
      <c r="M6253" s="13"/>
      <c r="N6253" s="1"/>
      <c r="O6253" s="1"/>
      <c r="P6253" s="1"/>
      <c r="Q6253" s="3"/>
      <c r="R6253" s="4"/>
      <c r="S6253" s="3"/>
      <c r="T6253" s="3"/>
      <c r="U6253" s="1"/>
      <c r="V6253" s="1"/>
      <c r="W6253" s="4"/>
      <c r="X6253" s="3"/>
      <c r="Y6253" s="4"/>
      <c r="Z6253" s="3"/>
      <c r="AA6253" s="4"/>
      <c r="AB6253" s="55"/>
    </row>
    <row r="6254" spans="1:28" x14ac:dyDescent="0.35">
      <c r="A6254" s="8"/>
      <c r="B6254" s="8"/>
      <c r="C6254" s="8"/>
      <c r="D6254" s="9"/>
      <c r="E6254" s="9"/>
      <c r="F6254" s="9"/>
      <c r="G6254" s="56"/>
      <c r="H6254" s="8" t="s">
        <v>40</v>
      </c>
      <c r="I6254" s="8"/>
      <c r="J6254" s="57"/>
      <c r="K6254" s="10"/>
      <c r="L6254" s="8"/>
      <c r="M6254" s="13"/>
      <c r="N6254" s="1"/>
      <c r="O6254" s="1"/>
      <c r="P6254" s="1"/>
      <c r="Q6254" s="3"/>
      <c r="R6254" s="4"/>
      <c r="S6254" s="3"/>
      <c r="T6254" s="3"/>
      <c r="U6254" s="1"/>
      <c r="V6254" s="1"/>
      <c r="W6254" s="4"/>
      <c r="X6254" s="3"/>
      <c r="Y6254" s="4"/>
      <c r="Z6254" s="3"/>
      <c r="AA6254" s="4"/>
      <c r="AB6254" s="55"/>
    </row>
    <row r="6255" spans="1:28" x14ac:dyDescent="0.35">
      <c r="A6255" s="8"/>
      <c r="B6255" s="8"/>
      <c r="C6255" s="8"/>
      <c r="D6255" s="9"/>
      <c r="E6255" s="9"/>
      <c r="F6255" s="9"/>
      <c r="G6255" s="56"/>
      <c r="H6255" s="8" t="s">
        <v>41</v>
      </c>
      <c r="I6255" s="8"/>
      <c r="J6255" s="57"/>
      <c r="K6255" s="10"/>
      <c r="L6255" s="8"/>
      <c r="M6255" s="13"/>
      <c r="N6255" s="1"/>
      <c r="O6255" s="1"/>
      <c r="P6255" s="8"/>
      <c r="Q6255" s="3"/>
      <c r="R6255" s="4"/>
      <c r="S6255" s="3"/>
      <c r="T6255" s="3"/>
      <c r="U6255" s="1"/>
      <c r="V6255" s="1"/>
      <c r="W6255" s="4"/>
      <c r="X6255" s="3"/>
      <c r="Y6255" s="11"/>
      <c r="Z6255" s="10"/>
      <c r="AA6255" s="11"/>
      <c r="AB6255" s="14"/>
    </row>
    <row r="6256" spans="1:28" x14ac:dyDescent="0.35">
      <c r="A6256" s="8"/>
      <c r="B6256" s="8"/>
      <c r="C6256" s="8"/>
      <c r="D6256" s="9"/>
      <c r="E6256" s="9"/>
      <c r="F6256" s="9"/>
      <c r="G6256" s="56"/>
      <c r="H6256" s="8" t="s">
        <v>42</v>
      </c>
      <c r="I6256" s="58"/>
      <c r="J6256" s="59"/>
      <c r="K6256" s="12"/>
      <c r="L6256" s="58"/>
      <c r="M6256" s="60"/>
      <c r="N6256" s="1"/>
      <c r="O6256" s="1"/>
      <c r="P6256" s="8"/>
      <c r="Q6256" s="3"/>
      <c r="R6256" s="4"/>
      <c r="S6256" s="3"/>
      <c r="T6256" s="3"/>
      <c r="U6256" s="1"/>
      <c r="V6256" s="1"/>
      <c r="W6256" s="4"/>
      <c r="X6256" s="3"/>
      <c r="Y6256" s="11"/>
      <c r="Z6256" s="10"/>
      <c r="AA6256" s="11"/>
      <c r="AB6256" s="14"/>
    </row>
    <row r="6257" spans="1:28" x14ac:dyDescent="0.35">
      <c r="A6257" s="58"/>
      <c r="B6257" s="58"/>
      <c r="C6257" s="58"/>
      <c r="D6257" s="61"/>
      <c r="E6257" s="61"/>
      <c r="F6257" s="61"/>
      <c r="G6257" s="58"/>
      <c r="H6257" s="58" t="s">
        <v>43</v>
      </c>
      <c r="I6257" s="58"/>
      <c r="J6257" s="59"/>
      <c r="K6257" s="12"/>
      <c r="L6257" s="58"/>
      <c r="M6257" s="60"/>
    </row>
    <row r="6258" spans="1:28" x14ac:dyDescent="0.35">
      <c r="A6258" s="1"/>
      <c r="B6258" s="1"/>
      <c r="C6258" s="1"/>
      <c r="D6258" s="2"/>
      <c r="E6258" s="2"/>
      <c r="F6258" s="2"/>
      <c r="G6258" s="1"/>
      <c r="H6258" s="1"/>
      <c r="I6258" s="1"/>
      <c r="J6258" s="3"/>
      <c r="K6258" s="4"/>
      <c r="M6258" s="6"/>
      <c r="N6258" s="1"/>
      <c r="O6258" s="1"/>
      <c r="P6258" s="1"/>
      <c r="Q6258" s="3"/>
      <c r="R6258" s="4"/>
      <c r="S6258" s="3"/>
      <c r="T6258" s="3"/>
      <c r="U6258" s="1"/>
      <c r="V6258" s="1"/>
      <c r="W6258" s="4"/>
      <c r="X6258" s="3"/>
      <c r="Y6258" s="4"/>
      <c r="Z6258" s="3"/>
      <c r="AA6258" s="314" t="s">
        <v>0</v>
      </c>
      <c r="AB6258" s="314"/>
    </row>
    <row r="6259" spans="1:28" x14ac:dyDescent="0.35">
      <c r="A6259" s="315" t="s">
        <v>1</v>
      </c>
      <c r="B6259" s="315"/>
      <c r="C6259" s="315"/>
      <c r="D6259" s="315"/>
      <c r="E6259" s="315"/>
      <c r="F6259" s="315"/>
      <c r="G6259" s="315"/>
      <c r="H6259" s="315"/>
      <c r="I6259" s="315"/>
      <c r="J6259" s="315"/>
      <c r="K6259" s="315"/>
      <c r="L6259" s="315"/>
      <c r="M6259" s="315"/>
      <c r="N6259" s="315"/>
      <c r="O6259" s="315"/>
      <c r="P6259" s="315"/>
      <c r="Q6259" s="315"/>
      <c r="R6259" s="315"/>
      <c r="S6259" s="315"/>
      <c r="T6259" s="315"/>
      <c r="U6259" s="315"/>
      <c r="V6259" s="315"/>
      <c r="W6259" s="315"/>
      <c r="X6259" s="315"/>
      <c r="Y6259" s="315"/>
      <c r="Z6259" s="315"/>
      <c r="AA6259" s="315"/>
      <c r="AB6259" s="315"/>
    </row>
    <row r="6260" spans="1:28" x14ac:dyDescent="0.35">
      <c r="A6260" s="315">
        <f>A6235</f>
        <v>0</v>
      </c>
      <c r="B6260" s="315"/>
      <c r="C6260" s="315"/>
      <c r="D6260" s="315"/>
      <c r="E6260" s="315"/>
      <c r="F6260" s="315"/>
      <c r="G6260" s="315"/>
      <c r="H6260" s="315"/>
      <c r="I6260" s="315"/>
      <c r="J6260" s="315"/>
      <c r="K6260" s="315"/>
      <c r="L6260" s="315"/>
      <c r="M6260" s="315"/>
      <c r="N6260" s="315"/>
      <c r="O6260" s="315"/>
      <c r="P6260" s="315"/>
      <c r="Q6260" s="315"/>
      <c r="R6260" s="315"/>
      <c r="S6260" s="315"/>
      <c r="T6260" s="315"/>
      <c r="U6260" s="315"/>
      <c r="V6260" s="315"/>
      <c r="W6260" s="315"/>
      <c r="X6260" s="315"/>
      <c r="Y6260" s="315"/>
      <c r="Z6260" s="315"/>
      <c r="AA6260" s="315"/>
      <c r="AB6260" s="315"/>
    </row>
    <row r="6261" spans="1:28" x14ac:dyDescent="0.35">
      <c r="A6261" s="8"/>
      <c r="B6261" s="8"/>
      <c r="C6261" s="8"/>
      <c r="D6261" s="9"/>
      <c r="E6261" s="9"/>
      <c r="F6261" s="9"/>
      <c r="G6261" s="8"/>
      <c r="H6261" s="8"/>
      <c r="I6261" s="8"/>
      <c r="J6261" s="10"/>
      <c r="K6261" s="11"/>
      <c r="L6261" s="12"/>
      <c r="M6261" s="13"/>
      <c r="N6261" s="8"/>
      <c r="O6261" s="8"/>
      <c r="P6261" s="8"/>
      <c r="Q6261" s="10"/>
      <c r="R6261" s="11"/>
      <c r="S6261" s="10"/>
      <c r="T6261" s="10"/>
      <c r="U6261" s="8"/>
      <c r="V6261" s="8"/>
      <c r="W6261" s="11"/>
      <c r="X6261" s="10"/>
      <c r="Y6261" s="11"/>
      <c r="Z6261" s="10"/>
      <c r="AA6261" s="11"/>
      <c r="AB6261" s="14"/>
    </row>
    <row r="6262" spans="1:28" x14ac:dyDescent="0.35">
      <c r="A6262" s="288" t="s">
        <v>4</v>
      </c>
      <c r="B6262" s="316"/>
      <c r="C6262" s="316"/>
      <c r="D6262" s="316"/>
      <c r="E6262" s="316"/>
      <c r="F6262" s="316"/>
      <c r="G6262" s="316"/>
      <c r="H6262" s="316"/>
      <c r="I6262" s="316"/>
      <c r="J6262" s="316"/>
      <c r="K6262" s="316"/>
      <c r="L6262" s="289"/>
      <c r="M6262" s="288" t="s">
        <v>5</v>
      </c>
      <c r="N6262" s="316"/>
      <c r="O6262" s="316"/>
      <c r="P6262" s="316"/>
      <c r="Q6262" s="316"/>
      <c r="R6262" s="316"/>
      <c r="S6262" s="316"/>
      <c r="T6262" s="316"/>
      <c r="U6262" s="316"/>
      <c r="V6262" s="316"/>
      <c r="W6262" s="289"/>
      <c r="X6262" s="290" t="s">
        <v>6</v>
      </c>
      <c r="Y6262" s="290" t="s">
        <v>7</v>
      </c>
      <c r="Z6262" s="290" t="s">
        <v>8</v>
      </c>
      <c r="AA6262" s="290" t="s">
        <v>9</v>
      </c>
      <c r="AB6262" s="317" t="s">
        <v>10</v>
      </c>
    </row>
    <row r="6263" spans="1:28" x14ac:dyDescent="0.35">
      <c r="A6263" s="299" t="s">
        <v>11</v>
      </c>
      <c r="B6263" s="293" t="s">
        <v>12</v>
      </c>
      <c r="C6263" s="293" t="s">
        <v>13</v>
      </c>
      <c r="D6263" s="311" t="s">
        <v>14</v>
      </c>
      <c r="E6263" s="311" t="s">
        <v>15</v>
      </c>
      <c r="F6263" s="312" t="s">
        <v>16</v>
      </c>
      <c r="G6263" s="302" t="s">
        <v>17</v>
      </c>
      <c r="H6263" s="303"/>
      <c r="I6263" s="304"/>
      <c r="J6263" s="290" t="s">
        <v>18</v>
      </c>
      <c r="K6263" s="290" t="s">
        <v>19</v>
      </c>
      <c r="L6263" s="308" t="s">
        <v>20</v>
      </c>
      <c r="M6263" s="299" t="s">
        <v>11</v>
      </c>
      <c r="N6263" s="293" t="s">
        <v>21</v>
      </c>
      <c r="O6263" s="293" t="s">
        <v>22</v>
      </c>
      <c r="P6263" s="293" t="s">
        <v>16</v>
      </c>
      <c r="Q6263" s="290" t="s">
        <v>23</v>
      </c>
      <c r="R6263" s="290" t="s">
        <v>24</v>
      </c>
      <c r="S6263" s="290" t="s">
        <v>25</v>
      </c>
      <c r="T6263" s="290" t="s">
        <v>26</v>
      </c>
      <c r="U6263" s="288" t="s">
        <v>27</v>
      </c>
      <c r="V6263" s="289"/>
      <c r="W6263" s="290" t="s">
        <v>28</v>
      </c>
      <c r="X6263" s="291"/>
      <c r="Y6263" s="291"/>
      <c r="Z6263" s="291"/>
      <c r="AA6263" s="291"/>
      <c r="AB6263" s="318"/>
    </row>
    <row r="6264" spans="1:28" x14ac:dyDescent="0.35">
      <c r="A6264" s="300"/>
      <c r="B6264" s="294"/>
      <c r="C6264" s="294"/>
      <c r="D6264" s="312"/>
      <c r="E6264" s="312"/>
      <c r="F6264" s="312"/>
      <c r="G6264" s="305"/>
      <c r="H6264" s="306"/>
      <c r="I6264" s="307"/>
      <c r="J6264" s="291"/>
      <c r="K6264" s="291"/>
      <c r="L6264" s="309"/>
      <c r="M6264" s="300"/>
      <c r="N6264" s="294"/>
      <c r="O6264" s="294"/>
      <c r="P6264" s="294"/>
      <c r="Q6264" s="291"/>
      <c r="R6264" s="291"/>
      <c r="S6264" s="291"/>
      <c r="T6264" s="291"/>
      <c r="U6264" s="293" t="s">
        <v>29</v>
      </c>
      <c r="V6264" s="296" t="s">
        <v>30</v>
      </c>
      <c r="W6264" s="291"/>
      <c r="X6264" s="291"/>
      <c r="Y6264" s="291"/>
      <c r="Z6264" s="291"/>
      <c r="AA6264" s="291"/>
      <c r="AB6264" s="318"/>
    </row>
    <row r="6265" spans="1:28" x14ac:dyDescent="0.35">
      <c r="A6265" s="300"/>
      <c r="B6265" s="294"/>
      <c r="C6265" s="294"/>
      <c r="D6265" s="312"/>
      <c r="E6265" s="312"/>
      <c r="F6265" s="312"/>
      <c r="G6265" s="299" t="s">
        <v>31</v>
      </c>
      <c r="H6265" s="299" t="s">
        <v>32</v>
      </c>
      <c r="I6265" s="299" t="s">
        <v>33</v>
      </c>
      <c r="J6265" s="291"/>
      <c r="K6265" s="291"/>
      <c r="L6265" s="309"/>
      <c r="M6265" s="300"/>
      <c r="N6265" s="294"/>
      <c r="O6265" s="294"/>
      <c r="P6265" s="294"/>
      <c r="Q6265" s="291"/>
      <c r="R6265" s="291"/>
      <c r="S6265" s="291"/>
      <c r="T6265" s="291"/>
      <c r="U6265" s="294"/>
      <c r="V6265" s="297"/>
      <c r="W6265" s="291"/>
      <c r="X6265" s="291"/>
      <c r="Y6265" s="291"/>
      <c r="Z6265" s="291"/>
      <c r="AA6265" s="291"/>
      <c r="AB6265" s="318"/>
    </row>
    <row r="6266" spans="1:28" x14ac:dyDescent="0.35">
      <c r="A6266" s="300"/>
      <c r="B6266" s="294"/>
      <c r="C6266" s="294"/>
      <c r="D6266" s="312"/>
      <c r="E6266" s="312"/>
      <c r="F6266" s="312"/>
      <c r="G6266" s="300"/>
      <c r="H6266" s="300"/>
      <c r="I6266" s="300"/>
      <c r="J6266" s="291"/>
      <c r="K6266" s="291"/>
      <c r="L6266" s="309"/>
      <c r="M6266" s="300"/>
      <c r="N6266" s="294"/>
      <c r="O6266" s="294"/>
      <c r="P6266" s="294"/>
      <c r="Q6266" s="291"/>
      <c r="R6266" s="291"/>
      <c r="S6266" s="291"/>
      <c r="T6266" s="291"/>
      <c r="U6266" s="294"/>
      <c r="V6266" s="297"/>
      <c r="W6266" s="291"/>
      <c r="X6266" s="291"/>
      <c r="Y6266" s="291"/>
      <c r="Z6266" s="291"/>
      <c r="AA6266" s="291"/>
      <c r="AB6266" s="318"/>
    </row>
    <row r="6267" spans="1:28" x14ac:dyDescent="0.35">
      <c r="A6267" s="301"/>
      <c r="B6267" s="295"/>
      <c r="C6267" s="295"/>
      <c r="D6267" s="313"/>
      <c r="E6267" s="313"/>
      <c r="F6267" s="313"/>
      <c r="G6267" s="301"/>
      <c r="H6267" s="301"/>
      <c r="I6267" s="301"/>
      <c r="J6267" s="292"/>
      <c r="K6267" s="292"/>
      <c r="L6267" s="310"/>
      <c r="M6267" s="301"/>
      <c r="N6267" s="295"/>
      <c r="O6267" s="295"/>
      <c r="P6267" s="295"/>
      <c r="Q6267" s="292"/>
      <c r="R6267" s="292"/>
      <c r="S6267" s="292"/>
      <c r="T6267" s="292"/>
      <c r="U6267" s="295"/>
      <c r="V6267" s="298"/>
      <c r="W6267" s="292"/>
      <c r="X6267" s="292"/>
      <c r="Y6267" s="292"/>
      <c r="Z6267" s="292"/>
      <c r="AA6267" s="292"/>
      <c r="AB6267" s="319"/>
    </row>
    <row r="6268" spans="1:28" x14ac:dyDescent="0.35">
      <c r="A6268" s="15"/>
      <c r="B6268" s="16"/>
      <c r="C6268" s="16"/>
      <c r="D6268" s="17"/>
      <c r="E6268" s="17"/>
      <c r="F6268" s="18"/>
      <c r="G6268" s="16"/>
      <c r="H6268" s="16"/>
      <c r="I6268" s="16"/>
      <c r="J6268" s="19"/>
      <c r="K6268" s="20"/>
      <c r="L6268" s="19"/>
      <c r="M6268" s="21"/>
      <c r="N6268" s="21"/>
      <c r="O6268" s="21"/>
      <c r="P6268" s="21"/>
      <c r="Q6268" s="22"/>
      <c r="R6268" s="23"/>
      <c r="S6268" s="22"/>
      <c r="T6268" s="22"/>
      <c r="U6268" s="21"/>
      <c r="V6268" s="21"/>
      <c r="W6268" s="23"/>
      <c r="X6268" s="22"/>
      <c r="Y6268" s="23"/>
      <c r="Z6268" s="22"/>
      <c r="AA6268" s="24"/>
      <c r="AB6268" s="25"/>
    </row>
    <row r="6269" spans="1:28" x14ac:dyDescent="0.35">
      <c r="A6269" s="15"/>
      <c r="B6269" s="16"/>
      <c r="C6269" s="16"/>
      <c r="D6269" s="17"/>
      <c r="E6269" s="17"/>
      <c r="F6269" s="28"/>
      <c r="G6269" s="16"/>
      <c r="H6269" s="16"/>
      <c r="I6269" s="16"/>
      <c r="J6269" s="45"/>
      <c r="K6269" s="29"/>
      <c r="L6269" s="19"/>
      <c r="M6269" s="30"/>
      <c r="N6269" s="30"/>
      <c r="O6269" s="31"/>
      <c r="P6269" s="30"/>
      <c r="Q6269" s="32"/>
      <c r="R6269" s="23"/>
      <c r="S6269" s="42"/>
      <c r="T6269" s="22"/>
      <c r="U6269" s="31"/>
      <c r="V6269" s="31"/>
      <c r="W6269" s="23"/>
      <c r="X6269" s="22"/>
      <c r="Y6269" s="23"/>
      <c r="Z6269" s="22"/>
      <c r="AA6269" s="24"/>
      <c r="AB6269" s="25"/>
    </row>
    <row r="6270" spans="1:28" x14ac:dyDescent="0.35">
      <c r="A6270" s="201"/>
      <c r="B6270" s="202"/>
      <c r="C6270" s="202"/>
      <c r="D6270" s="77"/>
      <c r="E6270" s="77"/>
      <c r="F6270" s="130"/>
      <c r="G6270" s="202"/>
      <c r="H6270" s="202"/>
      <c r="I6270" s="202"/>
      <c r="J6270" s="196"/>
      <c r="K6270" s="197"/>
      <c r="L6270" s="203"/>
      <c r="M6270" s="132"/>
      <c r="N6270" s="204"/>
      <c r="O6270" s="204"/>
      <c r="P6270" s="204"/>
      <c r="Q6270" s="183"/>
      <c r="R6270" s="206"/>
      <c r="S6270" s="183"/>
      <c r="T6270" s="207"/>
      <c r="U6270" s="204"/>
      <c r="V6270" s="204"/>
      <c r="W6270" s="206"/>
      <c r="X6270" s="207"/>
      <c r="Y6270" s="206"/>
      <c r="Z6270" s="207"/>
      <c r="AA6270" s="208"/>
      <c r="AB6270" s="198"/>
    </row>
    <row r="6271" spans="1:28" x14ac:dyDescent="0.35">
      <c r="A6271" s="1"/>
      <c r="B6271" s="1"/>
      <c r="C6271" s="1"/>
      <c r="D6271" s="2"/>
      <c r="E6271" s="2"/>
      <c r="F6271" s="2"/>
      <c r="G6271" s="1"/>
      <c r="H6271" s="1"/>
      <c r="I6271" s="1"/>
      <c r="J6271" s="3"/>
      <c r="K6271" s="4"/>
      <c r="M6271" s="6"/>
      <c r="N6271" s="1"/>
      <c r="O6271" s="1"/>
      <c r="P6271" s="1"/>
      <c r="Q6271" s="3"/>
      <c r="R6271" s="4"/>
      <c r="S6271" s="3"/>
      <c r="T6271" s="3"/>
      <c r="U6271" s="1"/>
      <c r="V6271" s="1"/>
      <c r="W6271" s="4"/>
      <c r="X6271" s="3"/>
      <c r="Y6271" s="4"/>
      <c r="Z6271" s="3"/>
      <c r="AA6271" s="4"/>
      <c r="AB6271" s="55"/>
    </row>
    <row r="6272" spans="1:28" x14ac:dyDescent="0.35">
      <c r="A6272" s="8"/>
      <c r="B6272" s="8" t="s">
        <v>37</v>
      </c>
      <c r="C6272" s="8"/>
      <c r="D6272" s="9" t="s">
        <v>38</v>
      </c>
      <c r="E6272" s="9"/>
      <c r="F6272" s="9"/>
      <c r="G6272" s="56"/>
      <c r="H6272" s="8" t="s">
        <v>39</v>
      </c>
      <c r="I6272" s="8"/>
      <c r="J6272" s="57"/>
      <c r="K6272" s="10"/>
      <c r="L6272" s="8"/>
      <c r="M6272" s="13"/>
      <c r="N6272" s="1"/>
      <c r="O6272" s="1"/>
      <c r="P6272" s="1"/>
      <c r="Q6272" s="3"/>
      <c r="R6272" s="4"/>
      <c r="S6272" s="3"/>
      <c r="T6272" s="3"/>
      <c r="U6272" s="1"/>
      <c r="V6272" s="1"/>
      <c r="W6272" s="4"/>
      <c r="X6272" s="3"/>
      <c r="Y6272" s="4"/>
      <c r="Z6272" s="3"/>
      <c r="AA6272" s="4"/>
      <c r="AB6272" s="55"/>
    </row>
    <row r="6273" spans="1:28" x14ac:dyDescent="0.35">
      <c r="A6273" s="8"/>
      <c r="B6273" s="8"/>
      <c r="C6273" s="8"/>
      <c r="D6273" s="9"/>
      <c r="E6273" s="9"/>
      <c r="F6273" s="9"/>
      <c r="G6273" s="56"/>
      <c r="H6273" s="8" t="s">
        <v>40</v>
      </c>
      <c r="I6273" s="8"/>
      <c r="J6273" s="57"/>
      <c r="K6273" s="10"/>
      <c r="L6273" s="8"/>
      <c r="M6273" s="13"/>
      <c r="N6273" s="1"/>
      <c r="O6273" s="1"/>
      <c r="P6273" s="1"/>
      <c r="Q6273" s="3"/>
      <c r="R6273" s="4"/>
      <c r="S6273" s="3"/>
      <c r="T6273" s="3"/>
      <c r="U6273" s="1"/>
      <c r="V6273" s="1"/>
      <c r="W6273" s="4"/>
      <c r="X6273" s="3"/>
      <c r="Y6273" s="4"/>
      <c r="Z6273" s="3"/>
      <c r="AA6273" s="4"/>
      <c r="AB6273" s="55"/>
    </row>
    <row r="6274" spans="1:28" x14ac:dyDescent="0.35">
      <c r="A6274" s="8"/>
      <c r="B6274" s="8"/>
      <c r="C6274" s="8"/>
      <c r="D6274" s="9"/>
      <c r="E6274" s="9"/>
      <c r="F6274" s="9"/>
      <c r="G6274" s="56"/>
      <c r="H6274" s="8" t="s">
        <v>41</v>
      </c>
      <c r="I6274" s="8"/>
      <c r="J6274" s="57"/>
      <c r="K6274" s="10"/>
      <c r="L6274" s="8"/>
      <c r="M6274" s="13"/>
      <c r="N6274" s="1"/>
      <c r="O6274" s="1"/>
      <c r="P6274" s="8"/>
      <c r="Q6274" s="3"/>
      <c r="R6274" s="4"/>
      <c r="S6274" s="3"/>
      <c r="T6274" s="3"/>
      <c r="U6274" s="1"/>
      <c r="V6274" s="1"/>
      <c r="W6274" s="4"/>
      <c r="X6274" s="3"/>
      <c r="Y6274" s="11"/>
      <c r="Z6274" s="10"/>
      <c r="AA6274" s="11"/>
      <c r="AB6274" s="14"/>
    </row>
    <row r="6275" spans="1:28" x14ac:dyDescent="0.35">
      <c r="A6275" s="8"/>
      <c r="B6275" s="8"/>
      <c r="C6275" s="8"/>
      <c r="D6275" s="9"/>
      <c r="E6275" s="9"/>
      <c r="F6275" s="9"/>
      <c r="G6275" s="56"/>
      <c r="H6275" s="8" t="s">
        <v>42</v>
      </c>
      <c r="I6275" s="58"/>
      <c r="J6275" s="59"/>
      <c r="K6275" s="12"/>
      <c r="L6275" s="58"/>
      <c r="M6275" s="60"/>
      <c r="N6275" s="1"/>
      <c r="O6275" s="1"/>
      <c r="P6275" s="8"/>
      <c r="Q6275" s="3"/>
      <c r="R6275" s="4"/>
      <c r="S6275" s="3"/>
      <c r="T6275" s="3"/>
      <c r="U6275" s="1"/>
      <c r="V6275" s="1"/>
      <c r="W6275" s="4"/>
      <c r="X6275" s="3"/>
      <c r="Y6275" s="11"/>
      <c r="Z6275" s="10"/>
      <c r="AA6275" s="11"/>
      <c r="AB6275" s="14"/>
    </row>
    <row r="6276" spans="1:28" x14ac:dyDescent="0.35">
      <c r="A6276" s="58"/>
      <c r="B6276" s="58"/>
      <c r="C6276" s="58"/>
      <c r="D6276" s="61"/>
      <c r="E6276" s="61"/>
      <c r="F6276" s="61"/>
      <c r="G6276" s="58"/>
      <c r="H6276" s="58" t="s">
        <v>43</v>
      </c>
      <c r="I6276" s="58"/>
      <c r="J6276" s="59"/>
      <c r="K6276" s="12"/>
      <c r="L6276" s="58"/>
      <c r="M6276" s="60"/>
    </row>
    <row r="6277" spans="1:28" x14ac:dyDescent="0.35">
      <c r="A6277" s="1"/>
      <c r="B6277" s="1"/>
      <c r="C6277" s="1"/>
      <c r="D6277" s="2"/>
      <c r="E6277" s="2"/>
      <c r="F6277" s="2"/>
      <c r="G6277" s="1"/>
      <c r="H6277" s="1"/>
      <c r="I6277" s="1"/>
      <c r="J6277" s="3"/>
      <c r="K6277" s="4"/>
      <c r="M6277" s="6"/>
      <c r="N6277" s="1"/>
      <c r="O6277" s="1"/>
      <c r="P6277" s="1"/>
      <c r="Q6277" s="3"/>
      <c r="R6277" s="4"/>
      <c r="S6277" s="3"/>
      <c r="T6277" s="3"/>
      <c r="U6277" s="1"/>
      <c r="V6277" s="1"/>
      <c r="W6277" s="4"/>
      <c r="X6277" s="3"/>
      <c r="Y6277" s="4"/>
      <c r="Z6277" s="3"/>
      <c r="AA6277" s="314" t="s">
        <v>0</v>
      </c>
      <c r="AB6277" s="314"/>
    </row>
    <row r="6278" spans="1:28" x14ac:dyDescent="0.35">
      <c r="A6278" s="315" t="s">
        <v>1</v>
      </c>
      <c r="B6278" s="315"/>
      <c r="C6278" s="315"/>
      <c r="D6278" s="315"/>
      <c r="E6278" s="315"/>
      <c r="F6278" s="315"/>
      <c r="G6278" s="315"/>
      <c r="H6278" s="315"/>
      <c r="I6278" s="315"/>
      <c r="J6278" s="315"/>
      <c r="K6278" s="315"/>
      <c r="L6278" s="315"/>
      <c r="M6278" s="315"/>
      <c r="N6278" s="315"/>
      <c r="O6278" s="315"/>
      <c r="P6278" s="315"/>
      <c r="Q6278" s="315"/>
      <c r="R6278" s="315"/>
      <c r="S6278" s="315"/>
      <c r="T6278" s="315"/>
      <c r="U6278" s="315"/>
      <c r="V6278" s="315"/>
      <c r="W6278" s="315"/>
      <c r="X6278" s="315"/>
      <c r="Y6278" s="315"/>
      <c r="Z6278" s="315"/>
      <c r="AA6278" s="315"/>
      <c r="AB6278" s="315"/>
    </row>
    <row r="6279" spans="1:28" x14ac:dyDescent="0.35">
      <c r="A6279" s="315">
        <f>A6256</f>
        <v>0</v>
      </c>
      <c r="B6279" s="315"/>
      <c r="C6279" s="315"/>
      <c r="D6279" s="315"/>
      <c r="E6279" s="315"/>
      <c r="F6279" s="315"/>
      <c r="G6279" s="315"/>
      <c r="H6279" s="315"/>
      <c r="I6279" s="315"/>
      <c r="J6279" s="315"/>
      <c r="K6279" s="315"/>
      <c r="L6279" s="315"/>
      <c r="M6279" s="315"/>
      <c r="N6279" s="315"/>
      <c r="O6279" s="315"/>
      <c r="P6279" s="315"/>
      <c r="Q6279" s="315"/>
      <c r="R6279" s="315"/>
      <c r="S6279" s="315"/>
      <c r="T6279" s="315"/>
      <c r="U6279" s="315"/>
      <c r="V6279" s="315"/>
      <c r="W6279" s="315"/>
      <c r="X6279" s="315"/>
      <c r="Y6279" s="315"/>
      <c r="Z6279" s="315"/>
      <c r="AA6279" s="315"/>
      <c r="AB6279" s="315"/>
    </row>
    <row r="6280" spans="1:28" x14ac:dyDescent="0.35">
      <c r="A6280" s="8"/>
      <c r="B6280" s="8"/>
      <c r="C6280" s="8"/>
      <c r="D6280" s="9"/>
      <c r="E6280" s="9"/>
      <c r="F6280" s="9"/>
      <c r="G6280" s="8"/>
      <c r="H6280" s="8"/>
      <c r="I6280" s="8"/>
      <c r="J6280" s="10"/>
      <c r="K6280" s="11"/>
      <c r="L6280" s="12"/>
      <c r="M6280" s="13"/>
      <c r="N6280" s="8"/>
      <c r="O6280" s="8"/>
      <c r="P6280" s="8"/>
      <c r="Q6280" s="10"/>
      <c r="R6280" s="11"/>
      <c r="S6280" s="10"/>
      <c r="T6280" s="10"/>
      <c r="U6280" s="8"/>
      <c r="V6280" s="8"/>
      <c r="W6280" s="11"/>
      <c r="X6280" s="10"/>
      <c r="Y6280" s="11"/>
      <c r="Z6280" s="10"/>
      <c r="AA6280" s="11"/>
      <c r="AB6280" s="14"/>
    </row>
    <row r="6281" spans="1:28" x14ac:dyDescent="0.35">
      <c r="A6281" s="288" t="s">
        <v>4</v>
      </c>
      <c r="B6281" s="316"/>
      <c r="C6281" s="316"/>
      <c r="D6281" s="316"/>
      <c r="E6281" s="316"/>
      <c r="F6281" s="316"/>
      <c r="G6281" s="316"/>
      <c r="H6281" s="316"/>
      <c r="I6281" s="316"/>
      <c r="J6281" s="316"/>
      <c r="K6281" s="316"/>
      <c r="L6281" s="289"/>
      <c r="M6281" s="288" t="s">
        <v>5</v>
      </c>
      <c r="N6281" s="316"/>
      <c r="O6281" s="316"/>
      <c r="P6281" s="316"/>
      <c r="Q6281" s="316"/>
      <c r="R6281" s="316"/>
      <c r="S6281" s="316"/>
      <c r="T6281" s="316"/>
      <c r="U6281" s="316"/>
      <c r="V6281" s="316"/>
      <c r="W6281" s="289"/>
      <c r="X6281" s="290" t="s">
        <v>6</v>
      </c>
      <c r="Y6281" s="290" t="s">
        <v>7</v>
      </c>
      <c r="Z6281" s="290" t="s">
        <v>8</v>
      </c>
      <c r="AA6281" s="290" t="s">
        <v>9</v>
      </c>
      <c r="AB6281" s="317" t="s">
        <v>10</v>
      </c>
    </row>
    <row r="6282" spans="1:28" x14ac:dyDescent="0.35">
      <c r="A6282" s="299" t="s">
        <v>11</v>
      </c>
      <c r="B6282" s="293" t="s">
        <v>12</v>
      </c>
      <c r="C6282" s="293" t="s">
        <v>13</v>
      </c>
      <c r="D6282" s="311" t="s">
        <v>14</v>
      </c>
      <c r="E6282" s="311" t="s">
        <v>15</v>
      </c>
      <c r="F6282" s="312" t="s">
        <v>16</v>
      </c>
      <c r="G6282" s="302" t="s">
        <v>17</v>
      </c>
      <c r="H6282" s="303"/>
      <c r="I6282" s="304"/>
      <c r="J6282" s="290" t="s">
        <v>18</v>
      </c>
      <c r="K6282" s="290" t="s">
        <v>19</v>
      </c>
      <c r="L6282" s="308" t="s">
        <v>20</v>
      </c>
      <c r="M6282" s="299" t="s">
        <v>11</v>
      </c>
      <c r="N6282" s="293" t="s">
        <v>21</v>
      </c>
      <c r="O6282" s="293" t="s">
        <v>22</v>
      </c>
      <c r="P6282" s="293" t="s">
        <v>16</v>
      </c>
      <c r="Q6282" s="290" t="s">
        <v>23</v>
      </c>
      <c r="R6282" s="290" t="s">
        <v>24</v>
      </c>
      <c r="S6282" s="290" t="s">
        <v>25</v>
      </c>
      <c r="T6282" s="290" t="s">
        <v>26</v>
      </c>
      <c r="U6282" s="288" t="s">
        <v>27</v>
      </c>
      <c r="V6282" s="289"/>
      <c r="W6282" s="290" t="s">
        <v>28</v>
      </c>
      <c r="X6282" s="291"/>
      <c r="Y6282" s="291"/>
      <c r="Z6282" s="291"/>
      <c r="AA6282" s="291"/>
      <c r="AB6282" s="318"/>
    </row>
    <row r="6283" spans="1:28" x14ac:dyDescent="0.35">
      <c r="A6283" s="300"/>
      <c r="B6283" s="294"/>
      <c r="C6283" s="294"/>
      <c r="D6283" s="312"/>
      <c r="E6283" s="312"/>
      <c r="F6283" s="312"/>
      <c r="G6283" s="305"/>
      <c r="H6283" s="306"/>
      <c r="I6283" s="307"/>
      <c r="J6283" s="291"/>
      <c r="K6283" s="291"/>
      <c r="L6283" s="309"/>
      <c r="M6283" s="300"/>
      <c r="N6283" s="294"/>
      <c r="O6283" s="294"/>
      <c r="P6283" s="294"/>
      <c r="Q6283" s="291"/>
      <c r="R6283" s="291"/>
      <c r="S6283" s="291"/>
      <c r="T6283" s="291"/>
      <c r="U6283" s="293" t="s">
        <v>29</v>
      </c>
      <c r="V6283" s="296" t="s">
        <v>30</v>
      </c>
      <c r="W6283" s="291"/>
      <c r="X6283" s="291"/>
      <c r="Y6283" s="291"/>
      <c r="Z6283" s="291"/>
      <c r="AA6283" s="291"/>
      <c r="AB6283" s="318"/>
    </row>
    <row r="6284" spans="1:28" x14ac:dyDescent="0.35">
      <c r="A6284" s="300"/>
      <c r="B6284" s="294"/>
      <c r="C6284" s="294"/>
      <c r="D6284" s="312"/>
      <c r="E6284" s="312"/>
      <c r="F6284" s="312"/>
      <c r="G6284" s="299" t="s">
        <v>31</v>
      </c>
      <c r="H6284" s="299" t="s">
        <v>32</v>
      </c>
      <c r="I6284" s="299" t="s">
        <v>33</v>
      </c>
      <c r="J6284" s="291"/>
      <c r="K6284" s="291"/>
      <c r="L6284" s="309"/>
      <c r="M6284" s="300"/>
      <c r="N6284" s="294"/>
      <c r="O6284" s="294"/>
      <c r="P6284" s="294"/>
      <c r="Q6284" s="291"/>
      <c r="R6284" s="291"/>
      <c r="S6284" s="291"/>
      <c r="T6284" s="291"/>
      <c r="U6284" s="294"/>
      <c r="V6284" s="297"/>
      <c r="W6284" s="291"/>
      <c r="X6284" s="291"/>
      <c r="Y6284" s="291"/>
      <c r="Z6284" s="291"/>
      <c r="AA6284" s="291"/>
      <c r="AB6284" s="318"/>
    </row>
    <row r="6285" spans="1:28" x14ac:dyDescent="0.35">
      <c r="A6285" s="300"/>
      <c r="B6285" s="294"/>
      <c r="C6285" s="294"/>
      <c r="D6285" s="312"/>
      <c r="E6285" s="312"/>
      <c r="F6285" s="312"/>
      <c r="G6285" s="300"/>
      <c r="H6285" s="300"/>
      <c r="I6285" s="300"/>
      <c r="J6285" s="291"/>
      <c r="K6285" s="291"/>
      <c r="L6285" s="309"/>
      <c r="M6285" s="300"/>
      <c r="N6285" s="294"/>
      <c r="O6285" s="294"/>
      <c r="P6285" s="294"/>
      <c r="Q6285" s="291"/>
      <c r="R6285" s="291"/>
      <c r="S6285" s="291"/>
      <c r="T6285" s="291"/>
      <c r="U6285" s="294"/>
      <c r="V6285" s="297"/>
      <c r="W6285" s="291"/>
      <c r="X6285" s="291"/>
      <c r="Y6285" s="291"/>
      <c r="Z6285" s="291"/>
      <c r="AA6285" s="291"/>
      <c r="AB6285" s="318"/>
    </row>
    <row r="6286" spans="1:28" x14ac:dyDescent="0.35">
      <c r="A6286" s="301"/>
      <c r="B6286" s="295"/>
      <c r="C6286" s="295"/>
      <c r="D6286" s="313"/>
      <c r="E6286" s="313"/>
      <c r="F6286" s="313"/>
      <c r="G6286" s="301"/>
      <c r="H6286" s="301"/>
      <c r="I6286" s="301"/>
      <c r="J6286" s="292"/>
      <c r="K6286" s="292"/>
      <c r="L6286" s="310"/>
      <c r="M6286" s="301"/>
      <c r="N6286" s="295"/>
      <c r="O6286" s="295"/>
      <c r="P6286" s="295"/>
      <c r="Q6286" s="292"/>
      <c r="R6286" s="292"/>
      <c r="S6286" s="292"/>
      <c r="T6286" s="292"/>
      <c r="U6286" s="295"/>
      <c r="V6286" s="298"/>
      <c r="W6286" s="292"/>
      <c r="X6286" s="292"/>
      <c r="Y6286" s="292"/>
      <c r="Z6286" s="292"/>
      <c r="AA6286" s="292"/>
      <c r="AB6286" s="319"/>
    </row>
    <row r="6287" spans="1:28" x14ac:dyDescent="0.35">
      <c r="A6287" s="15"/>
      <c r="B6287" s="16"/>
      <c r="C6287" s="16"/>
      <c r="D6287" s="17"/>
      <c r="E6287" s="17"/>
      <c r="F6287" s="18"/>
      <c r="G6287" s="16"/>
      <c r="H6287" s="16"/>
      <c r="I6287" s="16"/>
      <c r="J6287" s="19"/>
      <c r="K6287" s="20"/>
      <c r="L6287" s="19"/>
      <c r="M6287" s="21"/>
      <c r="N6287" s="21"/>
      <c r="O6287" s="21"/>
      <c r="P6287" s="21"/>
      <c r="Q6287" s="22"/>
      <c r="R6287" s="23"/>
      <c r="S6287" s="22"/>
      <c r="T6287" s="22"/>
      <c r="U6287" s="21"/>
      <c r="V6287" s="21"/>
      <c r="W6287" s="23"/>
      <c r="X6287" s="22"/>
      <c r="Y6287" s="23"/>
      <c r="Z6287" s="22"/>
      <c r="AA6287" s="24"/>
      <c r="AB6287" s="25"/>
    </row>
    <row r="6288" spans="1:28" x14ac:dyDescent="0.35">
      <c r="A6288" s="15"/>
      <c r="B6288" s="16"/>
      <c r="C6288" s="16"/>
      <c r="D6288" s="17"/>
      <c r="E6288" s="17"/>
      <c r="F6288" s="28"/>
      <c r="G6288" s="16"/>
      <c r="H6288" s="16"/>
      <c r="I6288" s="16"/>
      <c r="J6288" s="45"/>
      <c r="K6288" s="29"/>
      <c r="L6288" s="19"/>
      <c r="M6288" s="30"/>
      <c r="N6288" s="30"/>
      <c r="O6288" s="31"/>
      <c r="P6288" s="30"/>
      <c r="Q6288" s="32"/>
      <c r="R6288" s="23"/>
      <c r="S6288" s="42"/>
      <c r="T6288" s="22"/>
      <c r="U6288" s="31"/>
      <c r="V6288" s="31"/>
      <c r="W6288" s="23"/>
      <c r="X6288" s="22"/>
      <c r="Y6288" s="23"/>
      <c r="Z6288" s="22"/>
      <c r="AA6288" s="24"/>
      <c r="AB6288" s="25"/>
    </row>
    <row r="6289" spans="1:28" x14ac:dyDescent="0.35">
      <c r="A6289" s="201"/>
      <c r="B6289" s="202"/>
      <c r="C6289" s="202"/>
      <c r="D6289" s="77"/>
      <c r="E6289" s="77"/>
      <c r="F6289" s="130"/>
      <c r="G6289" s="202"/>
      <c r="H6289" s="202"/>
      <c r="I6289" s="202"/>
      <c r="J6289" s="196"/>
      <c r="K6289" s="197"/>
      <c r="L6289" s="203"/>
      <c r="M6289" s="132"/>
      <c r="N6289" s="204"/>
      <c r="O6289" s="204"/>
      <c r="P6289" s="204"/>
      <c r="Q6289" s="183"/>
      <c r="R6289" s="206"/>
      <c r="S6289" s="183"/>
      <c r="T6289" s="207"/>
      <c r="U6289" s="204"/>
      <c r="V6289" s="204"/>
      <c r="W6289" s="206"/>
      <c r="X6289" s="207"/>
      <c r="Y6289" s="206"/>
      <c r="Z6289" s="207"/>
      <c r="AA6289" s="208"/>
      <c r="AB6289" s="198"/>
    </row>
    <row r="6290" spans="1:28" x14ac:dyDescent="0.35">
      <c r="A6290" s="1"/>
      <c r="B6290" s="1"/>
      <c r="C6290" s="1"/>
      <c r="D6290" s="2"/>
      <c r="E6290" s="2"/>
      <c r="F6290" s="2"/>
      <c r="G6290" s="1"/>
      <c r="H6290" s="1"/>
      <c r="I6290" s="1"/>
      <c r="J6290" s="3"/>
      <c r="K6290" s="4"/>
      <c r="M6290" s="6"/>
      <c r="N6290" s="1"/>
      <c r="O6290" s="1"/>
      <c r="P6290" s="1"/>
      <c r="Q6290" s="3"/>
      <c r="R6290" s="4"/>
      <c r="S6290" s="3"/>
      <c r="T6290" s="3"/>
      <c r="U6290" s="1"/>
      <c r="V6290" s="1"/>
      <c r="W6290" s="4"/>
      <c r="X6290" s="3"/>
      <c r="Y6290" s="4"/>
      <c r="Z6290" s="3"/>
      <c r="AA6290" s="4"/>
      <c r="AB6290" s="55"/>
    </row>
    <row r="6291" spans="1:28" x14ac:dyDescent="0.35">
      <c r="A6291" s="8"/>
      <c r="B6291" s="8" t="s">
        <v>37</v>
      </c>
      <c r="C6291" s="8"/>
      <c r="D6291" s="9" t="s">
        <v>38</v>
      </c>
      <c r="E6291" s="9"/>
      <c r="F6291" s="9"/>
      <c r="G6291" s="56"/>
      <c r="H6291" s="8" t="s">
        <v>39</v>
      </c>
      <c r="I6291" s="8"/>
      <c r="J6291" s="57"/>
      <c r="K6291" s="10"/>
      <c r="L6291" s="8"/>
      <c r="M6291" s="13"/>
      <c r="N6291" s="1"/>
      <c r="O6291" s="1"/>
      <c r="P6291" s="1"/>
      <c r="Q6291" s="3"/>
      <c r="R6291" s="4"/>
      <c r="S6291" s="3"/>
      <c r="T6291" s="3"/>
      <c r="U6291" s="1"/>
      <c r="V6291" s="1"/>
      <c r="W6291" s="4"/>
      <c r="X6291" s="3"/>
      <c r="Y6291" s="4"/>
      <c r="Z6291" s="3"/>
      <c r="AA6291" s="4"/>
      <c r="AB6291" s="55"/>
    </row>
    <row r="6292" spans="1:28" x14ac:dyDescent="0.35">
      <c r="A6292" s="8"/>
      <c r="B6292" s="8"/>
      <c r="C6292" s="8"/>
      <c r="D6292" s="9"/>
      <c r="E6292" s="9"/>
      <c r="F6292" s="9"/>
      <c r="G6292" s="56"/>
      <c r="H6292" s="8" t="s">
        <v>40</v>
      </c>
      <c r="I6292" s="8"/>
      <c r="J6292" s="57"/>
      <c r="K6292" s="10"/>
      <c r="L6292" s="8"/>
      <c r="M6292" s="13"/>
      <c r="N6292" s="1"/>
      <c r="O6292" s="1"/>
      <c r="P6292" s="1"/>
      <c r="Q6292" s="3"/>
      <c r="R6292" s="4"/>
      <c r="S6292" s="3"/>
      <c r="T6292" s="3"/>
      <c r="U6292" s="1"/>
      <c r="V6292" s="1"/>
      <c r="W6292" s="4"/>
      <c r="X6292" s="3"/>
      <c r="Y6292" s="4"/>
      <c r="Z6292" s="3"/>
      <c r="AA6292" s="4"/>
      <c r="AB6292" s="55"/>
    </row>
    <row r="6293" spans="1:28" x14ac:dyDescent="0.35">
      <c r="A6293" s="8"/>
      <c r="B6293" s="8"/>
      <c r="C6293" s="8"/>
      <c r="D6293" s="9"/>
      <c r="E6293" s="9"/>
      <c r="F6293" s="9"/>
      <c r="G6293" s="56"/>
      <c r="H6293" s="8" t="s">
        <v>41</v>
      </c>
      <c r="I6293" s="8"/>
      <c r="J6293" s="57"/>
      <c r="K6293" s="10"/>
      <c r="L6293" s="8"/>
      <c r="M6293" s="13"/>
      <c r="N6293" s="1"/>
      <c r="O6293" s="1"/>
      <c r="P6293" s="8"/>
      <c r="Q6293" s="3"/>
      <c r="R6293" s="4"/>
      <c r="S6293" s="3"/>
      <c r="T6293" s="3"/>
      <c r="U6293" s="1"/>
      <c r="V6293" s="1"/>
      <c r="W6293" s="4"/>
      <c r="X6293" s="3"/>
      <c r="Y6293" s="11"/>
      <c r="Z6293" s="10"/>
      <c r="AA6293" s="11"/>
      <c r="AB6293" s="14"/>
    </row>
    <row r="6294" spans="1:28" x14ac:dyDescent="0.35">
      <c r="A6294" s="8"/>
      <c r="B6294" s="8"/>
      <c r="C6294" s="8"/>
      <c r="D6294" s="9"/>
      <c r="E6294" s="9"/>
      <c r="F6294" s="9"/>
      <c r="G6294" s="56"/>
      <c r="H6294" s="8" t="s">
        <v>42</v>
      </c>
      <c r="I6294" s="58"/>
      <c r="J6294" s="59"/>
      <c r="K6294" s="12"/>
      <c r="L6294" s="58"/>
      <c r="M6294" s="60"/>
      <c r="N6294" s="1"/>
      <c r="O6294" s="1"/>
      <c r="P6294" s="8"/>
      <c r="Q6294" s="3"/>
      <c r="R6294" s="4"/>
      <c r="S6294" s="3"/>
      <c r="T6294" s="3"/>
      <c r="U6294" s="1"/>
      <c r="V6294" s="1"/>
      <c r="W6294" s="4"/>
      <c r="X6294" s="3"/>
      <c r="Y6294" s="11"/>
      <c r="Z6294" s="10"/>
      <c r="AA6294" s="11"/>
      <c r="AB6294" s="14"/>
    </row>
    <row r="6295" spans="1:28" x14ac:dyDescent="0.35">
      <c r="A6295" s="58"/>
      <c r="B6295" s="58"/>
      <c r="C6295" s="58"/>
      <c r="D6295" s="61"/>
      <c r="E6295" s="61"/>
      <c r="F6295" s="61"/>
      <c r="G6295" s="58"/>
      <c r="H6295" s="58" t="s">
        <v>43</v>
      </c>
      <c r="I6295" s="58"/>
      <c r="J6295" s="59"/>
      <c r="K6295" s="12"/>
      <c r="L6295" s="58"/>
      <c r="M6295" s="60"/>
    </row>
    <row r="6296" spans="1:28" x14ac:dyDescent="0.35">
      <c r="A6296" s="1"/>
      <c r="B6296" s="1"/>
      <c r="C6296" s="1"/>
      <c r="D6296" s="2"/>
      <c r="E6296" s="2"/>
      <c r="F6296" s="2"/>
      <c r="G6296" s="1"/>
      <c r="H6296" s="1"/>
      <c r="I6296" s="1"/>
      <c r="J6296" s="3"/>
      <c r="K6296" s="4"/>
      <c r="M6296" s="6"/>
      <c r="N6296" s="1"/>
      <c r="O6296" s="1"/>
      <c r="P6296" s="1"/>
      <c r="Q6296" s="3"/>
      <c r="R6296" s="4"/>
      <c r="S6296" s="3"/>
      <c r="T6296" s="3"/>
      <c r="U6296" s="1"/>
      <c r="V6296" s="1"/>
      <c r="W6296" s="4"/>
      <c r="X6296" s="3"/>
      <c r="Y6296" s="4"/>
      <c r="Z6296" s="3"/>
      <c r="AA6296" s="314" t="s">
        <v>0</v>
      </c>
      <c r="AB6296" s="314"/>
    </row>
    <row r="6297" spans="1:28" x14ac:dyDescent="0.35">
      <c r="A6297" s="315" t="s">
        <v>1</v>
      </c>
      <c r="B6297" s="315"/>
      <c r="C6297" s="315"/>
      <c r="D6297" s="315"/>
      <c r="E6297" s="315"/>
      <c r="F6297" s="315"/>
      <c r="G6297" s="315"/>
      <c r="H6297" s="315"/>
      <c r="I6297" s="315"/>
      <c r="J6297" s="315"/>
      <c r="K6297" s="315"/>
      <c r="L6297" s="315"/>
      <c r="M6297" s="315"/>
      <c r="N6297" s="315"/>
      <c r="O6297" s="315"/>
      <c r="P6297" s="315"/>
      <c r="Q6297" s="315"/>
      <c r="R6297" s="315"/>
      <c r="S6297" s="315"/>
      <c r="T6297" s="315"/>
      <c r="U6297" s="315"/>
      <c r="V6297" s="315"/>
      <c r="W6297" s="315"/>
      <c r="X6297" s="315"/>
      <c r="Y6297" s="315"/>
      <c r="Z6297" s="315"/>
      <c r="AA6297" s="315"/>
      <c r="AB6297" s="315"/>
    </row>
    <row r="6298" spans="1:28" x14ac:dyDescent="0.35">
      <c r="A6298" s="315">
        <f>A6275</f>
        <v>0</v>
      </c>
      <c r="B6298" s="315"/>
      <c r="C6298" s="315"/>
      <c r="D6298" s="315"/>
      <c r="E6298" s="315"/>
      <c r="F6298" s="315"/>
      <c r="G6298" s="315"/>
      <c r="H6298" s="315"/>
      <c r="I6298" s="315"/>
      <c r="J6298" s="315"/>
      <c r="K6298" s="315"/>
      <c r="L6298" s="315"/>
      <c r="M6298" s="315"/>
      <c r="N6298" s="315"/>
      <c r="O6298" s="315"/>
      <c r="P6298" s="315"/>
      <c r="Q6298" s="315"/>
      <c r="R6298" s="315"/>
      <c r="S6298" s="315"/>
      <c r="T6298" s="315"/>
      <c r="U6298" s="315"/>
      <c r="V6298" s="315"/>
      <c r="W6298" s="315"/>
      <c r="X6298" s="315"/>
      <c r="Y6298" s="315"/>
      <c r="Z6298" s="315"/>
      <c r="AA6298" s="315"/>
      <c r="AB6298" s="315"/>
    </row>
    <row r="6299" spans="1:28" x14ac:dyDescent="0.35">
      <c r="A6299" s="8"/>
      <c r="B6299" s="8"/>
      <c r="C6299" s="8"/>
      <c r="D6299" s="9"/>
      <c r="E6299" s="9"/>
      <c r="F6299" s="9"/>
      <c r="G6299" s="8"/>
      <c r="H6299" s="8"/>
      <c r="I6299" s="8"/>
      <c r="J6299" s="10"/>
      <c r="K6299" s="11"/>
      <c r="L6299" s="12"/>
      <c r="M6299" s="13"/>
      <c r="N6299" s="8"/>
      <c r="O6299" s="8"/>
      <c r="P6299" s="8"/>
      <c r="Q6299" s="10"/>
      <c r="R6299" s="11"/>
      <c r="S6299" s="10"/>
      <c r="T6299" s="10"/>
      <c r="U6299" s="8"/>
      <c r="V6299" s="8"/>
      <c r="W6299" s="11"/>
      <c r="X6299" s="10"/>
      <c r="Y6299" s="11"/>
      <c r="Z6299" s="10"/>
      <c r="AA6299" s="11"/>
      <c r="AB6299" s="14"/>
    </row>
    <row r="6300" spans="1:28" x14ac:dyDescent="0.35">
      <c r="A6300" s="288" t="s">
        <v>4</v>
      </c>
      <c r="B6300" s="316"/>
      <c r="C6300" s="316"/>
      <c r="D6300" s="316"/>
      <c r="E6300" s="316"/>
      <c r="F6300" s="316"/>
      <c r="G6300" s="316"/>
      <c r="H6300" s="316"/>
      <c r="I6300" s="316"/>
      <c r="J6300" s="316"/>
      <c r="K6300" s="316"/>
      <c r="L6300" s="289"/>
      <c r="M6300" s="288" t="s">
        <v>5</v>
      </c>
      <c r="N6300" s="316"/>
      <c r="O6300" s="316"/>
      <c r="P6300" s="316"/>
      <c r="Q6300" s="316"/>
      <c r="R6300" s="316"/>
      <c r="S6300" s="316"/>
      <c r="T6300" s="316"/>
      <c r="U6300" s="316"/>
      <c r="V6300" s="316"/>
      <c r="W6300" s="289"/>
      <c r="X6300" s="290" t="s">
        <v>6</v>
      </c>
      <c r="Y6300" s="290" t="s">
        <v>7</v>
      </c>
      <c r="Z6300" s="290" t="s">
        <v>8</v>
      </c>
      <c r="AA6300" s="290" t="s">
        <v>9</v>
      </c>
      <c r="AB6300" s="317" t="s">
        <v>10</v>
      </c>
    </row>
    <row r="6301" spans="1:28" x14ac:dyDescent="0.35">
      <c r="A6301" s="299" t="s">
        <v>11</v>
      </c>
      <c r="B6301" s="293" t="s">
        <v>12</v>
      </c>
      <c r="C6301" s="293" t="s">
        <v>13</v>
      </c>
      <c r="D6301" s="311" t="s">
        <v>14</v>
      </c>
      <c r="E6301" s="311" t="s">
        <v>15</v>
      </c>
      <c r="F6301" s="312" t="s">
        <v>16</v>
      </c>
      <c r="G6301" s="302" t="s">
        <v>17</v>
      </c>
      <c r="H6301" s="303"/>
      <c r="I6301" s="304"/>
      <c r="J6301" s="290" t="s">
        <v>18</v>
      </c>
      <c r="K6301" s="290" t="s">
        <v>19</v>
      </c>
      <c r="L6301" s="308" t="s">
        <v>20</v>
      </c>
      <c r="M6301" s="299" t="s">
        <v>11</v>
      </c>
      <c r="N6301" s="293" t="s">
        <v>21</v>
      </c>
      <c r="O6301" s="293" t="s">
        <v>22</v>
      </c>
      <c r="P6301" s="293" t="s">
        <v>16</v>
      </c>
      <c r="Q6301" s="290" t="s">
        <v>23</v>
      </c>
      <c r="R6301" s="290" t="s">
        <v>24</v>
      </c>
      <c r="S6301" s="290" t="s">
        <v>25</v>
      </c>
      <c r="T6301" s="290" t="s">
        <v>26</v>
      </c>
      <c r="U6301" s="288" t="s">
        <v>27</v>
      </c>
      <c r="V6301" s="289"/>
      <c r="W6301" s="290" t="s">
        <v>28</v>
      </c>
      <c r="X6301" s="291"/>
      <c r="Y6301" s="291"/>
      <c r="Z6301" s="291"/>
      <c r="AA6301" s="291"/>
      <c r="AB6301" s="318"/>
    </row>
    <row r="6302" spans="1:28" x14ac:dyDescent="0.35">
      <c r="A6302" s="300"/>
      <c r="B6302" s="294"/>
      <c r="C6302" s="294"/>
      <c r="D6302" s="312"/>
      <c r="E6302" s="312"/>
      <c r="F6302" s="312"/>
      <c r="G6302" s="305"/>
      <c r="H6302" s="306"/>
      <c r="I6302" s="307"/>
      <c r="J6302" s="291"/>
      <c r="K6302" s="291"/>
      <c r="L6302" s="309"/>
      <c r="M6302" s="300"/>
      <c r="N6302" s="294"/>
      <c r="O6302" s="294"/>
      <c r="P6302" s="294"/>
      <c r="Q6302" s="291"/>
      <c r="R6302" s="291"/>
      <c r="S6302" s="291"/>
      <c r="T6302" s="291"/>
      <c r="U6302" s="293" t="s">
        <v>29</v>
      </c>
      <c r="V6302" s="296" t="s">
        <v>30</v>
      </c>
      <c r="W6302" s="291"/>
      <c r="X6302" s="291"/>
      <c r="Y6302" s="291"/>
      <c r="Z6302" s="291"/>
      <c r="AA6302" s="291"/>
      <c r="AB6302" s="318"/>
    </row>
    <row r="6303" spans="1:28" x14ac:dyDescent="0.35">
      <c r="A6303" s="300"/>
      <c r="B6303" s="294"/>
      <c r="C6303" s="294"/>
      <c r="D6303" s="312"/>
      <c r="E6303" s="312"/>
      <c r="F6303" s="312"/>
      <c r="G6303" s="299" t="s">
        <v>31</v>
      </c>
      <c r="H6303" s="299" t="s">
        <v>32</v>
      </c>
      <c r="I6303" s="299" t="s">
        <v>33</v>
      </c>
      <c r="J6303" s="291"/>
      <c r="K6303" s="291"/>
      <c r="L6303" s="309"/>
      <c r="M6303" s="300"/>
      <c r="N6303" s="294"/>
      <c r="O6303" s="294"/>
      <c r="P6303" s="294"/>
      <c r="Q6303" s="291"/>
      <c r="R6303" s="291"/>
      <c r="S6303" s="291"/>
      <c r="T6303" s="291"/>
      <c r="U6303" s="294"/>
      <c r="V6303" s="297"/>
      <c r="W6303" s="291"/>
      <c r="X6303" s="291"/>
      <c r="Y6303" s="291"/>
      <c r="Z6303" s="291"/>
      <c r="AA6303" s="291"/>
      <c r="AB6303" s="318"/>
    </row>
    <row r="6304" spans="1:28" x14ac:dyDescent="0.35">
      <c r="A6304" s="300"/>
      <c r="B6304" s="294"/>
      <c r="C6304" s="294"/>
      <c r="D6304" s="312"/>
      <c r="E6304" s="312"/>
      <c r="F6304" s="312"/>
      <c r="G6304" s="300"/>
      <c r="H6304" s="300"/>
      <c r="I6304" s="300"/>
      <c r="J6304" s="291"/>
      <c r="K6304" s="291"/>
      <c r="L6304" s="309"/>
      <c r="M6304" s="300"/>
      <c r="N6304" s="294"/>
      <c r="O6304" s="294"/>
      <c r="P6304" s="294"/>
      <c r="Q6304" s="291"/>
      <c r="R6304" s="291"/>
      <c r="S6304" s="291"/>
      <c r="T6304" s="291"/>
      <c r="U6304" s="294"/>
      <c r="V6304" s="297"/>
      <c r="W6304" s="291"/>
      <c r="X6304" s="291"/>
      <c r="Y6304" s="291"/>
      <c r="Z6304" s="291"/>
      <c r="AA6304" s="291"/>
      <c r="AB6304" s="318"/>
    </row>
    <row r="6305" spans="1:28" x14ac:dyDescent="0.35">
      <c r="A6305" s="301"/>
      <c r="B6305" s="295"/>
      <c r="C6305" s="295"/>
      <c r="D6305" s="313"/>
      <c r="E6305" s="313"/>
      <c r="F6305" s="313"/>
      <c r="G6305" s="301"/>
      <c r="H6305" s="301"/>
      <c r="I6305" s="301"/>
      <c r="J6305" s="292"/>
      <c r="K6305" s="292"/>
      <c r="L6305" s="310"/>
      <c r="M6305" s="301"/>
      <c r="N6305" s="295"/>
      <c r="O6305" s="295"/>
      <c r="P6305" s="295"/>
      <c r="Q6305" s="292"/>
      <c r="R6305" s="292"/>
      <c r="S6305" s="292"/>
      <c r="T6305" s="292"/>
      <c r="U6305" s="295"/>
      <c r="V6305" s="298"/>
      <c r="W6305" s="292"/>
      <c r="X6305" s="292"/>
      <c r="Y6305" s="292"/>
      <c r="Z6305" s="292"/>
      <c r="AA6305" s="292"/>
      <c r="AB6305" s="319"/>
    </row>
    <row r="6306" spans="1:28" x14ac:dyDescent="0.35">
      <c r="A6306" s="15"/>
      <c r="B6306" s="16"/>
      <c r="C6306" s="16"/>
      <c r="D6306" s="17"/>
      <c r="E6306" s="17"/>
      <c r="F6306" s="18"/>
      <c r="G6306" s="16"/>
      <c r="H6306" s="16"/>
      <c r="I6306" s="16"/>
      <c r="J6306" s="19"/>
      <c r="K6306" s="20"/>
      <c r="L6306" s="19"/>
      <c r="M6306" s="21"/>
      <c r="N6306" s="21"/>
      <c r="O6306" s="21"/>
      <c r="P6306" s="21"/>
      <c r="Q6306" s="22"/>
      <c r="R6306" s="23"/>
      <c r="S6306" s="22"/>
      <c r="T6306" s="22"/>
      <c r="U6306" s="21"/>
      <c r="V6306" s="21"/>
      <c r="W6306" s="23"/>
      <c r="X6306" s="22"/>
      <c r="Y6306" s="23"/>
      <c r="Z6306" s="22"/>
      <c r="AA6306" s="24"/>
      <c r="AB6306" s="25"/>
    </row>
    <row r="6307" spans="1:28" x14ac:dyDescent="0.35">
      <c r="A6307" s="15"/>
      <c r="B6307" s="16"/>
      <c r="C6307" s="16"/>
      <c r="D6307" s="17"/>
      <c r="E6307" s="17"/>
      <c r="F6307" s="28"/>
      <c r="G6307" s="16"/>
      <c r="H6307" s="16"/>
      <c r="I6307" s="16"/>
      <c r="J6307" s="45"/>
      <c r="K6307" s="29"/>
      <c r="L6307" s="19"/>
      <c r="M6307" s="30"/>
      <c r="N6307" s="30"/>
      <c r="O6307" s="31"/>
      <c r="P6307" s="30"/>
      <c r="Q6307" s="32"/>
      <c r="R6307" s="23"/>
      <c r="S6307" s="42"/>
      <c r="T6307" s="22"/>
      <c r="U6307" s="31"/>
      <c r="V6307" s="31"/>
      <c r="W6307" s="23"/>
      <c r="X6307" s="22"/>
      <c r="Y6307" s="23"/>
      <c r="Z6307" s="22"/>
      <c r="AA6307" s="24"/>
      <c r="AB6307" s="25"/>
    </row>
    <row r="6308" spans="1:28" x14ac:dyDescent="0.35">
      <c r="A6308" s="201"/>
      <c r="B6308" s="202"/>
      <c r="C6308" s="202"/>
      <c r="D6308" s="77"/>
      <c r="E6308" s="77"/>
      <c r="F6308" s="130"/>
      <c r="G6308" s="202"/>
      <c r="H6308" s="202"/>
      <c r="I6308" s="202"/>
      <c r="J6308" s="196"/>
      <c r="K6308" s="197"/>
      <c r="L6308" s="203"/>
      <c r="M6308" s="132"/>
      <c r="N6308" s="204"/>
      <c r="O6308" s="204"/>
      <c r="P6308" s="204"/>
      <c r="Q6308" s="183"/>
      <c r="R6308" s="206"/>
      <c r="S6308" s="183"/>
      <c r="T6308" s="207"/>
      <c r="U6308" s="204"/>
      <c r="V6308" s="204"/>
      <c r="W6308" s="206"/>
      <c r="X6308" s="207"/>
      <c r="Y6308" s="206"/>
      <c r="Z6308" s="207"/>
      <c r="AA6308" s="208"/>
      <c r="AB6308" s="198"/>
    </row>
    <row r="6309" spans="1:28" x14ac:dyDescent="0.35">
      <c r="A6309" s="1"/>
      <c r="B6309" s="1"/>
      <c r="C6309" s="1"/>
      <c r="D6309" s="2"/>
      <c r="E6309" s="2"/>
      <c r="F6309" s="2"/>
      <c r="G6309" s="1"/>
      <c r="H6309" s="1"/>
      <c r="I6309" s="1"/>
      <c r="J6309" s="3"/>
      <c r="K6309" s="4"/>
      <c r="M6309" s="6"/>
      <c r="N6309" s="1"/>
      <c r="O6309" s="1"/>
      <c r="P6309" s="1"/>
      <c r="Q6309" s="3"/>
      <c r="R6309" s="4"/>
      <c r="S6309" s="3"/>
      <c r="T6309" s="3"/>
      <c r="U6309" s="1"/>
      <c r="V6309" s="1"/>
      <c r="W6309" s="4"/>
      <c r="X6309" s="3"/>
      <c r="Y6309" s="4"/>
      <c r="Z6309" s="3"/>
      <c r="AA6309" s="4"/>
      <c r="AB6309" s="55"/>
    </row>
    <row r="6310" spans="1:28" x14ac:dyDescent="0.35">
      <c r="A6310" s="8"/>
      <c r="B6310" s="8" t="s">
        <v>37</v>
      </c>
      <c r="C6310" s="8"/>
      <c r="D6310" s="9" t="s">
        <v>38</v>
      </c>
      <c r="E6310" s="9"/>
      <c r="F6310" s="9"/>
      <c r="G6310" s="56"/>
      <c r="H6310" s="8" t="s">
        <v>39</v>
      </c>
      <c r="I6310" s="8"/>
      <c r="J6310" s="57"/>
      <c r="K6310" s="10"/>
      <c r="L6310" s="8"/>
      <c r="M6310" s="13"/>
      <c r="N6310" s="1"/>
      <c r="O6310" s="1"/>
      <c r="P6310" s="1"/>
      <c r="Q6310" s="3"/>
      <c r="R6310" s="4"/>
      <c r="S6310" s="3"/>
      <c r="T6310" s="3"/>
      <c r="U6310" s="1"/>
      <c r="V6310" s="1"/>
      <c r="W6310" s="4"/>
      <c r="X6310" s="3"/>
      <c r="Y6310" s="4"/>
      <c r="Z6310" s="3"/>
      <c r="AA6310" s="4"/>
      <c r="AB6310" s="55"/>
    </row>
    <row r="6311" spans="1:28" x14ac:dyDescent="0.35">
      <c r="A6311" s="8"/>
      <c r="B6311" s="8"/>
      <c r="C6311" s="8"/>
      <c r="D6311" s="9"/>
      <c r="E6311" s="9"/>
      <c r="F6311" s="9"/>
      <c r="G6311" s="56"/>
      <c r="H6311" s="8" t="s">
        <v>40</v>
      </c>
      <c r="I6311" s="8"/>
      <c r="J6311" s="57"/>
      <c r="K6311" s="10"/>
      <c r="L6311" s="8"/>
      <c r="M6311" s="13"/>
      <c r="N6311" s="1"/>
      <c r="O6311" s="1"/>
      <c r="P6311" s="1"/>
      <c r="Q6311" s="3"/>
      <c r="R6311" s="4"/>
      <c r="S6311" s="3"/>
      <c r="T6311" s="3"/>
      <c r="U6311" s="1"/>
      <c r="V6311" s="1"/>
      <c r="W6311" s="4"/>
      <c r="X6311" s="3"/>
      <c r="Y6311" s="4"/>
      <c r="Z6311" s="3"/>
      <c r="AA6311" s="4"/>
      <c r="AB6311" s="55"/>
    </row>
    <row r="6312" spans="1:28" x14ac:dyDescent="0.35">
      <c r="A6312" s="8"/>
      <c r="B6312" s="8"/>
      <c r="C6312" s="8"/>
      <c r="D6312" s="9"/>
      <c r="E6312" s="9"/>
      <c r="F6312" s="9"/>
      <c r="G6312" s="56"/>
      <c r="H6312" s="8" t="s">
        <v>41</v>
      </c>
      <c r="I6312" s="8"/>
      <c r="J6312" s="57"/>
      <c r="K6312" s="10"/>
      <c r="L6312" s="8"/>
      <c r="M6312" s="13"/>
      <c r="N6312" s="1"/>
      <c r="O6312" s="1"/>
      <c r="P6312" s="8"/>
      <c r="Q6312" s="3"/>
      <c r="R6312" s="4"/>
      <c r="S6312" s="3"/>
      <c r="T6312" s="3"/>
      <c r="U6312" s="1"/>
      <c r="V6312" s="1"/>
      <c r="W6312" s="4"/>
      <c r="X6312" s="3"/>
      <c r="Y6312" s="11"/>
      <c r="Z6312" s="10"/>
      <c r="AA6312" s="11"/>
      <c r="AB6312" s="14"/>
    </row>
    <row r="6313" spans="1:28" x14ac:dyDescent="0.35">
      <c r="A6313" s="8"/>
      <c r="B6313" s="8"/>
      <c r="C6313" s="8"/>
      <c r="D6313" s="9"/>
      <c r="E6313" s="9"/>
      <c r="F6313" s="9"/>
      <c r="G6313" s="56"/>
      <c r="H6313" s="8" t="s">
        <v>42</v>
      </c>
      <c r="I6313" s="58"/>
      <c r="J6313" s="59"/>
      <c r="K6313" s="12"/>
      <c r="L6313" s="58"/>
      <c r="M6313" s="60"/>
      <c r="N6313" s="1"/>
      <c r="O6313" s="1"/>
      <c r="P6313" s="8"/>
      <c r="Q6313" s="3"/>
      <c r="R6313" s="4"/>
      <c r="S6313" s="3"/>
      <c r="T6313" s="3"/>
      <c r="U6313" s="1"/>
      <c r="V6313" s="1"/>
      <c r="W6313" s="4"/>
      <c r="X6313" s="3"/>
      <c r="Y6313" s="11"/>
      <c r="Z6313" s="10"/>
      <c r="AA6313" s="11"/>
      <c r="AB6313" s="14"/>
    </row>
    <row r="6314" spans="1:28" x14ac:dyDescent="0.35">
      <c r="A6314" s="58"/>
      <c r="B6314" s="58"/>
      <c r="C6314" s="58"/>
      <c r="D6314" s="61"/>
      <c r="E6314" s="61"/>
      <c r="F6314" s="61"/>
      <c r="G6314" s="58"/>
      <c r="H6314" s="58" t="s">
        <v>43</v>
      </c>
      <c r="I6314" s="58"/>
      <c r="J6314" s="59"/>
      <c r="K6314" s="12"/>
      <c r="L6314" s="58"/>
      <c r="M6314" s="60"/>
    </row>
    <row r="6315" spans="1:28" x14ac:dyDescent="0.35">
      <c r="A6315" s="1"/>
      <c r="B6315" s="1"/>
      <c r="C6315" s="1"/>
      <c r="D6315" s="2"/>
      <c r="E6315" s="2"/>
      <c r="F6315" s="2"/>
      <c r="G6315" s="1"/>
      <c r="H6315" s="1"/>
      <c r="I6315" s="1"/>
      <c r="J6315" s="3"/>
      <c r="K6315" s="4"/>
      <c r="M6315" s="6"/>
      <c r="N6315" s="1"/>
      <c r="O6315" s="1"/>
      <c r="P6315" s="1"/>
      <c r="Q6315" s="3"/>
      <c r="R6315" s="4"/>
      <c r="S6315" s="3"/>
      <c r="T6315" s="3"/>
      <c r="U6315" s="1"/>
      <c r="V6315" s="1"/>
      <c r="W6315" s="4"/>
      <c r="X6315" s="3"/>
      <c r="Y6315" s="4"/>
      <c r="Z6315" s="3"/>
      <c r="AA6315" s="314" t="s">
        <v>0</v>
      </c>
      <c r="AB6315" s="314"/>
    </row>
    <row r="6316" spans="1:28" x14ac:dyDescent="0.35">
      <c r="A6316" s="315" t="s">
        <v>1</v>
      </c>
      <c r="B6316" s="315"/>
      <c r="C6316" s="315"/>
      <c r="D6316" s="315"/>
      <c r="E6316" s="315"/>
      <c r="F6316" s="315"/>
      <c r="G6316" s="315"/>
      <c r="H6316" s="315"/>
      <c r="I6316" s="315"/>
      <c r="J6316" s="315"/>
      <c r="K6316" s="315"/>
      <c r="L6316" s="315"/>
      <c r="M6316" s="315"/>
      <c r="N6316" s="315"/>
      <c r="O6316" s="315"/>
      <c r="P6316" s="315"/>
      <c r="Q6316" s="315"/>
      <c r="R6316" s="315"/>
      <c r="S6316" s="315"/>
      <c r="T6316" s="315"/>
      <c r="U6316" s="315"/>
      <c r="V6316" s="315"/>
      <c r="W6316" s="315"/>
      <c r="X6316" s="315"/>
      <c r="Y6316" s="315"/>
      <c r="Z6316" s="315"/>
      <c r="AA6316" s="315"/>
      <c r="AB6316" s="315"/>
    </row>
    <row r="6317" spans="1:28" x14ac:dyDescent="0.35">
      <c r="A6317" s="315">
        <f>A6294</f>
        <v>0</v>
      </c>
      <c r="B6317" s="315"/>
      <c r="C6317" s="315"/>
      <c r="D6317" s="315"/>
      <c r="E6317" s="315"/>
      <c r="F6317" s="315"/>
      <c r="G6317" s="315"/>
      <c r="H6317" s="315"/>
      <c r="I6317" s="315"/>
      <c r="J6317" s="315"/>
      <c r="K6317" s="315"/>
      <c r="L6317" s="315"/>
      <c r="M6317" s="315"/>
      <c r="N6317" s="315"/>
      <c r="O6317" s="315"/>
      <c r="P6317" s="315"/>
      <c r="Q6317" s="315"/>
      <c r="R6317" s="315"/>
      <c r="S6317" s="315"/>
      <c r="T6317" s="315"/>
      <c r="U6317" s="315"/>
      <c r="V6317" s="315"/>
      <c r="W6317" s="315"/>
      <c r="X6317" s="315"/>
      <c r="Y6317" s="315"/>
      <c r="Z6317" s="315"/>
      <c r="AA6317" s="315"/>
      <c r="AB6317" s="315"/>
    </row>
    <row r="6318" spans="1:28" x14ac:dyDescent="0.35">
      <c r="A6318" s="8"/>
      <c r="B6318" s="8"/>
      <c r="C6318" s="8"/>
      <c r="D6318" s="9"/>
      <c r="E6318" s="9"/>
      <c r="F6318" s="9"/>
      <c r="G6318" s="8"/>
      <c r="H6318" s="8"/>
      <c r="I6318" s="8"/>
      <c r="J6318" s="10"/>
      <c r="K6318" s="11"/>
      <c r="L6318" s="12"/>
      <c r="M6318" s="13"/>
      <c r="N6318" s="8"/>
      <c r="O6318" s="8"/>
      <c r="P6318" s="8"/>
      <c r="Q6318" s="10"/>
      <c r="R6318" s="11"/>
      <c r="S6318" s="10"/>
      <c r="T6318" s="10"/>
      <c r="U6318" s="8"/>
      <c r="V6318" s="8"/>
      <c r="W6318" s="11"/>
      <c r="X6318" s="10"/>
      <c r="Y6318" s="11"/>
      <c r="Z6318" s="10"/>
      <c r="AA6318" s="11"/>
      <c r="AB6318" s="14"/>
    </row>
    <row r="6319" spans="1:28" x14ac:dyDescent="0.35">
      <c r="A6319" s="288" t="s">
        <v>4</v>
      </c>
      <c r="B6319" s="316"/>
      <c r="C6319" s="316"/>
      <c r="D6319" s="316"/>
      <c r="E6319" s="316"/>
      <c r="F6319" s="316"/>
      <c r="G6319" s="316"/>
      <c r="H6319" s="316"/>
      <c r="I6319" s="316"/>
      <c r="J6319" s="316"/>
      <c r="K6319" s="316"/>
      <c r="L6319" s="289"/>
      <c r="M6319" s="288" t="s">
        <v>5</v>
      </c>
      <c r="N6319" s="316"/>
      <c r="O6319" s="316"/>
      <c r="P6319" s="316"/>
      <c r="Q6319" s="316"/>
      <c r="R6319" s="316"/>
      <c r="S6319" s="316"/>
      <c r="T6319" s="316"/>
      <c r="U6319" s="316"/>
      <c r="V6319" s="316"/>
      <c r="W6319" s="289"/>
      <c r="X6319" s="290" t="s">
        <v>6</v>
      </c>
      <c r="Y6319" s="290" t="s">
        <v>7</v>
      </c>
      <c r="Z6319" s="290" t="s">
        <v>8</v>
      </c>
      <c r="AA6319" s="290" t="s">
        <v>9</v>
      </c>
      <c r="AB6319" s="317" t="s">
        <v>10</v>
      </c>
    </row>
    <row r="6320" spans="1:28" x14ac:dyDescent="0.35">
      <c r="A6320" s="299" t="s">
        <v>11</v>
      </c>
      <c r="B6320" s="293" t="s">
        <v>12</v>
      </c>
      <c r="C6320" s="293" t="s">
        <v>13</v>
      </c>
      <c r="D6320" s="311" t="s">
        <v>14</v>
      </c>
      <c r="E6320" s="311" t="s">
        <v>15</v>
      </c>
      <c r="F6320" s="312" t="s">
        <v>16</v>
      </c>
      <c r="G6320" s="302" t="s">
        <v>17</v>
      </c>
      <c r="H6320" s="303"/>
      <c r="I6320" s="304"/>
      <c r="J6320" s="290" t="s">
        <v>18</v>
      </c>
      <c r="K6320" s="290" t="s">
        <v>19</v>
      </c>
      <c r="L6320" s="308" t="s">
        <v>20</v>
      </c>
      <c r="M6320" s="299" t="s">
        <v>11</v>
      </c>
      <c r="N6320" s="293" t="s">
        <v>21</v>
      </c>
      <c r="O6320" s="293" t="s">
        <v>22</v>
      </c>
      <c r="P6320" s="293" t="s">
        <v>16</v>
      </c>
      <c r="Q6320" s="290" t="s">
        <v>23</v>
      </c>
      <c r="R6320" s="290" t="s">
        <v>24</v>
      </c>
      <c r="S6320" s="290" t="s">
        <v>25</v>
      </c>
      <c r="T6320" s="290" t="s">
        <v>26</v>
      </c>
      <c r="U6320" s="288" t="s">
        <v>27</v>
      </c>
      <c r="V6320" s="289"/>
      <c r="W6320" s="290" t="s">
        <v>28</v>
      </c>
      <c r="X6320" s="291"/>
      <c r="Y6320" s="291"/>
      <c r="Z6320" s="291"/>
      <c r="AA6320" s="291"/>
      <c r="AB6320" s="318"/>
    </row>
    <row r="6321" spans="1:28" x14ac:dyDescent="0.35">
      <c r="A6321" s="300"/>
      <c r="B6321" s="294"/>
      <c r="C6321" s="294"/>
      <c r="D6321" s="312"/>
      <c r="E6321" s="312"/>
      <c r="F6321" s="312"/>
      <c r="G6321" s="305"/>
      <c r="H6321" s="306"/>
      <c r="I6321" s="307"/>
      <c r="J6321" s="291"/>
      <c r="K6321" s="291"/>
      <c r="L6321" s="309"/>
      <c r="M6321" s="300"/>
      <c r="N6321" s="294"/>
      <c r="O6321" s="294"/>
      <c r="P6321" s="294"/>
      <c r="Q6321" s="291"/>
      <c r="R6321" s="291"/>
      <c r="S6321" s="291"/>
      <c r="T6321" s="291"/>
      <c r="U6321" s="293" t="s">
        <v>29</v>
      </c>
      <c r="V6321" s="296" t="s">
        <v>30</v>
      </c>
      <c r="W6321" s="291"/>
      <c r="X6321" s="291"/>
      <c r="Y6321" s="291"/>
      <c r="Z6321" s="291"/>
      <c r="AA6321" s="291"/>
      <c r="AB6321" s="318"/>
    </row>
    <row r="6322" spans="1:28" x14ac:dyDescent="0.35">
      <c r="A6322" s="300"/>
      <c r="B6322" s="294"/>
      <c r="C6322" s="294"/>
      <c r="D6322" s="312"/>
      <c r="E6322" s="312"/>
      <c r="F6322" s="312"/>
      <c r="G6322" s="299" t="s">
        <v>31</v>
      </c>
      <c r="H6322" s="299" t="s">
        <v>32</v>
      </c>
      <c r="I6322" s="299" t="s">
        <v>33</v>
      </c>
      <c r="J6322" s="291"/>
      <c r="K6322" s="291"/>
      <c r="L6322" s="309"/>
      <c r="M6322" s="300"/>
      <c r="N6322" s="294"/>
      <c r="O6322" s="294"/>
      <c r="P6322" s="294"/>
      <c r="Q6322" s="291"/>
      <c r="R6322" s="291"/>
      <c r="S6322" s="291"/>
      <c r="T6322" s="291"/>
      <c r="U6322" s="294"/>
      <c r="V6322" s="297"/>
      <c r="W6322" s="291"/>
      <c r="X6322" s="291"/>
      <c r="Y6322" s="291"/>
      <c r="Z6322" s="291"/>
      <c r="AA6322" s="291"/>
      <c r="AB6322" s="318"/>
    </row>
    <row r="6323" spans="1:28" x14ac:dyDescent="0.35">
      <c r="A6323" s="300"/>
      <c r="B6323" s="294"/>
      <c r="C6323" s="294"/>
      <c r="D6323" s="312"/>
      <c r="E6323" s="312"/>
      <c r="F6323" s="312"/>
      <c r="G6323" s="300"/>
      <c r="H6323" s="300"/>
      <c r="I6323" s="300"/>
      <c r="J6323" s="291"/>
      <c r="K6323" s="291"/>
      <c r="L6323" s="309"/>
      <c r="M6323" s="300"/>
      <c r="N6323" s="294"/>
      <c r="O6323" s="294"/>
      <c r="P6323" s="294"/>
      <c r="Q6323" s="291"/>
      <c r="R6323" s="291"/>
      <c r="S6323" s="291"/>
      <c r="T6323" s="291"/>
      <c r="U6323" s="294"/>
      <c r="V6323" s="297"/>
      <c r="W6323" s="291"/>
      <c r="X6323" s="291"/>
      <c r="Y6323" s="291"/>
      <c r="Z6323" s="291"/>
      <c r="AA6323" s="291"/>
      <c r="AB6323" s="318"/>
    </row>
    <row r="6324" spans="1:28" x14ac:dyDescent="0.35">
      <c r="A6324" s="301"/>
      <c r="B6324" s="295"/>
      <c r="C6324" s="295"/>
      <c r="D6324" s="313"/>
      <c r="E6324" s="313"/>
      <c r="F6324" s="313"/>
      <c r="G6324" s="301"/>
      <c r="H6324" s="301"/>
      <c r="I6324" s="301"/>
      <c r="J6324" s="292"/>
      <c r="K6324" s="292"/>
      <c r="L6324" s="310"/>
      <c r="M6324" s="301"/>
      <c r="N6324" s="295"/>
      <c r="O6324" s="295"/>
      <c r="P6324" s="295"/>
      <c r="Q6324" s="292"/>
      <c r="R6324" s="292"/>
      <c r="S6324" s="292"/>
      <c r="T6324" s="292"/>
      <c r="U6324" s="295"/>
      <c r="V6324" s="298"/>
      <c r="W6324" s="292"/>
      <c r="X6324" s="292"/>
      <c r="Y6324" s="292"/>
      <c r="Z6324" s="292"/>
      <c r="AA6324" s="292"/>
      <c r="AB6324" s="319"/>
    </row>
    <row r="6325" spans="1:28" x14ac:dyDescent="0.35">
      <c r="A6325" s="15"/>
      <c r="B6325" s="16"/>
      <c r="C6325" s="16"/>
      <c r="D6325" s="17"/>
      <c r="E6325" s="17"/>
      <c r="F6325" s="18"/>
      <c r="G6325" s="16"/>
      <c r="H6325" s="16"/>
      <c r="I6325" s="16"/>
      <c r="J6325" s="19"/>
      <c r="K6325" s="20"/>
      <c r="L6325" s="19"/>
      <c r="M6325" s="21"/>
      <c r="N6325" s="21"/>
      <c r="O6325" s="21"/>
      <c r="P6325" s="21"/>
      <c r="Q6325" s="22"/>
      <c r="R6325" s="23"/>
      <c r="S6325" s="22"/>
      <c r="T6325" s="22"/>
      <c r="U6325" s="21"/>
      <c r="V6325" s="21"/>
      <c r="W6325" s="23"/>
      <c r="X6325" s="22"/>
      <c r="Y6325" s="23"/>
      <c r="Z6325" s="22"/>
      <c r="AA6325" s="24"/>
      <c r="AB6325" s="25"/>
    </row>
    <row r="6326" spans="1:28" x14ac:dyDescent="0.35">
      <c r="A6326" s="15"/>
      <c r="B6326" s="16"/>
      <c r="C6326" s="16"/>
      <c r="D6326" s="17"/>
      <c r="E6326" s="17"/>
      <c r="F6326" s="28"/>
      <c r="G6326" s="16"/>
      <c r="H6326" s="16"/>
      <c r="I6326" s="16"/>
      <c r="J6326" s="45"/>
      <c r="K6326" s="29"/>
      <c r="L6326" s="19"/>
      <c r="M6326" s="30"/>
      <c r="N6326" s="30"/>
      <c r="O6326" s="31"/>
      <c r="P6326" s="30"/>
      <c r="Q6326" s="32"/>
      <c r="R6326" s="23"/>
      <c r="S6326" s="42"/>
      <c r="T6326" s="22"/>
      <c r="U6326" s="31"/>
      <c r="V6326" s="31"/>
      <c r="W6326" s="23"/>
      <c r="X6326" s="22"/>
      <c r="Y6326" s="23"/>
      <c r="Z6326" s="22"/>
      <c r="AA6326" s="24"/>
      <c r="AB6326" s="25"/>
    </row>
    <row r="6327" spans="1:28" x14ac:dyDescent="0.35">
      <c r="A6327" s="201"/>
      <c r="B6327" s="202"/>
      <c r="C6327" s="202"/>
      <c r="D6327" s="77"/>
      <c r="E6327" s="77"/>
      <c r="F6327" s="130"/>
      <c r="G6327" s="202"/>
      <c r="H6327" s="202"/>
      <c r="I6327" s="202"/>
      <c r="J6327" s="196"/>
      <c r="K6327" s="197"/>
      <c r="L6327" s="203"/>
      <c r="M6327" s="132"/>
      <c r="N6327" s="204"/>
      <c r="O6327" s="204"/>
      <c r="P6327" s="204"/>
      <c r="Q6327" s="183"/>
      <c r="R6327" s="206"/>
      <c r="S6327" s="183"/>
      <c r="T6327" s="207"/>
      <c r="U6327" s="204"/>
      <c r="V6327" s="204"/>
      <c r="W6327" s="206"/>
      <c r="X6327" s="207"/>
      <c r="Y6327" s="206"/>
      <c r="Z6327" s="207"/>
      <c r="AA6327" s="208"/>
      <c r="AB6327" s="198"/>
    </row>
    <row r="6328" spans="1:28" x14ac:dyDescent="0.35">
      <c r="A6328" s="1"/>
      <c r="B6328" s="1"/>
      <c r="C6328" s="1"/>
      <c r="D6328" s="2"/>
      <c r="E6328" s="2"/>
      <c r="F6328" s="2"/>
      <c r="G6328" s="1"/>
      <c r="H6328" s="1"/>
      <c r="I6328" s="1"/>
      <c r="J6328" s="3"/>
      <c r="K6328" s="4"/>
      <c r="M6328" s="6"/>
      <c r="N6328" s="1"/>
      <c r="O6328" s="1"/>
      <c r="P6328" s="1"/>
      <c r="Q6328" s="3"/>
      <c r="R6328" s="4"/>
      <c r="S6328" s="3"/>
      <c r="T6328" s="3"/>
      <c r="U6328" s="1"/>
      <c r="V6328" s="1"/>
      <c r="W6328" s="4"/>
      <c r="X6328" s="3"/>
      <c r="Y6328" s="4"/>
      <c r="Z6328" s="3"/>
      <c r="AA6328" s="4"/>
      <c r="AB6328" s="55"/>
    </row>
    <row r="6329" spans="1:28" x14ac:dyDescent="0.35">
      <c r="A6329" s="8"/>
      <c r="B6329" s="8" t="s">
        <v>37</v>
      </c>
      <c r="C6329" s="8"/>
      <c r="D6329" s="9" t="s">
        <v>38</v>
      </c>
      <c r="E6329" s="9"/>
      <c r="F6329" s="9"/>
      <c r="G6329" s="56"/>
      <c r="H6329" s="8" t="s">
        <v>39</v>
      </c>
      <c r="I6329" s="8"/>
      <c r="J6329" s="57"/>
      <c r="K6329" s="10"/>
      <c r="L6329" s="8"/>
      <c r="M6329" s="13"/>
      <c r="N6329" s="1"/>
      <c r="O6329" s="1"/>
      <c r="P6329" s="1"/>
      <c r="Q6329" s="3"/>
      <c r="R6329" s="4"/>
      <c r="S6329" s="3"/>
      <c r="T6329" s="3"/>
      <c r="U6329" s="1"/>
      <c r="V6329" s="1"/>
      <c r="W6329" s="4"/>
      <c r="X6329" s="3"/>
      <c r="Y6329" s="4"/>
      <c r="Z6329" s="3"/>
      <c r="AA6329" s="4"/>
      <c r="AB6329" s="55"/>
    </row>
    <row r="6330" spans="1:28" x14ac:dyDescent="0.35">
      <c r="A6330" s="8"/>
      <c r="B6330" s="8"/>
      <c r="C6330" s="8"/>
      <c r="D6330" s="9"/>
      <c r="E6330" s="9"/>
      <c r="F6330" s="9"/>
      <c r="G6330" s="56"/>
      <c r="H6330" s="8" t="s">
        <v>40</v>
      </c>
      <c r="I6330" s="8"/>
      <c r="J6330" s="57"/>
      <c r="K6330" s="10"/>
      <c r="L6330" s="8"/>
      <c r="M6330" s="13"/>
      <c r="N6330" s="1"/>
      <c r="O6330" s="1"/>
      <c r="P6330" s="1"/>
      <c r="Q6330" s="3"/>
      <c r="R6330" s="4"/>
      <c r="S6330" s="3"/>
      <c r="T6330" s="3"/>
      <c r="U6330" s="1"/>
      <c r="V6330" s="1"/>
      <c r="W6330" s="4"/>
      <c r="X6330" s="3"/>
      <c r="Y6330" s="4"/>
      <c r="Z6330" s="3"/>
      <c r="AA6330" s="4"/>
      <c r="AB6330" s="55"/>
    </row>
    <row r="6331" spans="1:28" x14ac:dyDescent="0.35">
      <c r="A6331" s="8"/>
      <c r="B6331" s="8"/>
      <c r="C6331" s="8"/>
      <c r="D6331" s="9"/>
      <c r="E6331" s="9"/>
      <c r="F6331" s="9"/>
      <c r="G6331" s="56"/>
      <c r="H6331" s="8" t="s">
        <v>41</v>
      </c>
      <c r="I6331" s="8"/>
      <c r="J6331" s="57"/>
      <c r="K6331" s="10"/>
      <c r="L6331" s="8"/>
      <c r="M6331" s="13"/>
      <c r="N6331" s="1"/>
      <c r="O6331" s="1"/>
      <c r="P6331" s="8"/>
      <c r="Q6331" s="3"/>
      <c r="R6331" s="4"/>
      <c r="S6331" s="3"/>
      <c r="T6331" s="3"/>
      <c r="U6331" s="1"/>
      <c r="V6331" s="1"/>
      <c r="W6331" s="4"/>
      <c r="X6331" s="3"/>
      <c r="Y6331" s="11"/>
      <c r="Z6331" s="10"/>
      <c r="AA6331" s="11"/>
      <c r="AB6331" s="14"/>
    </row>
    <row r="6332" spans="1:28" x14ac:dyDescent="0.35">
      <c r="A6332" s="8"/>
      <c r="B6332" s="8"/>
      <c r="C6332" s="8"/>
      <c r="D6332" s="9"/>
      <c r="E6332" s="9"/>
      <c r="F6332" s="9"/>
      <c r="G6332" s="56"/>
      <c r="H6332" s="8" t="s">
        <v>42</v>
      </c>
      <c r="I6332" s="58"/>
      <c r="J6332" s="59"/>
      <c r="K6332" s="12"/>
      <c r="L6332" s="58"/>
      <c r="M6332" s="60"/>
      <c r="N6332" s="1"/>
      <c r="O6332" s="1"/>
      <c r="P6332" s="8"/>
      <c r="Q6332" s="3"/>
      <c r="R6332" s="4"/>
      <c r="S6332" s="3"/>
      <c r="T6332" s="3"/>
      <c r="U6332" s="1"/>
      <c r="V6332" s="1"/>
      <c r="W6332" s="4"/>
      <c r="X6332" s="3"/>
      <c r="Y6332" s="11"/>
      <c r="Z6332" s="10"/>
      <c r="AA6332" s="11"/>
      <c r="AB6332" s="14"/>
    </row>
    <row r="6333" spans="1:28" x14ac:dyDescent="0.35">
      <c r="A6333" s="58"/>
      <c r="B6333" s="58"/>
      <c r="C6333" s="58"/>
      <c r="D6333" s="61"/>
      <c r="E6333" s="61"/>
      <c r="F6333" s="61"/>
      <c r="G6333" s="58"/>
      <c r="H6333" s="58" t="s">
        <v>43</v>
      </c>
      <c r="I6333" s="58"/>
      <c r="J6333" s="59"/>
      <c r="K6333" s="12"/>
      <c r="L6333" s="58"/>
      <c r="M6333" s="60"/>
    </row>
  </sheetData>
  <mergeCells count="10360">
    <mergeCell ref="U6:V6"/>
    <mergeCell ref="W6:W10"/>
    <mergeCell ref="U7:U10"/>
    <mergeCell ref="V7:V10"/>
    <mergeCell ref="G8:G10"/>
    <mergeCell ref="H8:H10"/>
    <mergeCell ref="I8:I10"/>
    <mergeCell ref="O6:O10"/>
    <mergeCell ref="P6:P10"/>
    <mergeCell ref="Q6:Q10"/>
    <mergeCell ref="R6:R10"/>
    <mergeCell ref="S6:S10"/>
    <mergeCell ref="T6:T10"/>
    <mergeCell ref="G6:I7"/>
    <mergeCell ref="J6:J10"/>
    <mergeCell ref="K6:K10"/>
    <mergeCell ref="L6:L10"/>
    <mergeCell ref="M6:M10"/>
    <mergeCell ref="N6:N10"/>
    <mergeCell ref="A6:A10"/>
    <mergeCell ref="B6:B10"/>
    <mergeCell ref="C6:C10"/>
    <mergeCell ref="D6:D10"/>
    <mergeCell ref="E6:E10"/>
    <mergeCell ref="F6:F10"/>
    <mergeCell ref="AA1:AB1"/>
    <mergeCell ref="A2:AB2"/>
    <mergeCell ref="A3:AB3"/>
    <mergeCell ref="A5:L5"/>
    <mergeCell ref="M5:W5"/>
    <mergeCell ref="X5:X10"/>
    <mergeCell ref="Y5:Y10"/>
    <mergeCell ref="Z5:Z10"/>
    <mergeCell ref="AA5:AA10"/>
    <mergeCell ref="AB5:AB10"/>
    <mergeCell ref="U28:V28"/>
    <mergeCell ref="W28:W32"/>
    <mergeCell ref="U29:U32"/>
    <mergeCell ref="V29:V32"/>
    <mergeCell ref="G30:G32"/>
    <mergeCell ref="H30:H32"/>
    <mergeCell ref="I30:I32"/>
    <mergeCell ref="O28:O32"/>
    <mergeCell ref="P28:P32"/>
    <mergeCell ref="Q28:Q32"/>
    <mergeCell ref="R28:R32"/>
    <mergeCell ref="S28:S32"/>
    <mergeCell ref="T28:T32"/>
    <mergeCell ref="G28:I29"/>
    <mergeCell ref="J28:J32"/>
    <mergeCell ref="K28:K32"/>
    <mergeCell ref="L28:L32"/>
    <mergeCell ref="M28:M32"/>
    <mergeCell ref="N28:N32"/>
    <mergeCell ref="A28:A32"/>
    <mergeCell ref="B28:B32"/>
    <mergeCell ref="C28:C32"/>
    <mergeCell ref="D28:D32"/>
    <mergeCell ref="E28:E32"/>
    <mergeCell ref="F28:F32"/>
    <mergeCell ref="AA23:AB23"/>
    <mergeCell ref="A24:AB24"/>
    <mergeCell ref="A25:AB25"/>
    <mergeCell ref="A27:L27"/>
    <mergeCell ref="M27:W27"/>
    <mergeCell ref="X27:X32"/>
    <mergeCell ref="Y27:Y32"/>
    <mergeCell ref="Z27:Z32"/>
    <mergeCell ref="AA27:AA32"/>
    <mergeCell ref="AB27:AB32"/>
    <mergeCell ref="U55:V55"/>
    <mergeCell ref="W55:W59"/>
    <mergeCell ref="U56:U59"/>
    <mergeCell ref="V56:V59"/>
    <mergeCell ref="G57:G59"/>
    <mergeCell ref="H57:H59"/>
    <mergeCell ref="I57:I59"/>
    <mergeCell ref="O55:O59"/>
    <mergeCell ref="P55:P59"/>
    <mergeCell ref="Q55:Q59"/>
    <mergeCell ref="R55:R59"/>
    <mergeCell ref="S55:S59"/>
    <mergeCell ref="T55:T59"/>
    <mergeCell ref="G55:I56"/>
    <mergeCell ref="J55:J59"/>
    <mergeCell ref="K55:K59"/>
    <mergeCell ref="L55:L59"/>
    <mergeCell ref="M55:M59"/>
    <mergeCell ref="N55:N59"/>
    <mergeCell ref="A55:A59"/>
    <mergeCell ref="B55:B59"/>
    <mergeCell ref="C55:C59"/>
    <mergeCell ref="D55:D59"/>
    <mergeCell ref="E55:E59"/>
    <mergeCell ref="F55:F59"/>
    <mergeCell ref="AA50:AB50"/>
    <mergeCell ref="A51:AB51"/>
    <mergeCell ref="A52:AB52"/>
    <mergeCell ref="A54:L54"/>
    <mergeCell ref="M54:W54"/>
    <mergeCell ref="X54:X59"/>
    <mergeCell ref="Y54:Y59"/>
    <mergeCell ref="Z54:Z59"/>
    <mergeCell ref="AA54:AA59"/>
    <mergeCell ref="AB54:AB59"/>
    <mergeCell ref="U75:V75"/>
    <mergeCell ref="W75:W79"/>
    <mergeCell ref="U76:U79"/>
    <mergeCell ref="V76:V79"/>
    <mergeCell ref="G77:G79"/>
    <mergeCell ref="H77:H79"/>
    <mergeCell ref="I77:I79"/>
    <mergeCell ref="O75:O79"/>
    <mergeCell ref="P75:P79"/>
    <mergeCell ref="Q75:Q79"/>
    <mergeCell ref="R75:R79"/>
    <mergeCell ref="S75:S79"/>
    <mergeCell ref="T75:T79"/>
    <mergeCell ref="G75:I76"/>
    <mergeCell ref="J75:J79"/>
    <mergeCell ref="K75:K79"/>
    <mergeCell ref="L75:L79"/>
    <mergeCell ref="M75:M79"/>
    <mergeCell ref="N75:N79"/>
    <mergeCell ref="A75:A79"/>
    <mergeCell ref="B75:B79"/>
    <mergeCell ref="C75:C79"/>
    <mergeCell ref="D75:D79"/>
    <mergeCell ref="E75:E79"/>
    <mergeCell ref="F75:F79"/>
    <mergeCell ref="AA70:AB70"/>
    <mergeCell ref="A71:AB71"/>
    <mergeCell ref="A72:AB72"/>
    <mergeCell ref="A74:L74"/>
    <mergeCell ref="M74:W74"/>
    <mergeCell ref="X74:X79"/>
    <mergeCell ref="Y74:Y79"/>
    <mergeCell ref="Z74:Z79"/>
    <mergeCell ref="AA74:AA79"/>
    <mergeCell ref="AB74:AB79"/>
    <mergeCell ref="U96:V96"/>
    <mergeCell ref="W96:W100"/>
    <mergeCell ref="U97:U100"/>
    <mergeCell ref="V97:V100"/>
    <mergeCell ref="G98:G100"/>
    <mergeCell ref="H98:H100"/>
    <mergeCell ref="I98:I100"/>
    <mergeCell ref="O96:O100"/>
    <mergeCell ref="P96:P100"/>
    <mergeCell ref="Q96:Q100"/>
    <mergeCell ref="R96:R100"/>
    <mergeCell ref="S96:S100"/>
    <mergeCell ref="T96:T100"/>
    <mergeCell ref="G96:I97"/>
    <mergeCell ref="J96:J100"/>
    <mergeCell ref="K96:K100"/>
    <mergeCell ref="L96:L100"/>
    <mergeCell ref="M96:M100"/>
    <mergeCell ref="N96:N100"/>
    <mergeCell ref="A96:A100"/>
    <mergeCell ref="B96:B100"/>
    <mergeCell ref="C96:C100"/>
    <mergeCell ref="D96:D100"/>
    <mergeCell ref="E96:E100"/>
    <mergeCell ref="F96:F100"/>
    <mergeCell ref="AA91:AB91"/>
    <mergeCell ref="A92:AB92"/>
    <mergeCell ref="A93:AB93"/>
    <mergeCell ref="A95:L95"/>
    <mergeCell ref="M95:W95"/>
    <mergeCell ref="X95:X100"/>
    <mergeCell ref="Y95:Y100"/>
    <mergeCell ref="Z95:Z100"/>
    <mergeCell ref="AA95:AA100"/>
    <mergeCell ref="AB95:AB100"/>
    <mergeCell ref="U120:V120"/>
    <mergeCell ref="W120:W124"/>
    <mergeCell ref="U121:U124"/>
    <mergeCell ref="V121:V124"/>
    <mergeCell ref="G122:G124"/>
    <mergeCell ref="H122:H124"/>
    <mergeCell ref="I122:I124"/>
    <mergeCell ref="O120:O124"/>
    <mergeCell ref="P120:P124"/>
    <mergeCell ref="Q120:Q124"/>
    <mergeCell ref="R120:R124"/>
    <mergeCell ref="S120:S124"/>
    <mergeCell ref="T120:T124"/>
    <mergeCell ref="G120:I121"/>
    <mergeCell ref="J120:J124"/>
    <mergeCell ref="K120:K124"/>
    <mergeCell ref="L120:L124"/>
    <mergeCell ref="M120:M124"/>
    <mergeCell ref="N120:N124"/>
    <mergeCell ref="A120:A124"/>
    <mergeCell ref="B120:B124"/>
    <mergeCell ref="C120:C124"/>
    <mergeCell ref="D120:D124"/>
    <mergeCell ref="E120:E124"/>
    <mergeCell ref="F120:F124"/>
    <mergeCell ref="AA115:AB115"/>
    <mergeCell ref="A116:AB116"/>
    <mergeCell ref="A117:AB117"/>
    <mergeCell ref="A119:L119"/>
    <mergeCell ref="M119:W119"/>
    <mergeCell ref="X119:X124"/>
    <mergeCell ref="Y119:Y124"/>
    <mergeCell ref="Z119:Z124"/>
    <mergeCell ref="AA119:AA124"/>
    <mergeCell ref="AB119:AB124"/>
    <mergeCell ref="U144:V144"/>
    <mergeCell ref="W144:W148"/>
    <mergeCell ref="U145:U148"/>
    <mergeCell ref="V145:V148"/>
    <mergeCell ref="G146:G148"/>
    <mergeCell ref="H146:H148"/>
    <mergeCell ref="I146:I148"/>
    <mergeCell ref="O144:O148"/>
    <mergeCell ref="P144:P148"/>
    <mergeCell ref="Q144:Q148"/>
    <mergeCell ref="R144:R148"/>
    <mergeCell ref="S144:S148"/>
    <mergeCell ref="T144:T148"/>
    <mergeCell ref="G144:I145"/>
    <mergeCell ref="J144:J148"/>
    <mergeCell ref="K144:K148"/>
    <mergeCell ref="L144:L148"/>
    <mergeCell ref="M144:M148"/>
    <mergeCell ref="N144:N148"/>
    <mergeCell ref="A144:A148"/>
    <mergeCell ref="B144:B148"/>
    <mergeCell ref="C144:C148"/>
    <mergeCell ref="D144:D148"/>
    <mergeCell ref="E144:E148"/>
    <mergeCell ref="F144:F148"/>
    <mergeCell ref="AA139:AB139"/>
    <mergeCell ref="A140:AB140"/>
    <mergeCell ref="A141:AB141"/>
    <mergeCell ref="A143:L143"/>
    <mergeCell ref="M143:W143"/>
    <mergeCell ref="X143:X148"/>
    <mergeCell ref="Y143:Y148"/>
    <mergeCell ref="Z143:Z148"/>
    <mergeCell ref="AA143:AA148"/>
    <mergeCell ref="AB143:AB148"/>
    <mergeCell ref="U164:V164"/>
    <mergeCell ref="W164:W168"/>
    <mergeCell ref="U165:U168"/>
    <mergeCell ref="V165:V168"/>
    <mergeCell ref="G166:G168"/>
    <mergeCell ref="H166:H168"/>
    <mergeCell ref="I166:I168"/>
    <mergeCell ref="O164:O168"/>
    <mergeCell ref="P164:P168"/>
    <mergeCell ref="Q164:Q168"/>
    <mergeCell ref="R164:R168"/>
    <mergeCell ref="S164:S168"/>
    <mergeCell ref="T164:T168"/>
    <mergeCell ref="G164:I165"/>
    <mergeCell ref="J164:J168"/>
    <mergeCell ref="K164:K168"/>
    <mergeCell ref="L164:L168"/>
    <mergeCell ref="M164:M168"/>
    <mergeCell ref="N164:N168"/>
    <mergeCell ref="A164:A168"/>
    <mergeCell ref="B164:B168"/>
    <mergeCell ref="C164:C168"/>
    <mergeCell ref="D164:D168"/>
    <mergeCell ref="E164:E168"/>
    <mergeCell ref="F164:F168"/>
    <mergeCell ref="AA159:AB159"/>
    <mergeCell ref="A160:AB160"/>
    <mergeCell ref="A161:AB161"/>
    <mergeCell ref="A163:L163"/>
    <mergeCell ref="M163:W163"/>
    <mergeCell ref="X163:X168"/>
    <mergeCell ref="Y163:Y168"/>
    <mergeCell ref="Z163:Z168"/>
    <mergeCell ref="AA163:AA168"/>
    <mergeCell ref="AB163:AB168"/>
    <mergeCell ref="U185:V185"/>
    <mergeCell ref="W185:W189"/>
    <mergeCell ref="U186:U189"/>
    <mergeCell ref="V186:V189"/>
    <mergeCell ref="G187:G189"/>
    <mergeCell ref="H187:H189"/>
    <mergeCell ref="I187:I189"/>
    <mergeCell ref="O185:O189"/>
    <mergeCell ref="P185:P189"/>
    <mergeCell ref="Q185:Q189"/>
    <mergeCell ref="R185:R189"/>
    <mergeCell ref="S185:S189"/>
    <mergeCell ref="T185:T189"/>
    <mergeCell ref="G185:I186"/>
    <mergeCell ref="J185:J189"/>
    <mergeCell ref="K185:K189"/>
    <mergeCell ref="L185:L189"/>
    <mergeCell ref="M185:M189"/>
    <mergeCell ref="N185:N189"/>
    <mergeCell ref="A185:A189"/>
    <mergeCell ref="B185:B189"/>
    <mergeCell ref="C185:C189"/>
    <mergeCell ref="D185:D189"/>
    <mergeCell ref="E185:E189"/>
    <mergeCell ref="F185:F189"/>
    <mergeCell ref="AA180:AB180"/>
    <mergeCell ref="A181:AB181"/>
    <mergeCell ref="A182:AB182"/>
    <mergeCell ref="A184:L184"/>
    <mergeCell ref="M184:W184"/>
    <mergeCell ref="X184:X189"/>
    <mergeCell ref="Y184:Y189"/>
    <mergeCell ref="Z184:Z189"/>
    <mergeCell ref="AA184:AA189"/>
    <mergeCell ref="AB184:AB189"/>
    <mergeCell ref="U205:V205"/>
    <mergeCell ref="W205:W209"/>
    <mergeCell ref="U206:U209"/>
    <mergeCell ref="V206:V209"/>
    <mergeCell ref="G207:G209"/>
    <mergeCell ref="H207:H209"/>
    <mergeCell ref="I207:I209"/>
    <mergeCell ref="O205:O209"/>
    <mergeCell ref="P205:P209"/>
    <mergeCell ref="Q205:Q209"/>
    <mergeCell ref="R205:R209"/>
    <mergeCell ref="S205:S209"/>
    <mergeCell ref="T205:T209"/>
    <mergeCell ref="G205:I206"/>
    <mergeCell ref="J205:J209"/>
    <mergeCell ref="K205:K209"/>
    <mergeCell ref="L205:L209"/>
    <mergeCell ref="M205:M209"/>
    <mergeCell ref="N205:N209"/>
    <mergeCell ref="A205:A209"/>
    <mergeCell ref="B205:B209"/>
    <mergeCell ref="C205:C209"/>
    <mergeCell ref="D205:D209"/>
    <mergeCell ref="E205:E209"/>
    <mergeCell ref="F205:F209"/>
    <mergeCell ref="AA200:AB200"/>
    <mergeCell ref="A201:AB201"/>
    <mergeCell ref="A202:AB202"/>
    <mergeCell ref="A204:L204"/>
    <mergeCell ref="M204:W204"/>
    <mergeCell ref="X204:X209"/>
    <mergeCell ref="Y204:Y209"/>
    <mergeCell ref="Z204:Z209"/>
    <mergeCell ref="AA204:AA209"/>
    <mergeCell ref="AB204:AB209"/>
    <mergeCell ref="U227:V227"/>
    <mergeCell ref="W227:W231"/>
    <mergeCell ref="U228:U231"/>
    <mergeCell ref="V228:V231"/>
    <mergeCell ref="G229:G231"/>
    <mergeCell ref="H229:H231"/>
    <mergeCell ref="I229:I231"/>
    <mergeCell ref="O227:O231"/>
    <mergeCell ref="P227:P231"/>
    <mergeCell ref="Q227:Q231"/>
    <mergeCell ref="R227:R231"/>
    <mergeCell ref="S227:S231"/>
    <mergeCell ref="T227:T231"/>
    <mergeCell ref="G227:I228"/>
    <mergeCell ref="J227:J231"/>
    <mergeCell ref="K227:K231"/>
    <mergeCell ref="L227:L231"/>
    <mergeCell ref="M227:M231"/>
    <mergeCell ref="N227:N231"/>
    <mergeCell ref="A227:A231"/>
    <mergeCell ref="B227:B231"/>
    <mergeCell ref="C227:C231"/>
    <mergeCell ref="D227:D231"/>
    <mergeCell ref="E227:E231"/>
    <mergeCell ref="F227:F231"/>
    <mergeCell ref="AA222:AB222"/>
    <mergeCell ref="A223:AB223"/>
    <mergeCell ref="A224:AB224"/>
    <mergeCell ref="A226:L226"/>
    <mergeCell ref="M226:W226"/>
    <mergeCell ref="X226:X231"/>
    <mergeCell ref="Y226:Y231"/>
    <mergeCell ref="Z226:Z231"/>
    <mergeCell ref="AA226:AA231"/>
    <mergeCell ref="AB226:AB231"/>
    <mergeCell ref="U250:V250"/>
    <mergeCell ref="W250:W254"/>
    <mergeCell ref="U251:U254"/>
    <mergeCell ref="V251:V254"/>
    <mergeCell ref="G252:G254"/>
    <mergeCell ref="H252:H254"/>
    <mergeCell ref="I252:I254"/>
    <mergeCell ref="O250:O254"/>
    <mergeCell ref="P250:P254"/>
    <mergeCell ref="Q250:Q254"/>
    <mergeCell ref="R250:R254"/>
    <mergeCell ref="S250:S254"/>
    <mergeCell ref="T250:T254"/>
    <mergeCell ref="G250:I251"/>
    <mergeCell ref="J250:J254"/>
    <mergeCell ref="K250:K254"/>
    <mergeCell ref="L250:L254"/>
    <mergeCell ref="M250:M254"/>
    <mergeCell ref="N250:N254"/>
    <mergeCell ref="A250:A254"/>
    <mergeCell ref="B250:B254"/>
    <mergeCell ref="C250:C254"/>
    <mergeCell ref="D250:D254"/>
    <mergeCell ref="E250:E254"/>
    <mergeCell ref="F250:F254"/>
    <mergeCell ref="AA245:AB245"/>
    <mergeCell ref="A246:AB246"/>
    <mergeCell ref="A247:AB247"/>
    <mergeCell ref="A249:L249"/>
    <mergeCell ref="M249:W249"/>
    <mergeCell ref="X249:X254"/>
    <mergeCell ref="Y249:Y254"/>
    <mergeCell ref="Z249:Z254"/>
    <mergeCell ref="AA249:AA254"/>
    <mergeCell ref="AB249:AB254"/>
    <mergeCell ref="U275:V275"/>
    <mergeCell ref="W275:W279"/>
    <mergeCell ref="U276:U279"/>
    <mergeCell ref="V276:V279"/>
    <mergeCell ref="G277:G279"/>
    <mergeCell ref="H277:H279"/>
    <mergeCell ref="I277:I279"/>
    <mergeCell ref="O275:O279"/>
    <mergeCell ref="P275:P279"/>
    <mergeCell ref="Q275:Q279"/>
    <mergeCell ref="R275:R279"/>
    <mergeCell ref="S275:S279"/>
    <mergeCell ref="T275:T279"/>
    <mergeCell ref="G275:I276"/>
    <mergeCell ref="J275:J279"/>
    <mergeCell ref="K275:K279"/>
    <mergeCell ref="L275:L279"/>
    <mergeCell ref="M275:M279"/>
    <mergeCell ref="N275:N279"/>
    <mergeCell ref="A275:A279"/>
    <mergeCell ref="B275:B279"/>
    <mergeCell ref="C275:C279"/>
    <mergeCell ref="D275:D279"/>
    <mergeCell ref="E275:E279"/>
    <mergeCell ref="F275:F279"/>
    <mergeCell ref="AA270:AB270"/>
    <mergeCell ref="A271:AB271"/>
    <mergeCell ref="A272:AB272"/>
    <mergeCell ref="A274:L274"/>
    <mergeCell ref="M274:W274"/>
    <mergeCell ref="X274:X279"/>
    <mergeCell ref="Y274:Y279"/>
    <mergeCell ref="Z274:Z279"/>
    <mergeCell ref="AA274:AA279"/>
    <mergeCell ref="AB274:AB279"/>
    <mergeCell ref="U299:V299"/>
    <mergeCell ref="W299:W303"/>
    <mergeCell ref="U300:U303"/>
    <mergeCell ref="V300:V303"/>
    <mergeCell ref="G301:G303"/>
    <mergeCell ref="H301:H303"/>
    <mergeCell ref="I301:I303"/>
    <mergeCell ref="O299:O303"/>
    <mergeCell ref="P299:P303"/>
    <mergeCell ref="Q299:Q303"/>
    <mergeCell ref="R299:R303"/>
    <mergeCell ref="S299:S303"/>
    <mergeCell ref="T299:T303"/>
    <mergeCell ref="G299:I300"/>
    <mergeCell ref="J299:J303"/>
    <mergeCell ref="K299:K303"/>
    <mergeCell ref="L299:L303"/>
    <mergeCell ref="M299:M303"/>
    <mergeCell ref="N299:N303"/>
    <mergeCell ref="A299:A303"/>
    <mergeCell ref="B299:B303"/>
    <mergeCell ref="C299:C303"/>
    <mergeCell ref="D299:D303"/>
    <mergeCell ref="E299:E303"/>
    <mergeCell ref="F299:F303"/>
    <mergeCell ref="AA294:AB294"/>
    <mergeCell ref="A295:AB295"/>
    <mergeCell ref="A296:AB296"/>
    <mergeCell ref="A298:L298"/>
    <mergeCell ref="M298:W298"/>
    <mergeCell ref="X298:X303"/>
    <mergeCell ref="Y298:Y303"/>
    <mergeCell ref="Z298:Z303"/>
    <mergeCell ref="AA298:AA303"/>
    <mergeCell ref="AB298:AB303"/>
    <mergeCell ref="U319:V319"/>
    <mergeCell ref="W319:W323"/>
    <mergeCell ref="U320:U323"/>
    <mergeCell ref="V320:V323"/>
    <mergeCell ref="G321:G323"/>
    <mergeCell ref="H321:H323"/>
    <mergeCell ref="I321:I323"/>
    <mergeCell ref="O319:O323"/>
    <mergeCell ref="P319:P323"/>
    <mergeCell ref="Q319:Q323"/>
    <mergeCell ref="R319:R323"/>
    <mergeCell ref="S319:S323"/>
    <mergeCell ref="T319:T323"/>
    <mergeCell ref="G319:I320"/>
    <mergeCell ref="J319:J323"/>
    <mergeCell ref="K319:K323"/>
    <mergeCell ref="L319:L323"/>
    <mergeCell ref="M319:M323"/>
    <mergeCell ref="N319:N323"/>
    <mergeCell ref="A319:A323"/>
    <mergeCell ref="B319:B323"/>
    <mergeCell ref="C319:C323"/>
    <mergeCell ref="D319:D323"/>
    <mergeCell ref="E319:E323"/>
    <mergeCell ref="F319:F323"/>
    <mergeCell ref="AA314:AB314"/>
    <mergeCell ref="A315:AB315"/>
    <mergeCell ref="A316:AB316"/>
    <mergeCell ref="A318:L318"/>
    <mergeCell ref="M318:W318"/>
    <mergeCell ref="X318:X323"/>
    <mergeCell ref="Y318:Y323"/>
    <mergeCell ref="Z318:Z323"/>
    <mergeCell ref="AA318:AA323"/>
    <mergeCell ref="AB318:AB323"/>
    <mergeCell ref="U341:V341"/>
    <mergeCell ref="W341:W345"/>
    <mergeCell ref="U342:U345"/>
    <mergeCell ref="V342:V345"/>
    <mergeCell ref="G343:G345"/>
    <mergeCell ref="H343:H345"/>
    <mergeCell ref="I343:I345"/>
    <mergeCell ref="O341:O345"/>
    <mergeCell ref="P341:P345"/>
    <mergeCell ref="Q341:Q345"/>
    <mergeCell ref="R341:R345"/>
    <mergeCell ref="S341:S345"/>
    <mergeCell ref="T341:T345"/>
    <mergeCell ref="G341:I342"/>
    <mergeCell ref="J341:J345"/>
    <mergeCell ref="K341:K345"/>
    <mergeCell ref="L341:L345"/>
    <mergeCell ref="M341:M345"/>
    <mergeCell ref="N341:N345"/>
    <mergeCell ref="A341:A345"/>
    <mergeCell ref="B341:B345"/>
    <mergeCell ref="C341:C345"/>
    <mergeCell ref="D341:D345"/>
    <mergeCell ref="E341:E345"/>
    <mergeCell ref="F341:F345"/>
    <mergeCell ref="AA336:AB336"/>
    <mergeCell ref="A337:AB337"/>
    <mergeCell ref="A338:AB338"/>
    <mergeCell ref="A340:L340"/>
    <mergeCell ref="M340:W340"/>
    <mergeCell ref="X340:X345"/>
    <mergeCell ref="Y340:Y345"/>
    <mergeCell ref="Z340:Z345"/>
    <mergeCell ref="AA340:AA345"/>
    <mergeCell ref="AB340:AB345"/>
    <mergeCell ref="U370:V370"/>
    <mergeCell ref="W370:W374"/>
    <mergeCell ref="U371:U374"/>
    <mergeCell ref="V371:V374"/>
    <mergeCell ref="G372:G374"/>
    <mergeCell ref="H372:H374"/>
    <mergeCell ref="I372:I374"/>
    <mergeCell ref="O370:O374"/>
    <mergeCell ref="P370:P374"/>
    <mergeCell ref="Q370:Q374"/>
    <mergeCell ref="R370:R374"/>
    <mergeCell ref="S370:S374"/>
    <mergeCell ref="T370:T374"/>
    <mergeCell ref="G370:I371"/>
    <mergeCell ref="J370:J374"/>
    <mergeCell ref="K370:K374"/>
    <mergeCell ref="L370:L374"/>
    <mergeCell ref="M370:M374"/>
    <mergeCell ref="N370:N374"/>
    <mergeCell ref="A370:A374"/>
    <mergeCell ref="B370:B374"/>
    <mergeCell ref="C370:C374"/>
    <mergeCell ref="D370:D374"/>
    <mergeCell ref="E370:E374"/>
    <mergeCell ref="F370:F374"/>
    <mergeCell ref="AA365:AB365"/>
    <mergeCell ref="A366:AB366"/>
    <mergeCell ref="A367:AB367"/>
    <mergeCell ref="A369:L369"/>
    <mergeCell ref="M369:W369"/>
    <mergeCell ref="X369:X374"/>
    <mergeCell ref="Y369:Y374"/>
    <mergeCell ref="Z369:Z374"/>
    <mergeCell ref="AA369:AA374"/>
    <mergeCell ref="AB369:AB374"/>
    <mergeCell ref="U396:V396"/>
    <mergeCell ref="W396:W400"/>
    <mergeCell ref="U397:U400"/>
    <mergeCell ref="V397:V400"/>
    <mergeCell ref="G398:G400"/>
    <mergeCell ref="H398:H400"/>
    <mergeCell ref="I398:I400"/>
    <mergeCell ref="O396:O400"/>
    <mergeCell ref="P396:P400"/>
    <mergeCell ref="Q396:Q400"/>
    <mergeCell ref="R396:R400"/>
    <mergeCell ref="S396:S400"/>
    <mergeCell ref="T396:T400"/>
    <mergeCell ref="G396:I397"/>
    <mergeCell ref="J396:J400"/>
    <mergeCell ref="K396:K400"/>
    <mergeCell ref="L396:L400"/>
    <mergeCell ref="M396:M400"/>
    <mergeCell ref="N396:N400"/>
    <mergeCell ref="A396:A400"/>
    <mergeCell ref="B396:B400"/>
    <mergeCell ref="C396:C400"/>
    <mergeCell ref="D396:D400"/>
    <mergeCell ref="E396:E400"/>
    <mergeCell ref="F396:F400"/>
    <mergeCell ref="AA391:AB391"/>
    <mergeCell ref="A392:AB392"/>
    <mergeCell ref="A393:AB393"/>
    <mergeCell ref="A395:L395"/>
    <mergeCell ref="M395:W395"/>
    <mergeCell ref="X395:X400"/>
    <mergeCell ref="Y395:Y400"/>
    <mergeCell ref="Z395:Z400"/>
    <mergeCell ref="AA395:AA400"/>
    <mergeCell ref="AB395:AB400"/>
    <mergeCell ref="U418:V418"/>
    <mergeCell ref="W418:W422"/>
    <mergeCell ref="U419:U422"/>
    <mergeCell ref="V419:V422"/>
    <mergeCell ref="G420:G422"/>
    <mergeCell ref="H420:H422"/>
    <mergeCell ref="I420:I422"/>
    <mergeCell ref="O418:O422"/>
    <mergeCell ref="P418:P422"/>
    <mergeCell ref="Q418:Q422"/>
    <mergeCell ref="R418:R422"/>
    <mergeCell ref="S418:S422"/>
    <mergeCell ref="T418:T422"/>
    <mergeCell ref="G418:I419"/>
    <mergeCell ref="J418:J422"/>
    <mergeCell ref="K418:K422"/>
    <mergeCell ref="L418:L422"/>
    <mergeCell ref="M418:M422"/>
    <mergeCell ref="N418:N422"/>
    <mergeCell ref="A418:A422"/>
    <mergeCell ref="B418:B422"/>
    <mergeCell ref="C418:C422"/>
    <mergeCell ref="D418:D422"/>
    <mergeCell ref="E418:E422"/>
    <mergeCell ref="F418:F422"/>
    <mergeCell ref="AA413:AB413"/>
    <mergeCell ref="A414:AB414"/>
    <mergeCell ref="A415:AB415"/>
    <mergeCell ref="A417:L417"/>
    <mergeCell ref="M417:W417"/>
    <mergeCell ref="X417:X422"/>
    <mergeCell ref="Y417:Y422"/>
    <mergeCell ref="Z417:Z422"/>
    <mergeCell ref="AA417:AA422"/>
    <mergeCell ref="AB417:AB422"/>
    <mergeCell ref="U440:V440"/>
    <mergeCell ref="W440:W444"/>
    <mergeCell ref="U441:U444"/>
    <mergeCell ref="V441:V444"/>
    <mergeCell ref="G442:G444"/>
    <mergeCell ref="H442:H444"/>
    <mergeCell ref="I442:I444"/>
    <mergeCell ref="O440:O444"/>
    <mergeCell ref="P440:P444"/>
    <mergeCell ref="Q440:Q444"/>
    <mergeCell ref="R440:R444"/>
    <mergeCell ref="S440:S444"/>
    <mergeCell ref="T440:T444"/>
    <mergeCell ref="G440:I441"/>
    <mergeCell ref="J440:J444"/>
    <mergeCell ref="K440:K444"/>
    <mergeCell ref="L440:L444"/>
    <mergeCell ref="M440:M444"/>
    <mergeCell ref="N440:N444"/>
    <mergeCell ref="A440:A444"/>
    <mergeCell ref="B440:B444"/>
    <mergeCell ref="C440:C444"/>
    <mergeCell ref="D440:D444"/>
    <mergeCell ref="E440:E444"/>
    <mergeCell ref="F440:F444"/>
    <mergeCell ref="AA435:AB435"/>
    <mergeCell ref="A436:AB436"/>
    <mergeCell ref="A437:AB437"/>
    <mergeCell ref="A439:L439"/>
    <mergeCell ref="M439:W439"/>
    <mergeCell ref="X439:X444"/>
    <mergeCell ref="Y439:Y444"/>
    <mergeCell ref="Z439:Z444"/>
    <mergeCell ref="AA439:AA444"/>
    <mergeCell ref="AB439:AB444"/>
    <mergeCell ref="U462:V462"/>
    <mergeCell ref="W462:W466"/>
    <mergeCell ref="U463:U466"/>
    <mergeCell ref="V463:V466"/>
    <mergeCell ref="G464:G466"/>
    <mergeCell ref="H464:H466"/>
    <mergeCell ref="I464:I466"/>
    <mergeCell ref="O462:O466"/>
    <mergeCell ref="P462:P466"/>
    <mergeCell ref="Q462:Q466"/>
    <mergeCell ref="R462:R466"/>
    <mergeCell ref="S462:S466"/>
    <mergeCell ref="T462:T466"/>
    <mergeCell ref="G462:I463"/>
    <mergeCell ref="J462:J466"/>
    <mergeCell ref="K462:K466"/>
    <mergeCell ref="L462:L466"/>
    <mergeCell ref="M462:M466"/>
    <mergeCell ref="N462:N466"/>
    <mergeCell ref="A462:A466"/>
    <mergeCell ref="B462:B466"/>
    <mergeCell ref="C462:C466"/>
    <mergeCell ref="D462:D466"/>
    <mergeCell ref="E462:E466"/>
    <mergeCell ref="F462:F466"/>
    <mergeCell ref="AA457:AB457"/>
    <mergeCell ref="A458:AB458"/>
    <mergeCell ref="A459:AB459"/>
    <mergeCell ref="A461:L461"/>
    <mergeCell ref="M461:W461"/>
    <mergeCell ref="X461:X466"/>
    <mergeCell ref="Y461:Y466"/>
    <mergeCell ref="Z461:Z466"/>
    <mergeCell ref="AA461:AA466"/>
    <mergeCell ref="AB461:AB466"/>
    <mergeCell ref="U484:V484"/>
    <mergeCell ref="W484:W488"/>
    <mergeCell ref="U485:U488"/>
    <mergeCell ref="V485:V488"/>
    <mergeCell ref="G486:G488"/>
    <mergeCell ref="H486:H488"/>
    <mergeCell ref="I486:I488"/>
    <mergeCell ref="O484:O488"/>
    <mergeCell ref="P484:P488"/>
    <mergeCell ref="Q484:Q488"/>
    <mergeCell ref="R484:R488"/>
    <mergeCell ref="S484:S488"/>
    <mergeCell ref="T484:T488"/>
    <mergeCell ref="G484:I485"/>
    <mergeCell ref="J484:J488"/>
    <mergeCell ref="K484:K488"/>
    <mergeCell ref="L484:L488"/>
    <mergeCell ref="M484:M488"/>
    <mergeCell ref="N484:N488"/>
    <mergeCell ref="A484:A488"/>
    <mergeCell ref="B484:B488"/>
    <mergeCell ref="C484:C488"/>
    <mergeCell ref="D484:D488"/>
    <mergeCell ref="E484:E488"/>
    <mergeCell ref="F484:F488"/>
    <mergeCell ref="AA479:AB479"/>
    <mergeCell ref="A480:AB480"/>
    <mergeCell ref="A481:AB481"/>
    <mergeCell ref="A483:L483"/>
    <mergeCell ref="M483:W483"/>
    <mergeCell ref="X483:X488"/>
    <mergeCell ref="Y483:Y488"/>
    <mergeCell ref="Z483:Z488"/>
    <mergeCell ref="AA483:AA488"/>
    <mergeCell ref="AB483:AB488"/>
    <mergeCell ref="U505:V505"/>
    <mergeCell ref="W505:W509"/>
    <mergeCell ref="U506:U509"/>
    <mergeCell ref="V506:V509"/>
    <mergeCell ref="G507:G509"/>
    <mergeCell ref="H507:H509"/>
    <mergeCell ref="I507:I509"/>
    <mergeCell ref="O505:O509"/>
    <mergeCell ref="P505:P509"/>
    <mergeCell ref="Q505:Q509"/>
    <mergeCell ref="R505:R509"/>
    <mergeCell ref="S505:S509"/>
    <mergeCell ref="T505:T509"/>
    <mergeCell ref="G505:I506"/>
    <mergeCell ref="J505:J509"/>
    <mergeCell ref="K505:K509"/>
    <mergeCell ref="L505:L509"/>
    <mergeCell ref="M505:M509"/>
    <mergeCell ref="N505:N509"/>
    <mergeCell ref="A505:A509"/>
    <mergeCell ref="B505:B509"/>
    <mergeCell ref="C505:C509"/>
    <mergeCell ref="D505:D509"/>
    <mergeCell ref="E505:E509"/>
    <mergeCell ref="F505:F509"/>
    <mergeCell ref="AA500:AB500"/>
    <mergeCell ref="A501:AB501"/>
    <mergeCell ref="A502:AB502"/>
    <mergeCell ref="A504:L504"/>
    <mergeCell ref="M504:W504"/>
    <mergeCell ref="X504:X509"/>
    <mergeCell ref="Y504:Y509"/>
    <mergeCell ref="Z504:Z509"/>
    <mergeCell ref="AA504:AA509"/>
    <mergeCell ref="AB504:AB509"/>
    <mergeCell ref="U528:V528"/>
    <mergeCell ref="W528:W532"/>
    <mergeCell ref="U529:U532"/>
    <mergeCell ref="V529:V532"/>
    <mergeCell ref="G530:G532"/>
    <mergeCell ref="H530:H532"/>
    <mergeCell ref="I530:I532"/>
    <mergeCell ref="O528:O532"/>
    <mergeCell ref="P528:P532"/>
    <mergeCell ref="Q528:Q532"/>
    <mergeCell ref="R528:R532"/>
    <mergeCell ref="S528:S532"/>
    <mergeCell ref="T528:T532"/>
    <mergeCell ref="G528:I529"/>
    <mergeCell ref="J528:J532"/>
    <mergeCell ref="K528:K532"/>
    <mergeCell ref="L528:L532"/>
    <mergeCell ref="M528:M532"/>
    <mergeCell ref="N528:N532"/>
    <mergeCell ref="A528:A532"/>
    <mergeCell ref="B528:B532"/>
    <mergeCell ref="C528:C532"/>
    <mergeCell ref="D528:D532"/>
    <mergeCell ref="E528:E532"/>
    <mergeCell ref="F528:F532"/>
    <mergeCell ref="AA523:AB523"/>
    <mergeCell ref="A524:AB524"/>
    <mergeCell ref="A525:AB525"/>
    <mergeCell ref="A527:L527"/>
    <mergeCell ref="M527:W527"/>
    <mergeCell ref="X527:X532"/>
    <mergeCell ref="Y527:Y532"/>
    <mergeCell ref="Z527:Z532"/>
    <mergeCell ref="AA527:AA532"/>
    <mergeCell ref="AB527:AB532"/>
    <mergeCell ref="U548:V548"/>
    <mergeCell ref="W548:W552"/>
    <mergeCell ref="U549:U552"/>
    <mergeCell ref="V549:V552"/>
    <mergeCell ref="G550:G552"/>
    <mergeCell ref="H550:H552"/>
    <mergeCell ref="I550:I552"/>
    <mergeCell ref="O548:O552"/>
    <mergeCell ref="P548:P552"/>
    <mergeCell ref="Q548:Q552"/>
    <mergeCell ref="R548:R552"/>
    <mergeCell ref="S548:S552"/>
    <mergeCell ref="T548:T552"/>
    <mergeCell ref="G548:I549"/>
    <mergeCell ref="J548:J552"/>
    <mergeCell ref="K548:K552"/>
    <mergeCell ref="L548:L552"/>
    <mergeCell ref="M548:M552"/>
    <mergeCell ref="N548:N552"/>
    <mergeCell ref="A548:A552"/>
    <mergeCell ref="B548:B552"/>
    <mergeCell ref="C548:C552"/>
    <mergeCell ref="D548:D552"/>
    <mergeCell ref="E548:E552"/>
    <mergeCell ref="F548:F552"/>
    <mergeCell ref="AA543:AB543"/>
    <mergeCell ref="A544:AB544"/>
    <mergeCell ref="A545:AB545"/>
    <mergeCell ref="A547:L547"/>
    <mergeCell ref="M547:W547"/>
    <mergeCell ref="X547:X552"/>
    <mergeCell ref="Y547:Y552"/>
    <mergeCell ref="Z547:Z552"/>
    <mergeCell ref="AA547:AA552"/>
    <mergeCell ref="AB547:AB552"/>
    <mergeCell ref="U568:V568"/>
    <mergeCell ref="W568:W572"/>
    <mergeCell ref="U569:U572"/>
    <mergeCell ref="V569:V572"/>
    <mergeCell ref="G570:G572"/>
    <mergeCell ref="H570:H572"/>
    <mergeCell ref="I570:I572"/>
    <mergeCell ref="O568:O572"/>
    <mergeCell ref="P568:P572"/>
    <mergeCell ref="Q568:Q572"/>
    <mergeCell ref="R568:R572"/>
    <mergeCell ref="S568:S572"/>
    <mergeCell ref="T568:T572"/>
    <mergeCell ref="G568:I569"/>
    <mergeCell ref="J568:J572"/>
    <mergeCell ref="K568:K572"/>
    <mergeCell ref="L568:L572"/>
    <mergeCell ref="M568:M572"/>
    <mergeCell ref="N568:N572"/>
    <mergeCell ref="A568:A572"/>
    <mergeCell ref="B568:B572"/>
    <mergeCell ref="C568:C572"/>
    <mergeCell ref="D568:D572"/>
    <mergeCell ref="E568:E572"/>
    <mergeCell ref="F568:F572"/>
    <mergeCell ref="AA563:AB563"/>
    <mergeCell ref="A564:AB564"/>
    <mergeCell ref="A565:AB565"/>
    <mergeCell ref="A567:L567"/>
    <mergeCell ref="M567:W567"/>
    <mergeCell ref="X567:X572"/>
    <mergeCell ref="Y567:Y572"/>
    <mergeCell ref="Z567:Z572"/>
    <mergeCell ref="AA567:AA572"/>
    <mergeCell ref="AB567:AB572"/>
    <mergeCell ref="U593:V593"/>
    <mergeCell ref="W593:W597"/>
    <mergeCell ref="U594:U597"/>
    <mergeCell ref="V594:V597"/>
    <mergeCell ref="G595:G597"/>
    <mergeCell ref="H595:H597"/>
    <mergeCell ref="I595:I597"/>
    <mergeCell ref="O593:O597"/>
    <mergeCell ref="P593:P597"/>
    <mergeCell ref="Q593:Q597"/>
    <mergeCell ref="R593:R597"/>
    <mergeCell ref="S593:S597"/>
    <mergeCell ref="T593:T597"/>
    <mergeCell ref="G593:I594"/>
    <mergeCell ref="J593:J597"/>
    <mergeCell ref="K593:K597"/>
    <mergeCell ref="L593:L597"/>
    <mergeCell ref="M593:M597"/>
    <mergeCell ref="N593:N597"/>
    <mergeCell ref="A593:A597"/>
    <mergeCell ref="B593:B597"/>
    <mergeCell ref="C593:C597"/>
    <mergeCell ref="D593:D597"/>
    <mergeCell ref="E593:E597"/>
    <mergeCell ref="F593:F597"/>
    <mergeCell ref="AA588:AB588"/>
    <mergeCell ref="A589:AB589"/>
    <mergeCell ref="A590:AB590"/>
    <mergeCell ref="A592:L592"/>
    <mergeCell ref="M592:W592"/>
    <mergeCell ref="X592:X597"/>
    <mergeCell ref="Y592:Y597"/>
    <mergeCell ref="Z592:Z597"/>
    <mergeCell ref="AA592:AA597"/>
    <mergeCell ref="AB592:AB597"/>
    <mergeCell ref="U615:V615"/>
    <mergeCell ref="W615:W619"/>
    <mergeCell ref="U616:U619"/>
    <mergeCell ref="V616:V619"/>
    <mergeCell ref="G617:G619"/>
    <mergeCell ref="H617:H619"/>
    <mergeCell ref="I617:I619"/>
    <mergeCell ref="O615:O619"/>
    <mergeCell ref="P615:P619"/>
    <mergeCell ref="Q615:Q619"/>
    <mergeCell ref="R615:R619"/>
    <mergeCell ref="S615:S619"/>
    <mergeCell ref="T615:T619"/>
    <mergeCell ref="G615:I616"/>
    <mergeCell ref="J615:J619"/>
    <mergeCell ref="K615:K619"/>
    <mergeCell ref="L615:L619"/>
    <mergeCell ref="M615:M619"/>
    <mergeCell ref="N615:N619"/>
    <mergeCell ref="A615:A619"/>
    <mergeCell ref="B615:B619"/>
    <mergeCell ref="C615:C619"/>
    <mergeCell ref="D615:D619"/>
    <mergeCell ref="E615:E619"/>
    <mergeCell ref="F615:F619"/>
    <mergeCell ref="AA610:AB610"/>
    <mergeCell ref="A611:AB611"/>
    <mergeCell ref="A612:AB612"/>
    <mergeCell ref="A614:L614"/>
    <mergeCell ref="M614:W614"/>
    <mergeCell ref="X614:X619"/>
    <mergeCell ref="Y614:Y619"/>
    <mergeCell ref="Z614:Z619"/>
    <mergeCell ref="AA614:AA619"/>
    <mergeCell ref="AB614:AB619"/>
    <mergeCell ref="U637:V637"/>
    <mergeCell ref="W637:W641"/>
    <mergeCell ref="U638:U641"/>
    <mergeCell ref="V638:V641"/>
    <mergeCell ref="G639:G641"/>
    <mergeCell ref="H639:H641"/>
    <mergeCell ref="I639:I641"/>
    <mergeCell ref="O637:O641"/>
    <mergeCell ref="P637:P641"/>
    <mergeCell ref="Q637:Q641"/>
    <mergeCell ref="R637:R641"/>
    <mergeCell ref="S637:S641"/>
    <mergeCell ref="T637:T641"/>
    <mergeCell ref="G637:I638"/>
    <mergeCell ref="J637:J641"/>
    <mergeCell ref="K637:K641"/>
    <mergeCell ref="L637:L641"/>
    <mergeCell ref="M637:M641"/>
    <mergeCell ref="N637:N641"/>
    <mergeCell ref="A637:A641"/>
    <mergeCell ref="B637:B641"/>
    <mergeCell ref="C637:C641"/>
    <mergeCell ref="D637:D641"/>
    <mergeCell ref="E637:E641"/>
    <mergeCell ref="F637:F641"/>
    <mergeCell ref="AA632:AB632"/>
    <mergeCell ref="A633:AB633"/>
    <mergeCell ref="A634:AB634"/>
    <mergeCell ref="A636:L636"/>
    <mergeCell ref="M636:W636"/>
    <mergeCell ref="X636:X641"/>
    <mergeCell ref="Y636:Y641"/>
    <mergeCell ref="Z636:Z641"/>
    <mergeCell ref="AA636:AA641"/>
    <mergeCell ref="AB636:AB641"/>
    <mergeCell ref="U659:V659"/>
    <mergeCell ref="W659:W663"/>
    <mergeCell ref="U660:U663"/>
    <mergeCell ref="V660:V663"/>
    <mergeCell ref="G661:G663"/>
    <mergeCell ref="H661:H663"/>
    <mergeCell ref="I661:I663"/>
    <mergeCell ref="O659:O663"/>
    <mergeCell ref="P659:P663"/>
    <mergeCell ref="Q659:Q663"/>
    <mergeCell ref="R659:R663"/>
    <mergeCell ref="S659:S663"/>
    <mergeCell ref="T659:T663"/>
    <mergeCell ref="G659:I660"/>
    <mergeCell ref="J659:J663"/>
    <mergeCell ref="K659:K663"/>
    <mergeCell ref="L659:L663"/>
    <mergeCell ref="M659:M663"/>
    <mergeCell ref="N659:N663"/>
    <mergeCell ref="A659:A663"/>
    <mergeCell ref="B659:B663"/>
    <mergeCell ref="C659:C663"/>
    <mergeCell ref="D659:D663"/>
    <mergeCell ref="E659:E663"/>
    <mergeCell ref="F659:F663"/>
    <mergeCell ref="AA654:AB654"/>
    <mergeCell ref="A655:AB655"/>
    <mergeCell ref="A656:AB656"/>
    <mergeCell ref="A658:L658"/>
    <mergeCell ref="M658:W658"/>
    <mergeCell ref="X658:X663"/>
    <mergeCell ref="Y658:Y663"/>
    <mergeCell ref="Z658:Z663"/>
    <mergeCell ref="AA658:AA663"/>
    <mergeCell ref="AB658:AB663"/>
    <mergeCell ref="U682:V682"/>
    <mergeCell ref="W682:W686"/>
    <mergeCell ref="U683:U686"/>
    <mergeCell ref="V683:V686"/>
    <mergeCell ref="G684:G686"/>
    <mergeCell ref="H684:H686"/>
    <mergeCell ref="I684:I686"/>
    <mergeCell ref="O682:O686"/>
    <mergeCell ref="P682:P686"/>
    <mergeCell ref="Q682:Q686"/>
    <mergeCell ref="R682:R686"/>
    <mergeCell ref="S682:S686"/>
    <mergeCell ref="T682:T686"/>
    <mergeCell ref="G682:I683"/>
    <mergeCell ref="J682:J686"/>
    <mergeCell ref="K682:K686"/>
    <mergeCell ref="L682:L686"/>
    <mergeCell ref="M682:M686"/>
    <mergeCell ref="N682:N686"/>
    <mergeCell ref="A682:A686"/>
    <mergeCell ref="B682:B686"/>
    <mergeCell ref="C682:C686"/>
    <mergeCell ref="D682:D686"/>
    <mergeCell ref="E682:E686"/>
    <mergeCell ref="F682:F686"/>
    <mergeCell ref="AA677:AB677"/>
    <mergeCell ref="A678:AB678"/>
    <mergeCell ref="A679:AB679"/>
    <mergeCell ref="A681:L681"/>
    <mergeCell ref="M681:W681"/>
    <mergeCell ref="X681:X686"/>
    <mergeCell ref="Y681:Y686"/>
    <mergeCell ref="Z681:Z686"/>
    <mergeCell ref="AA681:AA686"/>
    <mergeCell ref="AB681:AB686"/>
    <mergeCell ref="U707:V707"/>
    <mergeCell ref="W707:W711"/>
    <mergeCell ref="U708:U711"/>
    <mergeCell ref="V708:V711"/>
    <mergeCell ref="G709:G711"/>
    <mergeCell ref="H709:H711"/>
    <mergeCell ref="I709:I711"/>
    <mergeCell ref="O707:O711"/>
    <mergeCell ref="P707:P711"/>
    <mergeCell ref="Q707:Q711"/>
    <mergeCell ref="R707:R711"/>
    <mergeCell ref="S707:S711"/>
    <mergeCell ref="T707:T711"/>
    <mergeCell ref="G707:I708"/>
    <mergeCell ref="J707:J711"/>
    <mergeCell ref="K707:K711"/>
    <mergeCell ref="L707:L711"/>
    <mergeCell ref="M707:M711"/>
    <mergeCell ref="N707:N711"/>
    <mergeCell ref="A707:A711"/>
    <mergeCell ref="B707:B711"/>
    <mergeCell ref="C707:C711"/>
    <mergeCell ref="D707:D711"/>
    <mergeCell ref="E707:E711"/>
    <mergeCell ref="F707:F711"/>
    <mergeCell ref="AA702:AB702"/>
    <mergeCell ref="A703:AB703"/>
    <mergeCell ref="A704:AB704"/>
    <mergeCell ref="A706:L706"/>
    <mergeCell ref="M706:W706"/>
    <mergeCell ref="X706:X711"/>
    <mergeCell ref="Y706:Y711"/>
    <mergeCell ref="Z706:Z711"/>
    <mergeCell ref="AA706:AA711"/>
    <mergeCell ref="AB706:AB711"/>
    <mergeCell ref="U730:V730"/>
    <mergeCell ref="W730:W734"/>
    <mergeCell ref="U731:U734"/>
    <mergeCell ref="V731:V734"/>
    <mergeCell ref="G732:G734"/>
    <mergeCell ref="H732:H734"/>
    <mergeCell ref="I732:I734"/>
    <mergeCell ref="O730:O734"/>
    <mergeCell ref="P730:P734"/>
    <mergeCell ref="Q730:Q734"/>
    <mergeCell ref="R730:R734"/>
    <mergeCell ref="S730:S734"/>
    <mergeCell ref="T730:T734"/>
    <mergeCell ref="G730:I731"/>
    <mergeCell ref="J730:J734"/>
    <mergeCell ref="K730:K734"/>
    <mergeCell ref="L730:L734"/>
    <mergeCell ref="M730:M734"/>
    <mergeCell ref="N730:N734"/>
    <mergeCell ref="A730:A734"/>
    <mergeCell ref="B730:B734"/>
    <mergeCell ref="C730:C734"/>
    <mergeCell ref="D730:D734"/>
    <mergeCell ref="E730:E734"/>
    <mergeCell ref="F730:F734"/>
    <mergeCell ref="AA725:AB725"/>
    <mergeCell ref="A726:AB726"/>
    <mergeCell ref="A727:AB727"/>
    <mergeCell ref="A729:L729"/>
    <mergeCell ref="M729:W729"/>
    <mergeCell ref="X729:X734"/>
    <mergeCell ref="Y729:Y734"/>
    <mergeCell ref="Z729:Z734"/>
    <mergeCell ref="AA729:AA734"/>
    <mergeCell ref="AB729:AB734"/>
    <mergeCell ref="U751:V751"/>
    <mergeCell ref="W751:W755"/>
    <mergeCell ref="U752:U755"/>
    <mergeCell ref="V752:V755"/>
    <mergeCell ref="G753:G755"/>
    <mergeCell ref="H753:H755"/>
    <mergeCell ref="I753:I755"/>
    <mergeCell ref="O751:O755"/>
    <mergeCell ref="P751:P755"/>
    <mergeCell ref="Q751:Q755"/>
    <mergeCell ref="R751:R755"/>
    <mergeCell ref="S751:S755"/>
    <mergeCell ref="T751:T755"/>
    <mergeCell ref="G751:I752"/>
    <mergeCell ref="J751:J755"/>
    <mergeCell ref="K751:K755"/>
    <mergeCell ref="L751:L755"/>
    <mergeCell ref="M751:M755"/>
    <mergeCell ref="N751:N755"/>
    <mergeCell ref="A751:A755"/>
    <mergeCell ref="B751:B755"/>
    <mergeCell ref="C751:C755"/>
    <mergeCell ref="D751:D755"/>
    <mergeCell ref="E751:E755"/>
    <mergeCell ref="F751:F755"/>
    <mergeCell ref="AA746:AB746"/>
    <mergeCell ref="A747:AB747"/>
    <mergeCell ref="A748:AB748"/>
    <mergeCell ref="A750:L750"/>
    <mergeCell ref="M750:W750"/>
    <mergeCell ref="X750:X755"/>
    <mergeCell ref="Y750:Y755"/>
    <mergeCell ref="Z750:Z755"/>
    <mergeCell ref="AA750:AA755"/>
    <mergeCell ref="AB750:AB755"/>
    <mergeCell ref="U773:V773"/>
    <mergeCell ref="W773:W777"/>
    <mergeCell ref="U774:U777"/>
    <mergeCell ref="V774:V777"/>
    <mergeCell ref="G775:G777"/>
    <mergeCell ref="H775:H777"/>
    <mergeCell ref="I775:I777"/>
    <mergeCell ref="O773:O777"/>
    <mergeCell ref="P773:P777"/>
    <mergeCell ref="Q773:Q777"/>
    <mergeCell ref="R773:R777"/>
    <mergeCell ref="S773:S777"/>
    <mergeCell ref="T773:T777"/>
    <mergeCell ref="G773:I774"/>
    <mergeCell ref="J773:J777"/>
    <mergeCell ref="K773:K777"/>
    <mergeCell ref="L773:L777"/>
    <mergeCell ref="M773:M777"/>
    <mergeCell ref="N773:N777"/>
    <mergeCell ref="A773:A777"/>
    <mergeCell ref="B773:B777"/>
    <mergeCell ref="C773:C777"/>
    <mergeCell ref="D773:D777"/>
    <mergeCell ref="E773:E777"/>
    <mergeCell ref="F773:F777"/>
    <mergeCell ref="AA768:AB768"/>
    <mergeCell ref="A769:AB769"/>
    <mergeCell ref="A770:AB770"/>
    <mergeCell ref="A772:L772"/>
    <mergeCell ref="M772:W772"/>
    <mergeCell ref="X772:X777"/>
    <mergeCell ref="Y772:Y777"/>
    <mergeCell ref="Z772:Z777"/>
    <mergeCell ref="AA772:AA777"/>
    <mergeCell ref="AB772:AB777"/>
    <mergeCell ref="U795:V795"/>
    <mergeCell ref="W795:W799"/>
    <mergeCell ref="U796:U799"/>
    <mergeCell ref="V796:V799"/>
    <mergeCell ref="G797:G799"/>
    <mergeCell ref="H797:H799"/>
    <mergeCell ref="I797:I799"/>
    <mergeCell ref="O795:O799"/>
    <mergeCell ref="P795:P799"/>
    <mergeCell ref="Q795:Q799"/>
    <mergeCell ref="R795:R799"/>
    <mergeCell ref="S795:S799"/>
    <mergeCell ref="T795:T799"/>
    <mergeCell ref="G795:I796"/>
    <mergeCell ref="J795:J799"/>
    <mergeCell ref="K795:K799"/>
    <mergeCell ref="L795:L799"/>
    <mergeCell ref="M795:M799"/>
    <mergeCell ref="N795:N799"/>
    <mergeCell ref="A795:A799"/>
    <mergeCell ref="B795:B799"/>
    <mergeCell ref="C795:C799"/>
    <mergeCell ref="D795:D799"/>
    <mergeCell ref="E795:E799"/>
    <mergeCell ref="F795:F799"/>
    <mergeCell ref="AA790:AB790"/>
    <mergeCell ref="A791:AB791"/>
    <mergeCell ref="A792:AB792"/>
    <mergeCell ref="A794:L794"/>
    <mergeCell ref="M794:W794"/>
    <mergeCell ref="X794:X799"/>
    <mergeCell ref="Y794:Y799"/>
    <mergeCell ref="Z794:Z799"/>
    <mergeCell ref="AA794:AA799"/>
    <mergeCell ref="AB794:AB799"/>
    <mergeCell ref="U822:V822"/>
    <mergeCell ref="W822:W826"/>
    <mergeCell ref="U823:U826"/>
    <mergeCell ref="V823:V826"/>
    <mergeCell ref="G824:G826"/>
    <mergeCell ref="H824:H826"/>
    <mergeCell ref="I824:I826"/>
    <mergeCell ref="O822:O826"/>
    <mergeCell ref="P822:P826"/>
    <mergeCell ref="Q822:Q826"/>
    <mergeCell ref="R822:R826"/>
    <mergeCell ref="S822:S826"/>
    <mergeCell ref="T822:T826"/>
    <mergeCell ref="G822:I823"/>
    <mergeCell ref="J822:J826"/>
    <mergeCell ref="K822:K826"/>
    <mergeCell ref="L822:L826"/>
    <mergeCell ref="M822:M826"/>
    <mergeCell ref="N822:N826"/>
    <mergeCell ref="A822:A826"/>
    <mergeCell ref="B822:B826"/>
    <mergeCell ref="C822:C826"/>
    <mergeCell ref="D822:D826"/>
    <mergeCell ref="E822:E826"/>
    <mergeCell ref="F822:F826"/>
    <mergeCell ref="AA817:AB817"/>
    <mergeCell ref="A818:AB818"/>
    <mergeCell ref="A819:AB819"/>
    <mergeCell ref="A821:L821"/>
    <mergeCell ref="M821:W821"/>
    <mergeCell ref="X821:X826"/>
    <mergeCell ref="Y821:Y826"/>
    <mergeCell ref="Z821:Z826"/>
    <mergeCell ref="AA821:AA826"/>
    <mergeCell ref="AB821:AB826"/>
    <mergeCell ref="U844:V844"/>
    <mergeCell ref="W844:W848"/>
    <mergeCell ref="U845:U848"/>
    <mergeCell ref="V845:V848"/>
    <mergeCell ref="G846:G848"/>
    <mergeCell ref="H846:H848"/>
    <mergeCell ref="I846:I848"/>
    <mergeCell ref="O844:O848"/>
    <mergeCell ref="P844:P848"/>
    <mergeCell ref="Q844:Q848"/>
    <mergeCell ref="R844:R848"/>
    <mergeCell ref="S844:S848"/>
    <mergeCell ref="T844:T848"/>
    <mergeCell ref="G844:I845"/>
    <mergeCell ref="J844:J848"/>
    <mergeCell ref="K844:K848"/>
    <mergeCell ref="L844:L848"/>
    <mergeCell ref="M844:M848"/>
    <mergeCell ref="N844:N848"/>
    <mergeCell ref="A844:A848"/>
    <mergeCell ref="B844:B848"/>
    <mergeCell ref="C844:C848"/>
    <mergeCell ref="D844:D848"/>
    <mergeCell ref="E844:E848"/>
    <mergeCell ref="F844:F848"/>
    <mergeCell ref="AA839:AB839"/>
    <mergeCell ref="A840:AB840"/>
    <mergeCell ref="A841:AB841"/>
    <mergeCell ref="A843:L843"/>
    <mergeCell ref="M843:W843"/>
    <mergeCell ref="X843:X848"/>
    <mergeCell ref="Y843:Y848"/>
    <mergeCell ref="Z843:Z848"/>
    <mergeCell ref="AA843:AA848"/>
    <mergeCell ref="AB843:AB848"/>
    <mergeCell ref="U866:V866"/>
    <mergeCell ref="W866:W870"/>
    <mergeCell ref="U867:U870"/>
    <mergeCell ref="V867:V870"/>
    <mergeCell ref="G868:G870"/>
    <mergeCell ref="H868:H870"/>
    <mergeCell ref="I868:I870"/>
    <mergeCell ref="O866:O870"/>
    <mergeCell ref="P866:P870"/>
    <mergeCell ref="Q866:Q870"/>
    <mergeCell ref="R866:R870"/>
    <mergeCell ref="S866:S870"/>
    <mergeCell ref="T866:T870"/>
    <mergeCell ref="G866:I867"/>
    <mergeCell ref="J866:J870"/>
    <mergeCell ref="K866:K870"/>
    <mergeCell ref="L866:L870"/>
    <mergeCell ref="M866:M870"/>
    <mergeCell ref="N866:N870"/>
    <mergeCell ref="A866:A870"/>
    <mergeCell ref="B866:B870"/>
    <mergeCell ref="C866:C870"/>
    <mergeCell ref="D866:D870"/>
    <mergeCell ref="E866:E870"/>
    <mergeCell ref="F866:F870"/>
    <mergeCell ref="AA861:AB861"/>
    <mergeCell ref="A862:AB862"/>
    <mergeCell ref="A863:AB863"/>
    <mergeCell ref="A865:L865"/>
    <mergeCell ref="M865:W865"/>
    <mergeCell ref="X865:X870"/>
    <mergeCell ref="Y865:Y870"/>
    <mergeCell ref="Z865:Z870"/>
    <mergeCell ref="AA865:AA870"/>
    <mergeCell ref="AB865:AB870"/>
    <mergeCell ref="U888:V888"/>
    <mergeCell ref="W888:W892"/>
    <mergeCell ref="U889:U892"/>
    <mergeCell ref="V889:V892"/>
    <mergeCell ref="G890:G892"/>
    <mergeCell ref="H890:H892"/>
    <mergeCell ref="I890:I892"/>
    <mergeCell ref="O888:O892"/>
    <mergeCell ref="P888:P892"/>
    <mergeCell ref="Q888:Q892"/>
    <mergeCell ref="R888:R892"/>
    <mergeCell ref="S888:S892"/>
    <mergeCell ref="T888:T892"/>
    <mergeCell ref="G888:I889"/>
    <mergeCell ref="J888:J892"/>
    <mergeCell ref="K888:K892"/>
    <mergeCell ref="L888:L892"/>
    <mergeCell ref="M888:M892"/>
    <mergeCell ref="N888:N892"/>
    <mergeCell ref="A888:A892"/>
    <mergeCell ref="B888:B892"/>
    <mergeCell ref="C888:C892"/>
    <mergeCell ref="D888:D892"/>
    <mergeCell ref="E888:E892"/>
    <mergeCell ref="F888:F892"/>
    <mergeCell ref="AA883:AB883"/>
    <mergeCell ref="A884:AB884"/>
    <mergeCell ref="A885:AB885"/>
    <mergeCell ref="A887:L887"/>
    <mergeCell ref="M887:W887"/>
    <mergeCell ref="X887:X892"/>
    <mergeCell ref="Y887:Y892"/>
    <mergeCell ref="Z887:Z892"/>
    <mergeCell ref="AA887:AA892"/>
    <mergeCell ref="AB887:AB892"/>
    <mergeCell ref="U908:V908"/>
    <mergeCell ref="W908:W912"/>
    <mergeCell ref="U909:U912"/>
    <mergeCell ref="V909:V912"/>
    <mergeCell ref="G910:G912"/>
    <mergeCell ref="H910:H912"/>
    <mergeCell ref="I910:I912"/>
    <mergeCell ref="O908:O912"/>
    <mergeCell ref="P908:P912"/>
    <mergeCell ref="Q908:Q912"/>
    <mergeCell ref="R908:R912"/>
    <mergeCell ref="S908:S912"/>
    <mergeCell ref="T908:T912"/>
    <mergeCell ref="G908:I909"/>
    <mergeCell ref="J908:J912"/>
    <mergeCell ref="K908:K912"/>
    <mergeCell ref="L908:L912"/>
    <mergeCell ref="M908:M912"/>
    <mergeCell ref="N908:N912"/>
    <mergeCell ref="A908:A912"/>
    <mergeCell ref="B908:B912"/>
    <mergeCell ref="C908:C912"/>
    <mergeCell ref="D908:D912"/>
    <mergeCell ref="E908:E912"/>
    <mergeCell ref="F908:F912"/>
    <mergeCell ref="AA903:AB903"/>
    <mergeCell ref="A904:AB904"/>
    <mergeCell ref="A905:AB905"/>
    <mergeCell ref="A907:L907"/>
    <mergeCell ref="M907:W907"/>
    <mergeCell ref="X907:X912"/>
    <mergeCell ref="Y907:Y912"/>
    <mergeCell ref="Z907:Z912"/>
    <mergeCell ref="AA907:AA912"/>
    <mergeCell ref="AB907:AB912"/>
    <mergeCell ref="U933:V933"/>
    <mergeCell ref="W933:W937"/>
    <mergeCell ref="U934:U937"/>
    <mergeCell ref="V934:V937"/>
    <mergeCell ref="G935:G937"/>
    <mergeCell ref="H935:H937"/>
    <mergeCell ref="I935:I937"/>
    <mergeCell ref="O933:O937"/>
    <mergeCell ref="P933:P937"/>
    <mergeCell ref="Q933:Q937"/>
    <mergeCell ref="R933:R937"/>
    <mergeCell ref="S933:S937"/>
    <mergeCell ref="T933:T937"/>
    <mergeCell ref="G933:I934"/>
    <mergeCell ref="J933:J937"/>
    <mergeCell ref="K933:K937"/>
    <mergeCell ref="L933:L937"/>
    <mergeCell ref="M933:M937"/>
    <mergeCell ref="N933:N937"/>
    <mergeCell ref="A933:A937"/>
    <mergeCell ref="B933:B937"/>
    <mergeCell ref="C933:C937"/>
    <mergeCell ref="D933:D937"/>
    <mergeCell ref="E933:E937"/>
    <mergeCell ref="F933:F937"/>
    <mergeCell ref="AA928:AB928"/>
    <mergeCell ref="A929:AB929"/>
    <mergeCell ref="A930:AB930"/>
    <mergeCell ref="A932:L932"/>
    <mergeCell ref="M932:W932"/>
    <mergeCell ref="X932:X937"/>
    <mergeCell ref="Y932:Y937"/>
    <mergeCell ref="Z932:Z937"/>
    <mergeCell ref="AA932:AA937"/>
    <mergeCell ref="AB932:AB937"/>
    <mergeCell ref="U955:V955"/>
    <mergeCell ref="W955:W959"/>
    <mergeCell ref="U956:U959"/>
    <mergeCell ref="V956:V959"/>
    <mergeCell ref="G957:G959"/>
    <mergeCell ref="H957:H959"/>
    <mergeCell ref="I957:I959"/>
    <mergeCell ref="O955:O959"/>
    <mergeCell ref="P955:P959"/>
    <mergeCell ref="Q955:Q959"/>
    <mergeCell ref="R955:R959"/>
    <mergeCell ref="S955:S959"/>
    <mergeCell ref="T955:T959"/>
    <mergeCell ref="G955:I956"/>
    <mergeCell ref="J955:J959"/>
    <mergeCell ref="K955:K959"/>
    <mergeCell ref="L955:L959"/>
    <mergeCell ref="M955:M959"/>
    <mergeCell ref="N955:N959"/>
    <mergeCell ref="A955:A959"/>
    <mergeCell ref="B955:B959"/>
    <mergeCell ref="C955:C959"/>
    <mergeCell ref="D955:D959"/>
    <mergeCell ref="E955:E959"/>
    <mergeCell ref="F955:F959"/>
    <mergeCell ref="AA950:AB950"/>
    <mergeCell ref="A951:AB951"/>
    <mergeCell ref="A952:AB952"/>
    <mergeCell ref="A954:L954"/>
    <mergeCell ref="M954:W954"/>
    <mergeCell ref="X954:X959"/>
    <mergeCell ref="Y954:Y959"/>
    <mergeCell ref="Z954:Z959"/>
    <mergeCell ref="AA954:AA959"/>
    <mergeCell ref="AB954:AB959"/>
    <mergeCell ref="U978:V978"/>
    <mergeCell ref="W978:W982"/>
    <mergeCell ref="U979:U982"/>
    <mergeCell ref="V979:V982"/>
    <mergeCell ref="G980:G982"/>
    <mergeCell ref="H980:H982"/>
    <mergeCell ref="I980:I982"/>
    <mergeCell ref="O978:O982"/>
    <mergeCell ref="P978:P982"/>
    <mergeCell ref="Q978:Q982"/>
    <mergeCell ref="R978:R982"/>
    <mergeCell ref="S978:S982"/>
    <mergeCell ref="T978:T982"/>
    <mergeCell ref="G978:I979"/>
    <mergeCell ref="J978:J982"/>
    <mergeCell ref="K978:K982"/>
    <mergeCell ref="L978:L982"/>
    <mergeCell ref="M978:M982"/>
    <mergeCell ref="N978:N982"/>
    <mergeCell ref="A978:A982"/>
    <mergeCell ref="B978:B982"/>
    <mergeCell ref="C978:C982"/>
    <mergeCell ref="D978:D982"/>
    <mergeCell ref="E978:E982"/>
    <mergeCell ref="F978:F982"/>
    <mergeCell ref="AA973:AB973"/>
    <mergeCell ref="A974:AB974"/>
    <mergeCell ref="A975:AB975"/>
    <mergeCell ref="A977:L977"/>
    <mergeCell ref="M977:W977"/>
    <mergeCell ref="X977:X982"/>
    <mergeCell ref="Y977:Y982"/>
    <mergeCell ref="Z977:Z982"/>
    <mergeCell ref="AA977:AA982"/>
    <mergeCell ref="AB977:AB982"/>
    <mergeCell ref="U998:V998"/>
    <mergeCell ref="W998:W1002"/>
    <mergeCell ref="U999:U1002"/>
    <mergeCell ref="V999:V1002"/>
    <mergeCell ref="G1000:G1002"/>
    <mergeCell ref="H1000:H1002"/>
    <mergeCell ref="I1000:I1002"/>
    <mergeCell ref="O998:O1002"/>
    <mergeCell ref="P998:P1002"/>
    <mergeCell ref="Q998:Q1002"/>
    <mergeCell ref="R998:R1002"/>
    <mergeCell ref="S998:S1002"/>
    <mergeCell ref="T998:T1002"/>
    <mergeCell ref="G998:I999"/>
    <mergeCell ref="J998:J1002"/>
    <mergeCell ref="K998:K1002"/>
    <mergeCell ref="L998:L1002"/>
    <mergeCell ref="M998:M1002"/>
    <mergeCell ref="N998:N1002"/>
    <mergeCell ref="A998:A1002"/>
    <mergeCell ref="B998:B1002"/>
    <mergeCell ref="C998:C1002"/>
    <mergeCell ref="D998:D1002"/>
    <mergeCell ref="E998:E1002"/>
    <mergeCell ref="F998:F1002"/>
    <mergeCell ref="AA993:AB993"/>
    <mergeCell ref="A994:AB994"/>
    <mergeCell ref="A995:AB995"/>
    <mergeCell ref="A997:L997"/>
    <mergeCell ref="M997:W997"/>
    <mergeCell ref="X997:X1002"/>
    <mergeCell ref="Y997:Y1002"/>
    <mergeCell ref="Z997:Z1002"/>
    <mergeCell ref="AA997:AA1002"/>
    <mergeCell ref="AB997:AB1002"/>
    <mergeCell ref="U1028:V1028"/>
    <mergeCell ref="W1028:W1032"/>
    <mergeCell ref="U1029:U1032"/>
    <mergeCell ref="V1029:V1032"/>
    <mergeCell ref="G1030:G1032"/>
    <mergeCell ref="H1030:H1032"/>
    <mergeCell ref="I1030:I1032"/>
    <mergeCell ref="O1028:O1032"/>
    <mergeCell ref="P1028:P1032"/>
    <mergeCell ref="Q1028:Q1032"/>
    <mergeCell ref="R1028:R1032"/>
    <mergeCell ref="S1028:S1032"/>
    <mergeCell ref="T1028:T1032"/>
    <mergeCell ref="G1028:I1029"/>
    <mergeCell ref="J1028:J1032"/>
    <mergeCell ref="K1028:K1032"/>
    <mergeCell ref="L1028:L1032"/>
    <mergeCell ref="M1028:M1032"/>
    <mergeCell ref="N1028:N1032"/>
    <mergeCell ref="A1028:A1032"/>
    <mergeCell ref="B1028:B1032"/>
    <mergeCell ref="C1028:C1032"/>
    <mergeCell ref="D1028:D1032"/>
    <mergeCell ref="E1028:E1032"/>
    <mergeCell ref="F1028:F1032"/>
    <mergeCell ref="AA1023:AB1023"/>
    <mergeCell ref="A1024:AB1024"/>
    <mergeCell ref="A1025:AB1025"/>
    <mergeCell ref="A1027:L1027"/>
    <mergeCell ref="M1027:W1027"/>
    <mergeCell ref="X1027:X1032"/>
    <mergeCell ref="Y1027:Y1032"/>
    <mergeCell ref="Z1027:Z1032"/>
    <mergeCell ref="AA1027:AA1032"/>
    <mergeCell ref="AB1027:AB1032"/>
    <mergeCell ref="U1049:V1049"/>
    <mergeCell ref="W1049:W1053"/>
    <mergeCell ref="U1050:U1053"/>
    <mergeCell ref="V1050:V1053"/>
    <mergeCell ref="G1051:G1053"/>
    <mergeCell ref="H1051:H1053"/>
    <mergeCell ref="I1051:I1053"/>
    <mergeCell ref="O1049:O1053"/>
    <mergeCell ref="P1049:P1053"/>
    <mergeCell ref="Q1049:Q1053"/>
    <mergeCell ref="R1049:R1053"/>
    <mergeCell ref="S1049:S1053"/>
    <mergeCell ref="T1049:T1053"/>
    <mergeCell ref="G1049:I1050"/>
    <mergeCell ref="J1049:J1053"/>
    <mergeCell ref="K1049:K1053"/>
    <mergeCell ref="L1049:L1053"/>
    <mergeCell ref="M1049:M1053"/>
    <mergeCell ref="N1049:N1053"/>
    <mergeCell ref="A1049:A1053"/>
    <mergeCell ref="B1049:B1053"/>
    <mergeCell ref="C1049:C1053"/>
    <mergeCell ref="D1049:D1053"/>
    <mergeCell ref="E1049:E1053"/>
    <mergeCell ref="F1049:F1053"/>
    <mergeCell ref="AA1044:AB1044"/>
    <mergeCell ref="A1045:AB1045"/>
    <mergeCell ref="A1046:AB1046"/>
    <mergeCell ref="A1048:L1048"/>
    <mergeCell ref="M1048:W1048"/>
    <mergeCell ref="X1048:X1053"/>
    <mergeCell ref="Y1048:Y1053"/>
    <mergeCell ref="Z1048:Z1053"/>
    <mergeCell ref="AA1048:AA1053"/>
    <mergeCell ref="AB1048:AB1053"/>
    <mergeCell ref="U1071:V1071"/>
    <mergeCell ref="W1071:W1075"/>
    <mergeCell ref="U1072:U1075"/>
    <mergeCell ref="V1072:V1075"/>
    <mergeCell ref="G1073:G1075"/>
    <mergeCell ref="H1073:H1075"/>
    <mergeCell ref="I1073:I1075"/>
    <mergeCell ref="O1071:O1075"/>
    <mergeCell ref="P1071:P1075"/>
    <mergeCell ref="Q1071:Q1075"/>
    <mergeCell ref="R1071:R1075"/>
    <mergeCell ref="S1071:S1075"/>
    <mergeCell ref="T1071:T1075"/>
    <mergeCell ref="G1071:I1072"/>
    <mergeCell ref="J1071:J1075"/>
    <mergeCell ref="K1071:K1075"/>
    <mergeCell ref="L1071:L1075"/>
    <mergeCell ref="M1071:M1075"/>
    <mergeCell ref="N1071:N1075"/>
    <mergeCell ref="A1071:A1075"/>
    <mergeCell ref="B1071:B1075"/>
    <mergeCell ref="C1071:C1075"/>
    <mergeCell ref="D1071:D1075"/>
    <mergeCell ref="E1071:E1075"/>
    <mergeCell ref="F1071:F1075"/>
    <mergeCell ref="AA1066:AB1066"/>
    <mergeCell ref="A1067:AB1067"/>
    <mergeCell ref="A1068:AB1068"/>
    <mergeCell ref="A1070:L1070"/>
    <mergeCell ref="M1070:W1070"/>
    <mergeCell ref="X1070:X1075"/>
    <mergeCell ref="Y1070:Y1075"/>
    <mergeCell ref="Z1070:Z1075"/>
    <mergeCell ref="AA1070:AA1075"/>
    <mergeCell ref="AB1070:AB1075"/>
    <mergeCell ref="U1095:V1095"/>
    <mergeCell ref="W1095:W1099"/>
    <mergeCell ref="U1096:U1099"/>
    <mergeCell ref="V1096:V1099"/>
    <mergeCell ref="G1097:G1099"/>
    <mergeCell ref="H1097:H1099"/>
    <mergeCell ref="I1097:I1099"/>
    <mergeCell ref="O1095:O1099"/>
    <mergeCell ref="P1095:P1099"/>
    <mergeCell ref="Q1095:Q1099"/>
    <mergeCell ref="R1095:R1099"/>
    <mergeCell ref="S1095:S1099"/>
    <mergeCell ref="T1095:T1099"/>
    <mergeCell ref="G1095:I1096"/>
    <mergeCell ref="J1095:J1099"/>
    <mergeCell ref="K1095:K1099"/>
    <mergeCell ref="L1095:L1099"/>
    <mergeCell ref="M1095:M1099"/>
    <mergeCell ref="N1095:N1099"/>
    <mergeCell ref="A1095:A1099"/>
    <mergeCell ref="B1095:B1099"/>
    <mergeCell ref="C1095:C1099"/>
    <mergeCell ref="D1095:D1099"/>
    <mergeCell ref="E1095:E1099"/>
    <mergeCell ref="F1095:F1099"/>
    <mergeCell ref="AA1090:AB1090"/>
    <mergeCell ref="A1091:AB1091"/>
    <mergeCell ref="A1092:AB1092"/>
    <mergeCell ref="A1094:L1094"/>
    <mergeCell ref="M1094:W1094"/>
    <mergeCell ref="X1094:X1099"/>
    <mergeCell ref="Y1094:Y1099"/>
    <mergeCell ref="Z1094:Z1099"/>
    <mergeCell ref="AA1094:AA1099"/>
    <mergeCell ref="AB1094:AB1099"/>
    <mergeCell ref="U1120:V1120"/>
    <mergeCell ref="W1120:W1124"/>
    <mergeCell ref="U1121:U1124"/>
    <mergeCell ref="V1121:V1124"/>
    <mergeCell ref="G1122:G1124"/>
    <mergeCell ref="H1122:H1124"/>
    <mergeCell ref="I1122:I1124"/>
    <mergeCell ref="O1120:O1124"/>
    <mergeCell ref="P1120:P1124"/>
    <mergeCell ref="Q1120:Q1124"/>
    <mergeCell ref="R1120:R1124"/>
    <mergeCell ref="S1120:S1124"/>
    <mergeCell ref="T1120:T1124"/>
    <mergeCell ref="G1120:I1121"/>
    <mergeCell ref="J1120:J1124"/>
    <mergeCell ref="K1120:K1124"/>
    <mergeCell ref="L1120:L1124"/>
    <mergeCell ref="M1120:M1124"/>
    <mergeCell ref="N1120:N1124"/>
    <mergeCell ref="A1120:A1124"/>
    <mergeCell ref="B1120:B1124"/>
    <mergeCell ref="C1120:C1124"/>
    <mergeCell ref="D1120:D1124"/>
    <mergeCell ref="E1120:E1124"/>
    <mergeCell ref="F1120:F1124"/>
    <mergeCell ref="AA1115:AB1115"/>
    <mergeCell ref="A1116:AB1116"/>
    <mergeCell ref="A1117:AB1117"/>
    <mergeCell ref="A1119:L1119"/>
    <mergeCell ref="M1119:W1119"/>
    <mergeCell ref="X1119:X1124"/>
    <mergeCell ref="Y1119:Y1124"/>
    <mergeCell ref="Z1119:Z1124"/>
    <mergeCell ref="AA1119:AA1124"/>
    <mergeCell ref="AB1119:AB1124"/>
    <mergeCell ref="U1142:V1142"/>
    <mergeCell ref="W1142:W1146"/>
    <mergeCell ref="U1143:U1146"/>
    <mergeCell ref="V1143:V1146"/>
    <mergeCell ref="G1144:G1146"/>
    <mergeCell ref="H1144:H1146"/>
    <mergeCell ref="I1144:I1146"/>
    <mergeCell ref="O1142:O1146"/>
    <mergeCell ref="P1142:P1146"/>
    <mergeCell ref="Q1142:Q1146"/>
    <mergeCell ref="R1142:R1146"/>
    <mergeCell ref="S1142:S1146"/>
    <mergeCell ref="T1142:T1146"/>
    <mergeCell ref="G1142:I1143"/>
    <mergeCell ref="J1142:J1146"/>
    <mergeCell ref="K1142:K1146"/>
    <mergeCell ref="L1142:L1146"/>
    <mergeCell ref="M1142:M1146"/>
    <mergeCell ref="N1142:N1146"/>
    <mergeCell ref="A1142:A1146"/>
    <mergeCell ref="B1142:B1146"/>
    <mergeCell ref="C1142:C1146"/>
    <mergeCell ref="D1142:D1146"/>
    <mergeCell ref="E1142:E1146"/>
    <mergeCell ref="F1142:F1146"/>
    <mergeCell ref="AA1137:AB1137"/>
    <mergeCell ref="A1138:AB1138"/>
    <mergeCell ref="A1139:AB1139"/>
    <mergeCell ref="A1141:L1141"/>
    <mergeCell ref="M1141:W1141"/>
    <mergeCell ref="X1141:X1146"/>
    <mergeCell ref="Y1141:Y1146"/>
    <mergeCell ref="Z1141:Z1146"/>
    <mergeCell ref="AA1141:AA1146"/>
    <mergeCell ref="AB1141:AB1146"/>
    <mergeCell ref="U1162:V1162"/>
    <mergeCell ref="W1162:W1166"/>
    <mergeCell ref="U1163:U1166"/>
    <mergeCell ref="V1163:V1166"/>
    <mergeCell ref="G1164:G1166"/>
    <mergeCell ref="H1164:H1166"/>
    <mergeCell ref="I1164:I1166"/>
    <mergeCell ref="O1162:O1166"/>
    <mergeCell ref="P1162:P1166"/>
    <mergeCell ref="Q1162:Q1166"/>
    <mergeCell ref="R1162:R1166"/>
    <mergeCell ref="S1162:S1166"/>
    <mergeCell ref="T1162:T1166"/>
    <mergeCell ref="G1162:I1163"/>
    <mergeCell ref="J1162:J1166"/>
    <mergeCell ref="K1162:K1166"/>
    <mergeCell ref="L1162:L1166"/>
    <mergeCell ref="M1162:M1166"/>
    <mergeCell ref="N1162:N1166"/>
    <mergeCell ref="A1162:A1166"/>
    <mergeCell ref="B1162:B1166"/>
    <mergeCell ref="C1162:C1166"/>
    <mergeCell ref="D1162:D1166"/>
    <mergeCell ref="E1162:E1166"/>
    <mergeCell ref="F1162:F1166"/>
    <mergeCell ref="AA1157:AB1157"/>
    <mergeCell ref="A1158:AB1158"/>
    <mergeCell ref="A1159:AB1159"/>
    <mergeCell ref="A1161:L1161"/>
    <mergeCell ref="M1161:W1161"/>
    <mergeCell ref="X1161:X1166"/>
    <mergeCell ref="Y1161:Y1166"/>
    <mergeCell ref="Z1161:Z1166"/>
    <mergeCell ref="AA1161:AA1166"/>
    <mergeCell ref="AB1161:AB1166"/>
    <mergeCell ref="U1184:V1184"/>
    <mergeCell ref="W1184:W1188"/>
    <mergeCell ref="U1185:U1188"/>
    <mergeCell ref="V1185:V1188"/>
    <mergeCell ref="G1186:G1188"/>
    <mergeCell ref="H1186:H1188"/>
    <mergeCell ref="I1186:I1188"/>
    <mergeCell ref="O1184:O1188"/>
    <mergeCell ref="P1184:P1188"/>
    <mergeCell ref="Q1184:Q1188"/>
    <mergeCell ref="R1184:R1188"/>
    <mergeCell ref="S1184:S1188"/>
    <mergeCell ref="T1184:T1188"/>
    <mergeCell ref="G1184:I1185"/>
    <mergeCell ref="J1184:J1188"/>
    <mergeCell ref="K1184:K1188"/>
    <mergeCell ref="L1184:L1188"/>
    <mergeCell ref="M1184:M1188"/>
    <mergeCell ref="N1184:N1188"/>
    <mergeCell ref="A1184:A1188"/>
    <mergeCell ref="B1184:B1188"/>
    <mergeCell ref="C1184:C1188"/>
    <mergeCell ref="D1184:D1188"/>
    <mergeCell ref="E1184:E1188"/>
    <mergeCell ref="F1184:F1188"/>
    <mergeCell ref="AA1179:AB1179"/>
    <mergeCell ref="A1180:AB1180"/>
    <mergeCell ref="A1181:AB1181"/>
    <mergeCell ref="A1183:L1183"/>
    <mergeCell ref="M1183:W1183"/>
    <mergeCell ref="X1183:X1188"/>
    <mergeCell ref="Y1183:Y1188"/>
    <mergeCell ref="Z1183:Z1188"/>
    <mergeCell ref="AA1183:AA1188"/>
    <mergeCell ref="AB1183:AB1188"/>
    <mergeCell ref="U1210:V1210"/>
    <mergeCell ref="W1210:W1214"/>
    <mergeCell ref="U1211:U1214"/>
    <mergeCell ref="V1211:V1214"/>
    <mergeCell ref="G1212:G1214"/>
    <mergeCell ref="H1212:H1214"/>
    <mergeCell ref="I1212:I1214"/>
    <mergeCell ref="O1210:O1214"/>
    <mergeCell ref="P1210:P1214"/>
    <mergeCell ref="Q1210:Q1214"/>
    <mergeCell ref="R1210:R1214"/>
    <mergeCell ref="S1210:S1214"/>
    <mergeCell ref="T1210:T1214"/>
    <mergeCell ref="G1210:I1211"/>
    <mergeCell ref="J1210:J1214"/>
    <mergeCell ref="K1210:K1214"/>
    <mergeCell ref="L1210:L1214"/>
    <mergeCell ref="M1210:M1214"/>
    <mergeCell ref="N1210:N1214"/>
    <mergeCell ref="A1210:A1214"/>
    <mergeCell ref="B1210:B1214"/>
    <mergeCell ref="C1210:C1214"/>
    <mergeCell ref="D1210:D1214"/>
    <mergeCell ref="E1210:E1214"/>
    <mergeCell ref="F1210:F1214"/>
    <mergeCell ref="AA1205:AB1205"/>
    <mergeCell ref="A1206:AB1206"/>
    <mergeCell ref="A1207:AB1207"/>
    <mergeCell ref="A1209:L1209"/>
    <mergeCell ref="M1209:W1209"/>
    <mergeCell ref="X1209:X1214"/>
    <mergeCell ref="Y1209:Y1214"/>
    <mergeCell ref="Z1209:Z1214"/>
    <mergeCell ref="AA1209:AA1214"/>
    <mergeCell ref="AB1209:AB1214"/>
    <mergeCell ref="U1233:V1233"/>
    <mergeCell ref="W1233:W1237"/>
    <mergeCell ref="U1234:U1237"/>
    <mergeCell ref="V1234:V1237"/>
    <mergeCell ref="G1235:G1237"/>
    <mergeCell ref="H1235:H1237"/>
    <mergeCell ref="I1235:I1237"/>
    <mergeCell ref="O1233:O1237"/>
    <mergeCell ref="P1233:P1237"/>
    <mergeCell ref="Q1233:Q1237"/>
    <mergeCell ref="R1233:R1237"/>
    <mergeCell ref="S1233:S1237"/>
    <mergeCell ref="T1233:T1237"/>
    <mergeCell ref="G1233:I1234"/>
    <mergeCell ref="J1233:J1237"/>
    <mergeCell ref="K1233:K1237"/>
    <mergeCell ref="L1233:L1237"/>
    <mergeCell ref="M1233:M1237"/>
    <mergeCell ref="N1233:N1237"/>
    <mergeCell ref="A1233:A1237"/>
    <mergeCell ref="B1233:B1237"/>
    <mergeCell ref="C1233:C1237"/>
    <mergeCell ref="D1233:D1237"/>
    <mergeCell ref="E1233:E1237"/>
    <mergeCell ref="F1233:F1237"/>
    <mergeCell ref="AA1228:AB1228"/>
    <mergeCell ref="A1229:AB1229"/>
    <mergeCell ref="A1230:AB1230"/>
    <mergeCell ref="A1232:L1232"/>
    <mergeCell ref="M1232:W1232"/>
    <mergeCell ref="X1232:X1237"/>
    <mergeCell ref="Y1232:Y1237"/>
    <mergeCell ref="Z1232:Z1237"/>
    <mergeCell ref="AA1232:AA1237"/>
    <mergeCell ref="AB1232:AB1237"/>
    <mergeCell ref="U1252:V1252"/>
    <mergeCell ref="W1252:W1256"/>
    <mergeCell ref="U1253:U1256"/>
    <mergeCell ref="V1253:V1256"/>
    <mergeCell ref="G1254:G1256"/>
    <mergeCell ref="H1254:H1256"/>
    <mergeCell ref="I1254:I1256"/>
    <mergeCell ref="O1252:O1256"/>
    <mergeCell ref="P1252:P1256"/>
    <mergeCell ref="Q1252:Q1256"/>
    <mergeCell ref="R1252:R1256"/>
    <mergeCell ref="S1252:S1256"/>
    <mergeCell ref="T1252:T1256"/>
    <mergeCell ref="G1252:I1253"/>
    <mergeCell ref="J1252:J1256"/>
    <mergeCell ref="K1252:K1256"/>
    <mergeCell ref="L1252:L1256"/>
    <mergeCell ref="M1252:M1256"/>
    <mergeCell ref="N1252:N1256"/>
    <mergeCell ref="A1252:A1256"/>
    <mergeCell ref="B1252:B1256"/>
    <mergeCell ref="C1252:C1256"/>
    <mergeCell ref="D1252:D1256"/>
    <mergeCell ref="E1252:E1256"/>
    <mergeCell ref="F1252:F1256"/>
    <mergeCell ref="AA1247:AB1247"/>
    <mergeCell ref="A1248:AB1248"/>
    <mergeCell ref="A1249:AB1249"/>
    <mergeCell ref="A1251:L1251"/>
    <mergeCell ref="M1251:W1251"/>
    <mergeCell ref="X1251:X1256"/>
    <mergeCell ref="Y1251:Y1256"/>
    <mergeCell ref="Z1251:Z1256"/>
    <mergeCell ref="AA1251:AA1256"/>
    <mergeCell ref="AB1251:AB1256"/>
    <mergeCell ref="U1274:V1274"/>
    <mergeCell ref="W1274:W1278"/>
    <mergeCell ref="U1275:U1278"/>
    <mergeCell ref="V1275:V1278"/>
    <mergeCell ref="G1276:G1278"/>
    <mergeCell ref="H1276:H1278"/>
    <mergeCell ref="I1276:I1278"/>
    <mergeCell ref="O1274:O1278"/>
    <mergeCell ref="P1274:P1278"/>
    <mergeCell ref="Q1274:Q1278"/>
    <mergeCell ref="R1274:R1278"/>
    <mergeCell ref="S1274:S1278"/>
    <mergeCell ref="T1274:T1278"/>
    <mergeCell ref="G1274:I1275"/>
    <mergeCell ref="J1274:J1278"/>
    <mergeCell ref="K1274:K1278"/>
    <mergeCell ref="L1274:L1278"/>
    <mergeCell ref="M1274:M1278"/>
    <mergeCell ref="N1274:N1278"/>
    <mergeCell ref="A1274:A1278"/>
    <mergeCell ref="B1274:B1278"/>
    <mergeCell ref="C1274:C1278"/>
    <mergeCell ref="D1274:D1278"/>
    <mergeCell ref="E1274:E1278"/>
    <mergeCell ref="F1274:F1278"/>
    <mergeCell ref="AA1269:AB1269"/>
    <mergeCell ref="A1270:AB1270"/>
    <mergeCell ref="A1271:AB1271"/>
    <mergeCell ref="A1273:L1273"/>
    <mergeCell ref="M1273:W1273"/>
    <mergeCell ref="X1273:X1278"/>
    <mergeCell ref="Y1273:Y1278"/>
    <mergeCell ref="Z1273:Z1278"/>
    <mergeCell ref="AA1273:AA1278"/>
    <mergeCell ref="AB1273:AB1278"/>
    <mergeCell ref="U1295:V1295"/>
    <mergeCell ref="W1295:W1299"/>
    <mergeCell ref="U1296:U1299"/>
    <mergeCell ref="V1296:V1299"/>
    <mergeCell ref="G1297:G1299"/>
    <mergeCell ref="H1297:H1299"/>
    <mergeCell ref="I1297:I1299"/>
    <mergeCell ref="O1295:O1299"/>
    <mergeCell ref="P1295:P1299"/>
    <mergeCell ref="Q1295:Q1299"/>
    <mergeCell ref="R1295:R1299"/>
    <mergeCell ref="S1295:S1299"/>
    <mergeCell ref="T1295:T1299"/>
    <mergeCell ref="G1295:I1296"/>
    <mergeCell ref="J1295:J1299"/>
    <mergeCell ref="K1295:K1299"/>
    <mergeCell ref="L1295:L1299"/>
    <mergeCell ref="M1295:M1299"/>
    <mergeCell ref="N1295:N1299"/>
    <mergeCell ref="A1295:A1299"/>
    <mergeCell ref="B1295:B1299"/>
    <mergeCell ref="C1295:C1299"/>
    <mergeCell ref="D1295:D1299"/>
    <mergeCell ref="E1295:E1299"/>
    <mergeCell ref="F1295:F1299"/>
    <mergeCell ref="AA1290:AB1290"/>
    <mergeCell ref="A1291:AB1291"/>
    <mergeCell ref="A1292:AB1292"/>
    <mergeCell ref="A1294:L1294"/>
    <mergeCell ref="M1294:W1294"/>
    <mergeCell ref="X1294:X1299"/>
    <mergeCell ref="Y1294:Y1299"/>
    <mergeCell ref="Z1294:Z1299"/>
    <mergeCell ref="AA1294:AA1299"/>
    <mergeCell ref="AB1294:AB1299"/>
    <mergeCell ref="U1318:V1318"/>
    <mergeCell ref="W1318:W1322"/>
    <mergeCell ref="U1319:U1322"/>
    <mergeCell ref="V1319:V1322"/>
    <mergeCell ref="G1320:G1322"/>
    <mergeCell ref="H1320:H1322"/>
    <mergeCell ref="I1320:I1322"/>
    <mergeCell ref="O1318:O1322"/>
    <mergeCell ref="P1318:P1322"/>
    <mergeCell ref="Q1318:Q1322"/>
    <mergeCell ref="R1318:R1322"/>
    <mergeCell ref="S1318:S1322"/>
    <mergeCell ref="T1318:T1322"/>
    <mergeCell ref="G1318:I1319"/>
    <mergeCell ref="J1318:J1322"/>
    <mergeCell ref="K1318:K1322"/>
    <mergeCell ref="L1318:L1322"/>
    <mergeCell ref="M1318:M1322"/>
    <mergeCell ref="N1318:N1322"/>
    <mergeCell ref="A1318:A1322"/>
    <mergeCell ref="B1318:B1322"/>
    <mergeCell ref="C1318:C1322"/>
    <mergeCell ref="D1318:D1322"/>
    <mergeCell ref="E1318:E1322"/>
    <mergeCell ref="F1318:F1322"/>
    <mergeCell ref="AA1313:AB1313"/>
    <mergeCell ref="A1314:AB1314"/>
    <mergeCell ref="A1315:AB1315"/>
    <mergeCell ref="A1317:L1317"/>
    <mergeCell ref="M1317:W1317"/>
    <mergeCell ref="X1317:X1322"/>
    <mergeCell ref="Y1317:Y1322"/>
    <mergeCell ref="Z1317:Z1322"/>
    <mergeCell ref="AA1317:AA1322"/>
    <mergeCell ref="AB1317:AB1322"/>
    <mergeCell ref="U1349:V1349"/>
    <mergeCell ref="W1349:W1353"/>
    <mergeCell ref="U1350:U1353"/>
    <mergeCell ref="V1350:V1353"/>
    <mergeCell ref="G1351:G1353"/>
    <mergeCell ref="H1351:H1353"/>
    <mergeCell ref="I1351:I1353"/>
    <mergeCell ref="O1349:O1353"/>
    <mergeCell ref="P1349:P1353"/>
    <mergeCell ref="Q1349:Q1353"/>
    <mergeCell ref="R1349:R1353"/>
    <mergeCell ref="S1349:S1353"/>
    <mergeCell ref="T1349:T1353"/>
    <mergeCell ref="G1349:I1350"/>
    <mergeCell ref="J1349:J1353"/>
    <mergeCell ref="K1349:K1353"/>
    <mergeCell ref="L1349:L1353"/>
    <mergeCell ref="M1349:M1353"/>
    <mergeCell ref="N1349:N1353"/>
    <mergeCell ref="A1349:A1353"/>
    <mergeCell ref="B1349:B1353"/>
    <mergeCell ref="C1349:C1353"/>
    <mergeCell ref="D1349:D1353"/>
    <mergeCell ref="E1349:E1353"/>
    <mergeCell ref="F1349:F1353"/>
    <mergeCell ref="AA1344:AB1344"/>
    <mergeCell ref="A1345:AB1345"/>
    <mergeCell ref="A1346:AB1346"/>
    <mergeCell ref="A1348:L1348"/>
    <mergeCell ref="M1348:W1348"/>
    <mergeCell ref="X1348:X1353"/>
    <mergeCell ref="Y1348:Y1353"/>
    <mergeCell ref="Z1348:Z1353"/>
    <mergeCell ref="AA1348:AA1353"/>
    <mergeCell ref="AB1348:AB1353"/>
    <mergeCell ref="U1377:V1377"/>
    <mergeCell ref="W1377:W1381"/>
    <mergeCell ref="U1378:U1381"/>
    <mergeCell ref="V1378:V1381"/>
    <mergeCell ref="G1379:G1381"/>
    <mergeCell ref="H1379:H1381"/>
    <mergeCell ref="I1379:I1381"/>
    <mergeCell ref="O1377:O1381"/>
    <mergeCell ref="P1377:P1381"/>
    <mergeCell ref="Q1377:Q1381"/>
    <mergeCell ref="R1377:R1381"/>
    <mergeCell ref="S1377:S1381"/>
    <mergeCell ref="T1377:T1381"/>
    <mergeCell ref="G1377:I1378"/>
    <mergeCell ref="J1377:J1381"/>
    <mergeCell ref="K1377:K1381"/>
    <mergeCell ref="L1377:L1381"/>
    <mergeCell ref="M1377:M1381"/>
    <mergeCell ref="N1377:N1381"/>
    <mergeCell ref="A1377:A1381"/>
    <mergeCell ref="B1377:B1381"/>
    <mergeCell ref="C1377:C1381"/>
    <mergeCell ref="D1377:D1381"/>
    <mergeCell ref="E1377:E1381"/>
    <mergeCell ref="F1377:F1381"/>
    <mergeCell ref="AA1372:AB1372"/>
    <mergeCell ref="A1373:AB1373"/>
    <mergeCell ref="A1374:AB1374"/>
    <mergeCell ref="A1376:L1376"/>
    <mergeCell ref="M1376:W1376"/>
    <mergeCell ref="X1376:X1381"/>
    <mergeCell ref="Y1376:Y1381"/>
    <mergeCell ref="Z1376:Z1381"/>
    <mergeCell ref="AA1376:AA1381"/>
    <mergeCell ref="AB1376:AB1381"/>
    <mergeCell ref="U1401:V1401"/>
    <mergeCell ref="W1401:W1405"/>
    <mergeCell ref="U1402:U1405"/>
    <mergeCell ref="V1402:V1405"/>
    <mergeCell ref="G1403:G1405"/>
    <mergeCell ref="H1403:H1405"/>
    <mergeCell ref="I1403:I1405"/>
    <mergeCell ref="O1401:O1405"/>
    <mergeCell ref="P1401:P1405"/>
    <mergeCell ref="Q1401:Q1405"/>
    <mergeCell ref="R1401:R1405"/>
    <mergeCell ref="S1401:S1405"/>
    <mergeCell ref="T1401:T1405"/>
    <mergeCell ref="G1401:I1402"/>
    <mergeCell ref="J1401:J1405"/>
    <mergeCell ref="K1401:K1405"/>
    <mergeCell ref="L1401:L1405"/>
    <mergeCell ref="M1401:M1405"/>
    <mergeCell ref="N1401:N1405"/>
    <mergeCell ref="A1401:A1405"/>
    <mergeCell ref="B1401:B1405"/>
    <mergeCell ref="C1401:C1405"/>
    <mergeCell ref="D1401:D1405"/>
    <mergeCell ref="E1401:E1405"/>
    <mergeCell ref="F1401:F1405"/>
    <mergeCell ref="AA1396:AB1396"/>
    <mergeCell ref="A1397:AB1397"/>
    <mergeCell ref="A1398:AB1398"/>
    <mergeCell ref="A1400:L1400"/>
    <mergeCell ref="M1400:W1400"/>
    <mergeCell ref="X1400:X1405"/>
    <mergeCell ref="Y1400:Y1405"/>
    <mergeCell ref="Z1400:Z1405"/>
    <mergeCell ref="AA1400:AA1405"/>
    <mergeCell ref="AB1400:AB1405"/>
    <mergeCell ref="U1430:V1430"/>
    <mergeCell ref="W1430:W1434"/>
    <mergeCell ref="U1431:U1434"/>
    <mergeCell ref="V1431:V1434"/>
    <mergeCell ref="G1432:G1434"/>
    <mergeCell ref="H1432:H1434"/>
    <mergeCell ref="I1432:I1434"/>
    <mergeCell ref="O1430:O1434"/>
    <mergeCell ref="P1430:P1434"/>
    <mergeCell ref="Q1430:Q1434"/>
    <mergeCell ref="R1430:R1434"/>
    <mergeCell ref="S1430:S1434"/>
    <mergeCell ref="T1430:T1434"/>
    <mergeCell ref="G1430:I1431"/>
    <mergeCell ref="J1430:J1434"/>
    <mergeCell ref="K1430:K1434"/>
    <mergeCell ref="L1430:L1434"/>
    <mergeCell ref="M1430:M1434"/>
    <mergeCell ref="N1430:N1434"/>
    <mergeCell ref="A1430:A1434"/>
    <mergeCell ref="B1430:B1434"/>
    <mergeCell ref="C1430:C1434"/>
    <mergeCell ref="D1430:D1434"/>
    <mergeCell ref="E1430:E1434"/>
    <mergeCell ref="F1430:F1434"/>
    <mergeCell ref="AA1425:AB1425"/>
    <mergeCell ref="A1426:AB1426"/>
    <mergeCell ref="A1427:AB1427"/>
    <mergeCell ref="A1429:L1429"/>
    <mergeCell ref="M1429:W1429"/>
    <mergeCell ref="X1429:X1434"/>
    <mergeCell ref="Y1429:Y1434"/>
    <mergeCell ref="Z1429:Z1434"/>
    <mergeCell ref="AA1429:AA1434"/>
    <mergeCell ref="AB1429:AB1434"/>
    <mergeCell ref="U1469:V1469"/>
    <mergeCell ref="W1469:W1473"/>
    <mergeCell ref="U1470:U1473"/>
    <mergeCell ref="V1470:V1473"/>
    <mergeCell ref="G1471:G1473"/>
    <mergeCell ref="H1471:H1473"/>
    <mergeCell ref="I1471:I1473"/>
    <mergeCell ref="O1469:O1473"/>
    <mergeCell ref="P1469:P1473"/>
    <mergeCell ref="Q1469:Q1473"/>
    <mergeCell ref="R1469:R1473"/>
    <mergeCell ref="S1469:S1473"/>
    <mergeCell ref="T1469:T1473"/>
    <mergeCell ref="G1469:I1470"/>
    <mergeCell ref="J1469:J1473"/>
    <mergeCell ref="K1469:K1473"/>
    <mergeCell ref="L1469:L1473"/>
    <mergeCell ref="M1469:M1473"/>
    <mergeCell ref="N1469:N1473"/>
    <mergeCell ref="A1469:A1473"/>
    <mergeCell ref="B1469:B1473"/>
    <mergeCell ref="C1469:C1473"/>
    <mergeCell ref="D1469:D1473"/>
    <mergeCell ref="E1469:E1473"/>
    <mergeCell ref="F1469:F1473"/>
    <mergeCell ref="AA1464:AB1464"/>
    <mergeCell ref="A1465:AB1465"/>
    <mergeCell ref="A1466:AB1466"/>
    <mergeCell ref="A1468:L1468"/>
    <mergeCell ref="M1468:W1468"/>
    <mergeCell ref="X1468:X1473"/>
    <mergeCell ref="Y1468:Y1473"/>
    <mergeCell ref="Z1468:Z1473"/>
    <mergeCell ref="AA1468:AA1473"/>
    <mergeCell ref="AB1468:AB1473"/>
    <mergeCell ref="U1512:V1512"/>
    <mergeCell ref="W1512:W1516"/>
    <mergeCell ref="U1513:U1516"/>
    <mergeCell ref="V1513:V1516"/>
    <mergeCell ref="G1514:G1516"/>
    <mergeCell ref="H1514:H1516"/>
    <mergeCell ref="I1514:I1516"/>
    <mergeCell ref="O1512:O1516"/>
    <mergeCell ref="P1512:P1516"/>
    <mergeCell ref="Q1512:Q1516"/>
    <mergeCell ref="R1512:R1516"/>
    <mergeCell ref="S1512:S1516"/>
    <mergeCell ref="T1512:T1516"/>
    <mergeCell ref="G1512:I1513"/>
    <mergeCell ref="J1512:J1516"/>
    <mergeCell ref="K1512:K1516"/>
    <mergeCell ref="L1512:L1516"/>
    <mergeCell ref="M1512:M1516"/>
    <mergeCell ref="N1512:N1516"/>
    <mergeCell ref="A1512:A1516"/>
    <mergeCell ref="B1512:B1516"/>
    <mergeCell ref="C1512:C1516"/>
    <mergeCell ref="D1512:D1516"/>
    <mergeCell ref="E1512:E1516"/>
    <mergeCell ref="F1512:F1516"/>
    <mergeCell ref="AA1507:AB1507"/>
    <mergeCell ref="A1508:AB1508"/>
    <mergeCell ref="A1509:AB1509"/>
    <mergeCell ref="A1511:L1511"/>
    <mergeCell ref="M1511:W1511"/>
    <mergeCell ref="X1511:X1516"/>
    <mergeCell ref="Y1511:Y1516"/>
    <mergeCell ref="Z1511:Z1516"/>
    <mergeCell ref="AA1511:AA1516"/>
    <mergeCell ref="AB1511:AB1516"/>
    <mergeCell ref="U1533:V1533"/>
    <mergeCell ref="W1533:W1537"/>
    <mergeCell ref="U1534:U1537"/>
    <mergeCell ref="V1534:V1537"/>
    <mergeCell ref="G1535:G1537"/>
    <mergeCell ref="H1535:H1537"/>
    <mergeCell ref="I1535:I1537"/>
    <mergeCell ref="O1533:O1537"/>
    <mergeCell ref="P1533:P1537"/>
    <mergeCell ref="Q1533:Q1537"/>
    <mergeCell ref="R1533:R1537"/>
    <mergeCell ref="S1533:S1537"/>
    <mergeCell ref="T1533:T1537"/>
    <mergeCell ref="G1533:I1534"/>
    <mergeCell ref="J1533:J1537"/>
    <mergeCell ref="K1533:K1537"/>
    <mergeCell ref="L1533:L1537"/>
    <mergeCell ref="M1533:M1537"/>
    <mergeCell ref="N1533:N1537"/>
    <mergeCell ref="A1533:A1537"/>
    <mergeCell ref="B1533:B1537"/>
    <mergeCell ref="C1533:C1537"/>
    <mergeCell ref="D1533:D1537"/>
    <mergeCell ref="E1533:E1537"/>
    <mergeCell ref="F1533:F1537"/>
    <mergeCell ref="AA1528:AB1528"/>
    <mergeCell ref="A1529:AB1529"/>
    <mergeCell ref="A1530:AB1530"/>
    <mergeCell ref="A1532:L1532"/>
    <mergeCell ref="M1532:W1532"/>
    <mergeCell ref="X1532:X1537"/>
    <mergeCell ref="Y1532:Y1537"/>
    <mergeCell ref="Z1532:Z1537"/>
    <mergeCell ref="AA1532:AA1537"/>
    <mergeCell ref="AB1532:AB1537"/>
    <mergeCell ref="U1556:V1556"/>
    <mergeCell ref="W1556:W1560"/>
    <mergeCell ref="U1557:U1560"/>
    <mergeCell ref="V1557:V1560"/>
    <mergeCell ref="G1558:G1560"/>
    <mergeCell ref="H1558:H1560"/>
    <mergeCell ref="I1558:I1560"/>
    <mergeCell ref="O1556:O1560"/>
    <mergeCell ref="P1556:P1560"/>
    <mergeCell ref="Q1556:Q1560"/>
    <mergeCell ref="R1556:R1560"/>
    <mergeCell ref="S1556:S1560"/>
    <mergeCell ref="T1556:T1560"/>
    <mergeCell ref="G1556:I1557"/>
    <mergeCell ref="J1556:J1560"/>
    <mergeCell ref="K1556:K1560"/>
    <mergeCell ref="L1556:L1560"/>
    <mergeCell ref="M1556:M1560"/>
    <mergeCell ref="N1556:N1560"/>
    <mergeCell ref="A1556:A1560"/>
    <mergeCell ref="B1556:B1560"/>
    <mergeCell ref="C1556:C1560"/>
    <mergeCell ref="D1556:D1560"/>
    <mergeCell ref="E1556:E1560"/>
    <mergeCell ref="F1556:F1560"/>
    <mergeCell ref="AA1551:AB1551"/>
    <mergeCell ref="A1552:AB1552"/>
    <mergeCell ref="A1553:AB1553"/>
    <mergeCell ref="A1555:L1555"/>
    <mergeCell ref="M1555:W1555"/>
    <mergeCell ref="X1555:X1560"/>
    <mergeCell ref="Y1555:Y1560"/>
    <mergeCell ref="Z1555:Z1560"/>
    <mergeCell ref="AA1555:AA1560"/>
    <mergeCell ref="AB1555:AB1560"/>
    <mergeCell ref="U1577:V1577"/>
    <mergeCell ref="W1577:W1581"/>
    <mergeCell ref="U1578:U1581"/>
    <mergeCell ref="V1578:V1581"/>
    <mergeCell ref="G1579:G1581"/>
    <mergeCell ref="H1579:H1581"/>
    <mergeCell ref="I1579:I1581"/>
    <mergeCell ref="O1577:O1581"/>
    <mergeCell ref="P1577:P1581"/>
    <mergeCell ref="Q1577:Q1581"/>
    <mergeCell ref="R1577:R1581"/>
    <mergeCell ref="S1577:S1581"/>
    <mergeCell ref="T1577:T1581"/>
    <mergeCell ref="G1577:I1578"/>
    <mergeCell ref="J1577:J1581"/>
    <mergeCell ref="K1577:K1581"/>
    <mergeCell ref="L1577:L1581"/>
    <mergeCell ref="M1577:M1581"/>
    <mergeCell ref="N1577:N1581"/>
    <mergeCell ref="A1577:A1581"/>
    <mergeCell ref="B1577:B1581"/>
    <mergeCell ref="C1577:C1581"/>
    <mergeCell ref="D1577:D1581"/>
    <mergeCell ref="E1577:E1581"/>
    <mergeCell ref="F1577:F1581"/>
    <mergeCell ref="AA1572:AB1572"/>
    <mergeCell ref="A1573:AB1573"/>
    <mergeCell ref="A1574:AB1574"/>
    <mergeCell ref="A1576:L1576"/>
    <mergeCell ref="M1576:W1576"/>
    <mergeCell ref="X1576:X1581"/>
    <mergeCell ref="Y1576:Y1581"/>
    <mergeCell ref="Z1576:Z1581"/>
    <mergeCell ref="AA1576:AA1581"/>
    <mergeCell ref="AB1576:AB1581"/>
    <mergeCell ref="U1609:V1609"/>
    <mergeCell ref="W1609:W1613"/>
    <mergeCell ref="U1610:U1613"/>
    <mergeCell ref="V1610:V1613"/>
    <mergeCell ref="G1611:G1613"/>
    <mergeCell ref="H1611:H1613"/>
    <mergeCell ref="I1611:I1613"/>
    <mergeCell ref="O1609:O1613"/>
    <mergeCell ref="P1609:P1613"/>
    <mergeCell ref="Q1609:Q1613"/>
    <mergeCell ref="R1609:R1613"/>
    <mergeCell ref="S1609:S1613"/>
    <mergeCell ref="T1609:T1613"/>
    <mergeCell ref="G1609:I1610"/>
    <mergeCell ref="J1609:J1613"/>
    <mergeCell ref="K1609:K1613"/>
    <mergeCell ref="L1609:L1613"/>
    <mergeCell ref="M1609:M1613"/>
    <mergeCell ref="N1609:N1613"/>
    <mergeCell ref="A1609:A1613"/>
    <mergeCell ref="B1609:B1613"/>
    <mergeCell ref="C1609:C1613"/>
    <mergeCell ref="D1609:D1613"/>
    <mergeCell ref="E1609:E1613"/>
    <mergeCell ref="F1609:F1613"/>
    <mergeCell ref="AA1604:AB1604"/>
    <mergeCell ref="A1605:AB1605"/>
    <mergeCell ref="A1606:AB1606"/>
    <mergeCell ref="A1608:L1608"/>
    <mergeCell ref="M1608:W1608"/>
    <mergeCell ref="X1608:X1613"/>
    <mergeCell ref="Y1608:Y1613"/>
    <mergeCell ref="Z1608:Z1613"/>
    <mergeCell ref="AA1608:AA1613"/>
    <mergeCell ref="AB1608:AB1613"/>
    <mergeCell ref="U1641:V1641"/>
    <mergeCell ref="W1641:W1645"/>
    <mergeCell ref="U1642:U1645"/>
    <mergeCell ref="V1642:V1645"/>
    <mergeCell ref="G1643:G1645"/>
    <mergeCell ref="H1643:H1645"/>
    <mergeCell ref="I1643:I1645"/>
    <mergeCell ref="O1641:O1645"/>
    <mergeCell ref="P1641:P1645"/>
    <mergeCell ref="Q1641:Q1645"/>
    <mergeCell ref="R1641:R1645"/>
    <mergeCell ref="S1641:S1645"/>
    <mergeCell ref="T1641:T1645"/>
    <mergeCell ref="G1641:I1642"/>
    <mergeCell ref="J1641:J1645"/>
    <mergeCell ref="K1641:K1645"/>
    <mergeCell ref="L1641:L1645"/>
    <mergeCell ref="M1641:M1645"/>
    <mergeCell ref="N1641:N1645"/>
    <mergeCell ref="A1641:A1645"/>
    <mergeCell ref="B1641:B1645"/>
    <mergeCell ref="C1641:C1645"/>
    <mergeCell ref="D1641:D1645"/>
    <mergeCell ref="E1641:E1645"/>
    <mergeCell ref="F1641:F1645"/>
    <mergeCell ref="AA1636:AB1636"/>
    <mergeCell ref="A1637:AB1637"/>
    <mergeCell ref="A1638:AB1638"/>
    <mergeCell ref="A1640:L1640"/>
    <mergeCell ref="M1640:W1640"/>
    <mergeCell ref="X1640:X1645"/>
    <mergeCell ref="Y1640:Y1645"/>
    <mergeCell ref="Z1640:Z1645"/>
    <mergeCell ref="AA1640:AA1645"/>
    <mergeCell ref="AB1640:AB1645"/>
    <mergeCell ref="U1662:V1662"/>
    <mergeCell ref="W1662:W1666"/>
    <mergeCell ref="U1663:U1666"/>
    <mergeCell ref="V1663:V1666"/>
    <mergeCell ref="G1664:G1666"/>
    <mergeCell ref="H1664:H1666"/>
    <mergeCell ref="I1664:I1666"/>
    <mergeCell ref="O1662:O1666"/>
    <mergeCell ref="P1662:P1666"/>
    <mergeCell ref="Q1662:Q1666"/>
    <mergeCell ref="R1662:R1666"/>
    <mergeCell ref="S1662:S1666"/>
    <mergeCell ref="T1662:T1666"/>
    <mergeCell ref="G1662:I1663"/>
    <mergeCell ref="J1662:J1666"/>
    <mergeCell ref="K1662:K1666"/>
    <mergeCell ref="L1662:L1666"/>
    <mergeCell ref="M1662:M1666"/>
    <mergeCell ref="N1662:N1666"/>
    <mergeCell ref="A1662:A1666"/>
    <mergeCell ref="B1662:B1666"/>
    <mergeCell ref="C1662:C1666"/>
    <mergeCell ref="D1662:D1666"/>
    <mergeCell ref="E1662:E1666"/>
    <mergeCell ref="F1662:F1666"/>
    <mergeCell ref="AA1657:AB1657"/>
    <mergeCell ref="A1658:AB1658"/>
    <mergeCell ref="A1659:AB1659"/>
    <mergeCell ref="A1661:L1661"/>
    <mergeCell ref="M1661:W1661"/>
    <mergeCell ref="X1661:X1666"/>
    <mergeCell ref="Y1661:Y1666"/>
    <mergeCell ref="Z1661:Z1666"/>
    <mergeCell ref="AA1661:AA1666"/>
    <mergeCell ref="AB1661:AB1666"/>
    <mergeCell ref="U1687:V1687"/>
    <mergeCell ref="W1687:W1691"/>
    <mergeCell ref="U1688:U1691"/>
    <mergeCell ref="V1688:V1691"/>
    <mergeCell ref="G1689:G1691"/>
    <mergeCell ref="H1689:H1691"/>
    <mergeCell ref="I1689:I1691"/>
    <mergeCell ref="O1687:O1691"/>
    <mergeCell ref="P1687:P1691"/>
    <mergeCell ref="Q1687:Q1691"/>
    <mergeCell ref="R1687:R1691"/>
    <mergeCell ref="S1687:S1691"/>
    <mergeCell ref="T1687:T1691"/>
    <mergeCell ref="G1687:I1688"/>
    <mergeCell ref="J1687:J1691"/>
    <mergeCell ref="K1687:K1691"/>
    <mergeCell ref="L1687:L1691"/>
    <mergeCell ref="M1687:M1691"/>
    <mergeCell ref="N1687:N1691"/>
    <mergeCell ref="A1687:A1691"/>
    <mergeCell ref="B1687:B1691"/>
    <mergeCell ref="C1687:C1691"/>
    <mergeCell ref="D1687:D1691"/>
    <mergeCell ref="E1687:E1691"/>
    <mergeCell ref="F1687:F1691"/>
    <mergeCell ref="AA1682:AB1682"/>
    <mergeCell ref="A1683:AB1683"/>
    <mergeCell ref="A1684:AB1684"/>
    <mergeCell ref="A1686:L1686"/>
    <mergeCell ref="M1686:W1686"/>
    <mergeCell ref="X1686:X1691"/>
    <mergeCell ref="Y1686:Y1691"/>
    <mergeCell ref="Z1686:Z1691"/>
    <mergeCell ref="AA1686:AA1691"/>
    <mergeCell ref="AB1686:AB1691"/>
    <mergeCell ref="U1707:V1707"/>
    <mergeCell ref="W1707:W1711"/>
    <mergeCell ref="U1708:U1711"/>
    <mergeCell ref="V1708:V1711"/>
    <mergeCell ref="G1709:G1711"/>
    <mergeCell ref="H1709:H1711"/>
    <mergeCell ref="I1709:I1711"/>
    <mergeCell ref="O1707:O1711"/>
    <mergeCell ref="P1707:P1711"/>
    <mergeCell ref="Q1707:Q1711"/>
    <mergeCell ref="R1707:R1711"/>
    <mergeCell ref="S1707:S1711"/>
    <mergeCell ref="T1707:T1711"/>
    <mergeCell ref="G1707:I1708"/>
    <mergeCell ref="J1707:J1711"/>
    <mergeCell ref="K1707:K1711"/>
    <mergeCell ref="L1707:L1711"/>
    <mergeCell ref="M1707:M1711"/>
    <mergeCell ref="N1707:N1711"/>
    <mergeCell ref="A1707:A1711"/>
    <mergeCell ref="B1707:B1711"/>
    <mergeCell ref="C1707:C1711"/>
    <mergeCell ref="D1707:D1711"/>
    <mergeCell ref="E1707:E1711"/>
    <mergeCell ref="F1707:F1711"/>
    <mergeCell ref="AA1702:AB1702"/>
    <mergeCell ref="A1703:AB1703"/>
    <mergeCell ref="A1704:AB1704"/>
    <mergeCell ref="A1706:L1706"/>
    <mergeCell ref="M1706:W1706"/>
    <mergeCell ref="X1706:X1711"/>
    <mergeCell ref="Y1706:Y1711"/>
    <mergeCell ref="Z1706:Z1711"/>
    <mergeCell ref="AA1706:AA1711"/>
    <mergeCell ref="AB1706:AB1711"/>
    <mergeCell ref="U1736:V1736"/>
    <mergeCell ref="W1736:W1740"/>
    <mergeCell ref="U1737:U1740"/>
    <mergeCell ref="V1737:V1740"/>
    <mergeCell ref="G1738:G1740"/>
    <mergeCell ref="H1738:H1740"/>
    <mergeCell ref="I1738:I1740"/>
    <mergeCell ref="O1736:O1740"/>
    <mergeCell ref="P1736:P1740"/>
    <mergeCell ref="Q1736:Q1740"/>
    <mergeCell ref="R1736:R1740"/>
    <mergeCell ref="S1736:S1740"/>
    <mergeCell ref="T1736:T1740"/>
    <mergeCell ref="G1736:I1737"/>
    <mergeCell ref="J1736:J1740"/>
    <mergeCell ref="K1736:K1740"/>
    <mergeCell ref="L1736:L1740"/>
    <mergeCell ref="M1736:M1740"/>
    <mergeCell ref="N1736:N1740"/>
    <mergeCell ref="A1736:A1740"/>
    <mergeCell ref="B1736:B1740"/>
    <mergeCell ref="C1736:C1740"/>
    <mergeCell ref="D1736:D1740"/>
    <mergeCell ref="E1736:E1740"/>
    <mergeCell ref="F1736:F1740"/>
    <mergeCell ref="AA1731:AB1731"/>
    <mergeCell ref="A1732:AB1732"/>
    <mergeCell ref="A1733:AB1733"/>
    <mergeCell ref="A1735:L1735"/>
    <mergeCell ref="M1735:W1735"/>
    <mergeCell ref="X1735:X1740"/>
    <mergeCell ref="Y1735:Y1740"/>
    <mergeCell ref="Z1735:Z1740"/>
    <mergeCell ref="AA1735:AA1740"/>
    <mergeCell ref="AB1735:AB1740"/>
    <mergeCell ref="U1758:V1758"/>
    <mergeCell ref="W1758:W1762"/>
    <mergeCell ref="U1759:U1762"/>
    <mergeCell ref="V1759:V1762"/>
    <mergeCell ref="G1760:G1762"/>
    <mergeCell ref="H1760:H1762"/>
    <mergeCell ref="I1760:I1762"/>
    <mergeCell ref="O1758:O1762"/>
    <mergeCell ref="P1758:P1762"/>
    <mergeCell ref="Q1758:Q1762"/>
    <mergeCell ref="R1758:R1762"/>
    <mergeCell ref="S1758:S1762"/>
    <mergeCell ref="T1758:T1762"/>
    <mergeCell ref="G1758:I1759"/>
    <mergeCell ref="J1758:J1762"/>
    <mergeCell ref="K1758:K1762"/>
    <mergeCell ref="L1758:L1762"/>
    <mergeCell ref="M1758:M1762"/>
    <mergeCell ref="N1758:N1762"/>
    <mergeCell ref="A1758:A1762"/>
    <mergeCell ref="B1758:B1762"/>
    <mergeCell ref="C1758:C1762"/>
    <mergeCell ref="D1758:D1762"/>
    <mergeCell ref="E1758:E1762"/>
    <mergeCell ref="F1758:F1762"/>
    <mergeCell ref="AA1753:AB1753"/>
    <mergeCell ref="A1754:AB1754"/>
    <mergeCell ref="A1755:AB1755"/>
    <mergeCell ref="A1757:L1757"/>
    <mergeCell ref="M1757:W1757"/>
    <mergeCell ref="X1757:X1762"/>
    <mergeCell ref="Y1757:Y1762"/>
    <mergeCell ref="Z1757:Z1762"/>
    <mergeCell ref="AA1757:AA1762"/>
    <mergeCell ref="AB1757:AB1762"/>
    <mergeCell ref="U1776:V1776"/>
    <mergeCell ref="W1776:W1780"/>
    <mergeCell ref="U1777:U1780"/>
    <mergeCell ref="V1777:V1780"/>
    <mergeCell ref="G1778:G1780"/>
    <mergeCell ref="H1778:H1780"/>
    <mergeCell ref="I1778:I1780"/>
    <mergeCell ref="O1776:O1780"/>
    <mergeCell ref="P1776:P1780"/>
    <mergeCell ref="Q1776:Q1780"/>
    <mergeCell ref="R1776:R1780"/>
    <mergeCell ref="S1776:S1780"/>
    <mergeCell ref="T1776:T1780"/>
    <mergeCell ref="G1776:I1777"/>
    <mergeCell ref="J1776:J1780"/>
    <mergeCell ref="K1776:K1780"/>
    <mergeCell ref="L1776:L1780"/>
    <mergeCell ref="M1776:M1780"/>
    <mergeCell ref="N1776:N1780"/>
    <mergeCell ref="A1776:A1780"/>
    <mergeCell ref="B1776:B1780"/>
    <mergeCell ref="C1776:C1780"/>
    <mergeCell ref="D1776:D1780"/>
    <mergeCell ref="E1776:E1780"/>
    <mergeCell ref="F1776:F1780"/>
    <mergeCell ref="AA1771:AB1771"/>
    <mergeCell ref="A1772:AB1772"/>
    <mergeCell ref="A1773:AB1773"/>
    <mergeCell ref="A1775:L1775"/>
    <mergeCell ref="M1775:W1775"/>
    <mergeCell ref="X1775:X1780"/>
    <mergeCell ref="Y1775:Y1780"/>
    <mergeCell ref="Z1775:Z1780"/>
    <mergeCell ref="AA1775:AA1780"/>
    <mergeCell ref="AB1775:AB1780"/>
    <mergeCell ref="U1800:V1800"/>
    <mergeCell ref="W1800:W1804"/>
    <mergeCell ref="U1801:U1804"/>
    <mergeCell ref="V1801:V1804"/>
    <mergeCell ref="G1802:G1804"/>
    <mergeCell ref="H1802:H1804"/>
    <mergeCell ref="I1802:I1804"/>
    <mergeCell ref="O1800:O1804"/>
    <mergeCell ref="P1800:P1804"/>
    <mergeCell ref="Q1800:Q1804"/>
    <mergeCell ref="R1800:R1804"/>
    <mergeCell ref="S1800:S1804"/>
    <mergeCell ref="T1800:T1804"/>
    <mergeCell ref="G1800:I1801"/>
    <mergeCell ref="J1800:J1804"/>
    <mergeCell ref="K1800:K1804"/>
    <mergeCell ref="L1800:L1804"/>
    <mergeCell ref="M1800:M1804"/>
    <mergeCell ref="N1800:N1804"/>
    <mergeCell ref="A1800:A1804"/>
    <mergeCell ref="B1800:B1804"/>
    <mergeCell ref="C1800:C1804"/>
    <mergeCell ref="D1800:D1804"/>
    <mergeCell ref="E1800:E1804"/>
    <mergeCell ref="F1800:F1804"/>
    <mergeCell ref="AA1795:AB1795"/>
    <mergeCell ref="A1796:AB1796"/>
    <mergeCell ref="A1797:AB1797"/>
    <mergeCell ref="A1799:L1799"/>
    <mergeCell ref="M1799:W1799"/>
    <mergeCell ref="X1799:X1804"/>
    <mergeCell ref="Y1799:Y1804"/>
    <mergeCell ref="Z1799:Z1804"/>
    <mergeCell ref="AA1799:AA1804"/>
    <mergeCell ref="AB1799:AB1804"/>
    <mergeCell ref="U1821:V1821"/>
    <mergeCell ref="W1821:W1825"/>
    <mergeCell ref="U1822:U1825"/>
    <mergeCell ref="V1822:V1825"/>
    <mergeCell ref="G1823:G1825"/>
    <mergeCell ref="H1823:H1825"/>
    <mergeCell ref="I1823:I1825"/>
    <mergeCell ref="O1821:O1825"/>
    <mergeCell ref="P1821:P1825"/>
    <mergeCell ref="Q1821:Q1825"/>
    <mergeCell ref="R1821:R1825"/>
    <mergeCell ref="S1821:S1825"/>
    <mergeCell ref="T1821:T1825"/>
    <mergeCell ref="G1821:I1822"/>
    <mergeCell ref="J1821:J1825"/>
    <mergeCell ref="K1821:K1825"/>
    <mergeCell ref="L1821:L1825"/>
    <mergeCell ref="M1821:M1825"/>
    <mergeCell ref="N1821:N1825"/>
    <mergeCell ref="A1821:A1825"/>
    <mergeCell ref="B1821:B1825"/>
    <mergeCell ref="C1821:C1825"/>
    <mergeCell ref="D1821:D1825"/>
    <mergeCell ref="E1821:E1825"/>
    <mergeCell ref="F1821:F1825"/>
    <mergeCell ref="AA1816:AB1816"/>
    <mergeCell ref="A1817:AB1817"/>
    <mergeCell ref="A1818:AB1818"/>
    <mergeCell ref="A1820:L1820"/>
    <mergeCell ref="M1820:W1820"/>
    <mergeCell ref="X1820:X1825"/>
    <mergeCell ref="Y1820:Y1825"/>
    <mergeCell ref="Z1820:Z1825"/>
    <mergeCell ref="AA1820:AA1825"/>
    <mergeCell ref="AB1820:AB1825"/>
    <mergeCell ref="U1842:V1842"/>
    <mergeCell ref="W1842:W1846"/>
    <mergeCell ref="U1843:U1846"/>
    <mergeCell ref="V1843:V1846"/>
    <mergeCell ref="G1844:G1846"/>
    <mergeCell ref="H1844:H1846"/>
    <mergeCell ref="I1844:I1846"/>
    <mergeCell ref="O1842:O1846"/>
    <mergeCell ref="P1842:P1846"/>
    <mergeCell ref="Q1842:Q1846"/>
    <mergeCell ref="R1842:R1846"/>
    <mergeCell ref="S1842:S1846"/>
    <mergeCell ref="T1842:T1846"/>
    <mergeCell ref="G1842:I1843"/>
    <mergeCell ref="J1842:J1846"/>
    <mergeCell ref="K1842:K1846"/>
    <mergeCell ref="L1842:L1846"/>
    <mergeCell ref="M1842:M1846"/>
    <mergeCell ref="N1842:N1846"/>
    <mergeCell ref="A1842:A1846"/>
    <mergeCell ref="B1842:B1846"/>
    <mergeCell ref="C1842:C1846"/>
    <mergeCell ref="D1842:D1846"/>
    <mergeCell ref="E1842:E1846"/>
    <mergeCell ref="F1842:F1846"/>
    <mergeCell ref="AA1837:AB1837"/>
    <mergeCell ref="A1838:AB1838"/>
    <mergeCell ref="A1839:AB1839"/>
    <mergeCell ref="A1841:L1841"/>
    <mergeCell ref="M1841:W1841"/>
    <mergeCell ref="X1841:X1846"/>
    <mergeCell ref="Y1841:Y1846"/>
    <mergeCell ref="Z1841:Z1846"/>
    <mergeCell ref="AA1841:AA1846"/>
    <mergeCell ref="AB1841:AB1846"/>
    <mergeCell ref="U1861:V1861"/>
    <mergeCell ref="W1861:W1865"/>
    <mergeCell ref="U1862:U1865"/>
    <mergeCell ref="V1862:V1865"/>
    <mergeCell ref="G1863:G1865"/>
    <mergeCell ref="H1863:H1865"/>
    <mergeCell ref="I1863:I1865"/>
    <mergeCell ref="O1861:O1865"/>
    <mergeCell ref="P1861:P1865"/>
    <mergeCell ref="Q1861:Q1865"/>
    <mergeCell ref="R1861:R1865"/>
    <mergeCell ref="S1861:S1865"/>
    <mergeCell ref="T1861:T1865"/>
    <mergeCell ref="G1861:I1862"/>
    <mergeCell ref="J1861:J1865"/>
    <mergeCell ref="K1861:K1865"/>
    <mergeCell ref="L1861:L1865"/>
    <mergeCell ref="M1861:M1865"/>
    <mergeCell ref="N1861:N1865"/>
    <mergeCell ref="A1861:A1865"/>
    <mergeCell ref="B1861:B1865"/>
    <mergeCell ref="C1861:C1865"/>
    <mergeCell ref="D1861:D1865"/>
    <mergeCell ref="E1861:E1865"/>
    <mergeCell ref="F1861:F1865"/>
    <mergeCell ref="AA1856:AB1856"/>
    <mergeCell ref="A1857:AB1857"/>
    <mergeCell ref="A1858:AB1858"/>
    <mergeCell ref="A1860:L1860"/>
    <mergeCell ref="M1860:W1860"/>
    <mergeCell ref="X1860:X1865"/>
    <mergeCell ref="Y1860:Y1865"/>
    <mergeCell ref="Z1860:Z1865"/>
    <mergeCell ref="AA1860:AA1865"/>
    <mergeCell ref="AB1860:AB1865"/>
    <mergeCell ref="U1881:V1881"/>
    <mergeCell ref="W1881:W1885"/>
    <mergeCell ref="U1882:U1885"/>
    <mergeCell ref="V1882:V1885"/>
    <mergeCell ref="G1883:G1885"/>
    <mergeCell ref="H1883:H1885"/>
    <mergeCell ref="I1883:I1885"/>
    <mergeCell ref="O1881:O1885"/>
    <mergeCell ref="P1881:P1885"/>
    <mergeCell ref="Q1881:Q1885"/>
    <mergeCell ref="R1881:R1885"/>
    <mergeCell ref="S1881:S1885"/>
    <mergeCell ref="T1881:T1885"/>
    <mergeCell ref="G1881:I1882"/>
    <mergeCell ref="J1881:J1885"/>
    <mergeCell ref="K1881:K1885"/>
    <mergeCell ref="L1881:L1885"/>
    <mergeCell ref="M1881:M1885"/>
    <mergeCell ref="N1881:N1885"/>
    <mergeCell ref="A1881:A1885"/>
    <mergeCell ref="B1881:B1885"/>
    <mergeCell ref="C1881:C1885"/>
    <mergeCell ref="D1881:D1885"/>
    <mergeCell ref="E1881:E1885"/>
    <mergeCell ref="F1881:F1885"/>
    <mergeCell ref="AA1876:AB1876"/>
    <mergeCell ref="A1877:AB1877"/>
    <mergeCell ref="A1878:AB1878"/>
    <mergeCell ref="A1880:L1880"/>
    <mergeCell ref="M1880:W1880"/>
    <mergeCell ref="X1880:X1885"/>
    <mergeCell ref="Y1880:Y1885"/>
    <mergeCell ref="Z1880:Z1885"/>
    <mergeCell ref="AA1880:AA1885"/>
    <mergeCell ref="AB1880:AB1885"/>
    <mergeCell ref="U1902:V1902"/>
    <mergeCell ref="W1902:W1906"/>
    <mergeCell ref="U1903:U1906"/>
    <mergeCell ref="V1903:V1906"/>
    <mergeCell ref="G1904:G1906"/>
    <mergeCell ref="H1904:H1906"/>
    <mergeCell ref="I1904:I1906"/>
    <mergeCell ref="O1902:O1906"/>
    <mergeCell ref="P1902:P1906"/>
    <mergeCell ref="Q1902:Q1906"/>
    <mergeCell ref="R1902:R1906"/>
    <mergeCell ref="S1902:S1906"/>
    <mergeCell ref="T1902:T1906"/>
    <mergeCell ref="G1902:I1903"/>
    <mergeCell ref="J1902:J1906"/>
    <mergeCell ref="K1902:K1906"/>
    <mergeCell ref="L1902:L1906"/>
    <mergeCell ref="M1902:M1906"/>
    <mergeCell ref="N1902:N1906"/>
    <mergeCell ref="A1902:A1906"/>
    <mergeCell ref="B1902:B1906"/>
    <mergeCell ref="C1902:C1906"/>
    <mergeCell ref="D1902:D1906"/>
    <mergeCell ref="E1902:E1906"/>
    <mergeCell ref="F1902:F1906"/>
    <mergeCell ref="AA1897:AB1897"/>
    <mergeCell ref="A1898:AB1898"/>
    <mergeCell ref="A1899:AB1899"/>
    <mergeCell ref="A1901:L1901"/>
    <mergeCell ref="M1901:W1901"/>
    <mergeCell ref="X1901:X1906"/>
    <mergeCell ref="Y1901:Y1906"/>
    <mergeCell ref="Z1901:Z1906"/>
    <mergeCell ref="AA1901:AA1906"/>
    <mergeCell ref="AB1901:AB1906"/>
    <mergeCell ref="U1923:V1923"/>
    <mergeCell ref="W1923:W1927"/>
    <mergeCell ref="U1924:U1927"/>
    <mergeCell ref="V1924:V1927"/>
    <mergeCell ref="G1925:G1927"/>
    <mergeCell ref="H1925:H1927"/>
    <mergeCell ref="I1925:I1927"/>
    <mergeCell ref="O1923:O1927"/>
    <mergeCell ref="P1923:P1927"/>
    <mergeCell ref="Q1923:Q1927"/>
    <mergeCell ref="R1923:R1927"/>
    <mergeCell ref="S1923:S1927"/>
    <mergeCell ref="T1923:T1927"/>
    <mergeCell ref="G1923:I1924"/>
    <mergeCell ref="J1923:J1927"/>
    <mergeCell ref="K1923:K1927"/>
    <mergeCell ref="L1923:L1927"/>
    <mergeCell ref="M1923:M1927"/>
    <mergeCell ref="N1923:N1927"/>
    <mergeCell ref="A1923:A1927"/>
    <mergeCell ref="B1923:B1927"/>
    <mergeCell ref="C1923:C1927"/>
    <mergeCell ref="D1923:D1927"/>
    <mergeCell ref="E1923:E1927"/>
    <mergeCell ref="F1923:F1927"/>
    <mergeCell ref="AA1918:AB1918"/>
    <mergeCell ref="A1919:AB1919"/>
    <mergeCell ref="A1920:AB1920"/>
    <mergeCell ref="A1922:L1922"/>
    <mergeCell ref="M1922:W1922"/>
    <mergeCell ref="X1922:X1927"/>
    <mergeCell ref="Y1922:Y1927"/>
    <mergeCell ref="Z1922:Z1927"/>
    <mergeCell ref="AA1922:AA1927"/>
    <mergeCell ref="AB1922:AB1927"/>
    <mergeCell ref="U1946:V1946"/>
    <mergeCell ref="W1946:W1950"/>
    <mergeCell ref="U1947:U1950"/>
    <mergeCell ref="V1947:V1950"/>
    <mergeCell ref="G1948:G1950"/>
    <mergeCell ref="H1948:H1950"/>
    <mergeCell ref="I1948:I1950"/>
    <mergeCell ref="O1946:O1950"/>
    <mergeCell ref="P1946:P1950"/>
    <mergeCell ref="Q1946:Q1950"/>
    <mergeCell ref="R1946:R1950"/>
    <mergeCell ref="S1946:S1950"/>
    <mergeCell ref="T1946:T1950"/>
    <mergeCell ref="G1946:I1947"/>
    <mergeCell ref="J1946:J1950"/>
    <mergeCell ref="K1946:K1950"/>
    <mergeCell ref="L1946:L1950"/>
    <mergeCell ref="M1946:M1950"/>
    <mergeCell ref="N1946:N1950"/>
    <mergeCell ref="A1946:A1950"/>
    <mergeCell ref="B1946:B1950"/>
    <mergeCell ref="C1946:C1950"/>
    <mergeCell ref="D1946:D1950"/>
    <mergeCell ref="E1946:E1950"/>
    <mergeCell ref="F1946:F1950"/>
    <mergeCell ref="AA1941:AB1941"/>
    <mergeCell ref="A1942:AB1942"/>
    <mergeCell ref="A1943:AB1943"/>
    <mergeCell ref="A1945:L1945"/>
    <mergeCell ref="M1945:W1945"/>
    <mergeCell ref="X1945:X1950"/>
    <mergeCell ref="Y1945:Y1950"/>
    <mergeCell ref="Z1945:Z1950"/>
    <mergeCell ref="AA1945:AA1950"/>
    <mergeCell ref="AB1945:AB1950"/>
    <mergeCell ref="U1964:V1964"/>
    <mergeCell ref="W1964:W1968"/>
    <mergeCell ref="U1965:U1968"/>
    <mergeCell ref="V1965:V1968"/>
    <mergeCell ref="G1966:G1968"/>
    <mergeCell ref="H1966:H1968"/>
    <mergeCell ref="I1966:I1968"/>
    <mergeCell ref="O1964:O1968"/>
    <mergeCell ref="P1964:P1968"/>
    <mergeCell ref="Q1964:Q1968"/>
    <mergeCell ref="R1964:R1968"/>
    <mergeCell ref="S1964:S1968"/>
    <mergeCell ref="T1964:T1968"/>
    <mergeCell ref="G1964:I1965"/>
    <mergeCell ref="J1964:J1968"/>
    <mergeCell ref="K1964:K1968"/>
    <mergeCell ref="L1964:L1968"/>
    <mergeCell ref="M1964:M1968"/>
    <mergeCell ref="N1964:N1968"/>
    <mergeCell ref="A1964:A1968"/>
    <mergeCell ref="B1964:B1968"/>
    <mergeCell ref="C1964:C1968"/>
    <mergeCell ref="D1964:D1968"/>
    <mergeCell ref="E1964:E1968"/>
    <mergeCell ref="F1964:F1968"/>
    <mergeCell ref="AA1959:AB1959"/>
    <mergeCell ref="A1960:AB1960"/>
    <mergeCell ref="A1961:AB1961"/>
    <mergeCell ref="A1963:L1963"/>
    <mergeCell ref="M1963:W1963"/>
    <mergeCell ref="X1963:X1968"/>
    <mergeCell ref="Y1963:Y1968"/>
    <mergeCell ref="Z1963:Z1968"/>
    <mergeCell ref="AA1963:AA1968"/>
    <mergeCell ref="AB1963:AB1968"/>
    <mergeCell ref="U1992:V1992"/>
    <mergeCell ref="W1992:W1996"/>
    <mergeCell ref="U1993:U1996"/>
    <mergeCell ref="V1993:V1996"/>
    <mergeCell ref="G1994:G1996"/>
    <mergeCell ref="H1994:H1996"/>
    <mergeCell ref="I1994:I1996"/>
    <mergeCell ref="O1992:O1996"/>
    <mergeCell ref="P1992:P1996"/>
    <mergeCell ref="Q1992:Q1996"/>
    <mergeCell ref="R1992:R1996"/>
    <mergeCell ref="S1992:S1996"/>
    <mergeCell ref="T1992:T1996"/>
    <mergeCell ref="G1992:I1993"/>
    <mergeCell ref="J1992:J1996"/>
    <mergeCell ref="K1992:K1996"/>
    <mergeCell ref="L1992:L1996"/>
    <mergeCell ref="M1992:M1996"/>
    <mergeCell ref="N1992:N1996"/>
    <mergeCell ref="A1992:A1996"/>
    <mergeCell ref="B1992:B1996"/>
    <mergeCell ref="C1992:C1996"/>
    <mergeCell ref="D1992:D1996"/>
    <mergeCell ref="E1992:E1996"/>
    <mergeCell ref="F1992:F1996"/>
    <mergeCell ref="AA1987:AB1987"/>
    <mergeCell ref="A1988:AB1988"/>
    <mergeCell ref="A1989:AB1989"/>
    <mergeCell ref="A1991:L1991"/>
    <mergeCell ref="M1991:W1991"/>
    <mergeCell ref="X1991:X1996"/>
    <mergeCell ref="Y1991:Y1996"/>
    <mergeCell ref="Z1991:Z1996"/>
    <mergeCell ref="AA1991:AA1996"/>
    <mergeCell ref="AB1991:AB1996"/>
    <mergeCell ref="U2015:V2015"/>
    <mergeCell ref="W2015:W2019"/>
    <mergeCell ref="U2016:U2019"/>
    <mergeCell ref="V2016:V2019"/>
    <mergeCell ref="G2017:G2019"/>
    <mergeCell ref="H2017:H2019"/>
    <mergeCell ref="I2017:I2019"/>
    <mergeCell ref="O2015:O2019"/>
    <mergeCell ref="P2015:P2019"/>
    <mergeCell ref="Q2015:Q2019"/>
    <mergeCell ref="R2015:R2019"/>
    <mergeCell ref="S2015:S2019"/>
    <mergeCell ref="T2015:T2019"/>
    <mergeCell ref="G2015:I2016"/>
    <mergeCell ref="J2015:J2019"/>
    <mergeCell ref="K2015:K2019"/>
    <mergeCell ref="L2015:L2019"/>
    <mergeCell ref="M2015:M2019"/>
    <mergeCell ref="N2015:N2019"/>
    <mergeCell ref="A2015:A2019"/>
    <mergeCell ref="B2015:B2019"/>
    <mergeCell ref="C2015:C2019"/>
    <mergeCell ref="D2015:D2019"/>
    <mergeCell ref="E2015:E2019"/>
    <mergeCell ref="F2015:F2019"/>
    <mergeCell ref="AA2010:AB2010"/>
    <mergeCell ref="A2011:AB2011"/>
    <mergeCell ref="A2012:AB2012"/>
    <mergeCell ref="A2014:L2014"/>
    <mergeCell ref="M2014:W2014"/>
    <mergeCell ref="X2014:X2019"/>
    <mergeCell ref="Y2014:Y2019"/>
    <mergeCell ref="Z2014:Z2019"/>
    <mergeCell ref="AA2014:AA2019"/>
    <mergeCell ref="AB2014:AB2019"/>
    <mergeCell ref="U2058:V2058"/>
    <mergeCell ref="W2058:W2062"/>
    <mergeCell ref="U2059:U2062"/>
    <mergeCell ref="V2059:V2062"/>
    <mergeCell ref="G2060:G2062"/>
    <mergeCell ref="H2060:H2062"/>
    <mergeCell ref="I2060:I2062"/>
    <mergeCell ref="O2058:O2062"/>
    <mergeCell ref="P2058:P2062"/>
    <mergeCell ref="Q2058:Q2062"/>
    <mergeCell ref="R2058:R2062"/>
    <mergeCell ref="S2058:S2062"/>
    <mergeCell ref="T2058:T2062"/>
    <mergeCell ref="G2058:I2059"/>
    <mergeCell ref="J2058:J2062"/>
    <mergeCell ref="K2058:K2062"/>
    <mergeCell ref="L2058:L2062"/>
    <mergeCell ref="M2058:M2062"/>
    <mergeCell ref="N2058:N2062"/>
    <mergeCell ref="A2058:A2062"/>
    <mergeCell ref="B2058:B2062"/>
    <mergeCell ref="C2058:C2062"/>
    <mergeCell ref="D2058:D2062"/>
    <mergeCell ref="E2058:E2062"/>
    <mergeCell ref="F2058:F2062"/>
    <mergeCell ref="AA2053:AB2053"/>
    <mergeCell ref="A2054:AB2054"/>
    <mergeCell ref="A2055:AB2055"/>
    <mergeCell ref="A2057:L2057"/>
    <mergeCell ref="M2057:W2057"/>
    <mergeCell ref="X2057:X2062"/>
    <mergeCell ref="Y2057:Y2062"/>
    <mergeCell ref="Z2057:Z2062"/>
    <mergeCell ref="AA2057:AA2062"/>
    <mergeCell ref="AB2057:AB2062"/>
    <mergeCell ref="U2076:V2076"/>
    <mergeCell ref="W2076:W2080"/>
    <mergeCell ref="U2077:U2080"/>
    <mergeCell ref="V2077:V2080"/>
    <mergeCell ref="G2078:G2080"/>
    <mergeCell ref="H2078:H2080"/>
    <mergeCell ref="I2078:I2080"/>
    <mergeCell ref="O2076:O2080"/>
    <mergeCell ref="P2076:P2080"/>
    <mergeCell ref="Q2076:Q2080"/>
    <mergeCell ref="R2076:R2080"/>
    <mergeCell ref="S2076:S2080"/>
    <mergeCell ref="T2076:T2080"/>
    <mergeCell ref="G2076:I2077"/>
    <mergeCell ref="J2076:J2080"/>
    <mergeCell ref="K2076:K2080"/>
    <mergeCell ref="L2076:L2080"/>
    <mergeCell ref="M2076:M2080"/>
    <mergeCell ref="N2076:N2080"/>
    <mergeCell ref="A2076:A2080"/>
    <mergeCell ref="B2076:B2080"/>
    <mergeCell ref="C2076:C2080"/>
    <mergeCell ref="D2076:D2080"/>
    <mergeCell ref="E2076:E2080"/>
    <mergeCell ref="F2076:F2080"/>
    <mergeCell ref="AA2071:AB2071"/>
    <mergeCell ref="A2072:AB2072"/>
    <mergeCell ref="A2073:AB2073"/>
    <mergeCell ref="A2075:L2075"/>
    <mergeCell ref="M2075:W2075"/>
    <mergeCell ref="X2075:X2080"/>
    <mergeCell ref="Y2075:Y2080"/>
    <mergeCell ref="Z2075:Z2080"/>
    <mergeCell ref="AA2075:AA2080"/>
    <mergeCell ref="AB2075:AB2080"/>
    <mergeCell ref="U2100:V2100"/>
    <mergeCell ref="W2100:W2104"/>
    <mergeCell ref="U2101:U2104"/>
    <mergeCell ref="V2101:V2104"/>
    <mergeCell ref="G2102:G2104"/>
    <mergeCell ref="H2102:H2104"/>
    <mergeCell ref="I2102:I2104"/>
    <mergeCell ref="O2100:O2104"/>
    <mergeCell ref="P2100:P2104"/>
    <mergeCell ref="Q2100:Q2104"/>
    <mergeCell ref="R2100:R2104"/>
    <mergeCell ref="S2100:S2104"/>
    <mergeCell ref="T2100:T2104"/>
    <mergeCell ref="G2100:I2101"/>
    <mergeCell ref="J2100:J2104"/>
    <mergeCell ref="K2100:K2104"/>
    <mergeCell ref="L2100:L2104"/>
    <mergeCell ref="M2100:M2104"/>
    <mergeCell ref="N2100:N2104"/>
    <mergeCell ref="A2100:A2104"/>
    <mergeCell ref="B2100:B2104"/>
    <mergeCell ref="C2100:C2104"/>
    <mergeCell ref="D2100:D2104"/>
    <mergeCell ref="E2100:E2104"/>
    <mergeCell ref="F2100:F2104"/>
    <mergeCell ref="AA2095:AB2095"/>
    <mergeCell ref="A2096:AB2096"/>
    <mergeCell ref="A2097:AB2097"/>
    <mergeCell ref="A2099:L2099"/>
    <mergeCell ref="M2099:W2099"/>
    <mergeCell ref="X2099:X2104"/>
    <mergeCell ref="Y2099:Y2104"/>
    <mergeCell ref="Z2099:Z2104"/>
    <mergeCell ref="AA2099:AA2104"/>
    <mergeCell ref="AB2099:AB2104"/>
    <mergeCell ref="U2118:V2118"/>
    <mergeCell ref="W2118:W2122"/>
    <mergeCell ref="U2119:U2122"/>
    <mergeCell ref="V2119:V2122"/>
    <mergeCell ref="G2120:G2122"/>
    <mergeCell ref="H2120:H2122"/>
    <mergeCell ref="I2120:I2122"/>
    <mergeCell ref="O2118:O2122"/>
    <mergeCell ref="P2118:P2122"/>
    <mergeCell ref="Q2118:Q2122"/>
    <mergeCell ref="R2118:R2122"/>
    <mergeCell ref="S2118:S2122"/>
    <mergeCell ref="T2118:T2122"/>
    <mergeCell ref="G2118:I2119"/>
    <mergeCell ref="J2118:J2122"/>
    <mergeCell ref="K2118:K2122"/>
    <mergeCell ref="L2118:L2122"/>
    <mergeCell ref="M2118:M2122"/>
    <mergeCell ref="N2118:N2122"/>
    <mergeCell ref="A2118:A2122"/>
    <mergeCell ref="B2118:B2122"/>
    <mergeCell ref="C2118:C2122"/>
    <mergeCell ref="D2118:D2122"/>
    <mergeCell ref="E2118:E2122"/>
    <mergeCell ref="F2118:F2122"/>
    <mergeCell ref="AA2113:AB2113"/>
    <mergeCell ref="A2114:AB2114"/>
    <mergeCell ref="A2115:AB2115"/>
    <mergeCell ref="A2117:L2117"/>
    <mergeCell ref="M2117:W2117"/>
    <mergeCell ref="X2117:X2122"/>
    <mergeCell ref="Y2117:Y2122"/>
    <mergeCell ref="Z2117:Z2122"/>
    <mergeCell ref="AA2117:AA2122"/>
    <mergeCell ref="AB2117:AB2122"/>
    <mergeCell ref="U2136:V2136"/>
    <mergeCell ref="W2136:W2140"/>
    <mergeCell ref="U2137:U2140"/>
    <mergeCell ref="V2137:V2140"/>
    <mergeCell ref="G2138:G2140"/>
    <mergeCell ref="H2138:H2140"/>
    <mergeCell ref="I2138:I2140"/>
    <mergeCell ref="O2136:O2140"/>
    <mergeCell ref="P2136:P2140"/>
    <mergeCell ref="Q2136:Q2140"/>
    <mergeCell ref="R2136:R2140"/>
    <mergeCell ref="S2136:S2140"/>
    <mergeCell ref="T2136:T2140"/>
    <mergeCell ref="G2136:I2137"/>
    <mergeCell ref="J2136:J2140"/>
    <mergeCell ref="K2136:K2140"/>
    <mergeCell ref="L2136:L2140"/>
    <mergeCell ref="M2136:M2140"/>
    <mergeCell ref="N2136:N2140"/>
    <mergeCell ref="A2136:A2140"/>
    <mergeCell ref="B2136:B2140"/>
    <mergeCell ref="C2136:C2140"/>
    <mergeCell ref="D2136:D2140"/>
    <mergeCell ref="E2136:E2140"/>
    <mergeCell ref="F2136:F2140"/>
    <mergeCell ref="AA2131:AB2131"/>
    <mergeCell ref="A2132:AB2132"/>
    <mergeCell ref="A2133:AB2133"/>
    <mergeCell ref="A2135:L2135"/>
    <mergeCell ref="M2135:W2135"/>
    <mergeCell ref="X2135:X2140"/>
    <mergeCell ref="Y2135:Y2140"/>
    <mergeCell ref="Z2135:Z2140"/>
    <mergeCell ref="AA2135:AA2140"/>
    <mergeCell ref="AB2135:AB2140"/>
    <mergeCell ref="U2154:V2154"/>
    <mergeCell ref="W2154:W2158"/>
    <mergeCell ref="U2155:U2158"/>
    <mergeCell ref="V2155:V2158"/>
    <mergeCell ref="G2156:G2158"/>
    <mergeCell ref="H2156:H2158"/>
    <mergeCell ref="I2156:I2158"/>
    <mergeCell ref="O2154:O2158"/>
    <mergeCell ref="P2154:P2158"/>
    <mergeCell ref="Q2154:Q2158"/>
    <mergeCell ref="R2154:R2158"/>
    <mergeCell ref="S2154:S2158"/>
    <mergeCell ref="T2154:T2158"/>
    <mergeCell ref="G2154:I2155"/>
    <mergeCell ref="J2154:J2158"/>
    <mergeCell ref="K2154:K2158"/>
    <mergeCell ref="L2154:L2158"/>
    <mergeCell ref="M2154:M2158"/>
    <mergeCell ref="N2154:N2158"/>
    <mergeCell ref="A2154:A2158"/>
    <mergeCell ref="B2154:B2158"/>
    <mergeCell ref="C2154:C2158"/>
    <mergeCell ref="D2154:D2158"/>
    <mergeCell ref="E2154:E2158"/>
    <mergeCell ref="F2154:F2158"/>
    <mergeCell ref="AA2149:AB2149"/>
    <mergeCell ref="A2150:AB2150"/>
    <mergeCell ref="A2151:AB2151"/>
    <mergeCell ref="A2153:L2153"/>
    <mergeCell ref="M2153:W2153"/>
    <mergeCell ref="X2153:X2158"/>
    <mergeCell ref="Y2153:Y2158"/>
    <mergeCell ref="Z2153:Z2158"/>
    <mergeCell ref="AA2153:AA2158"/>
    <mergeCell ref="AB2153:AB2158"/>
    <mergeCell ref="U2174:V2174"/>
    <mergeCell ref="W2174:W2178"/>
    <mergeCell ref="U2175:U2178"/>
    <mergeCell ref="V2175:V2178"/>
    <mergeCell ref="G2176:G2178"/>
    <mergeCell ref="H2176:H2178"/>
    <mergeCell ref="I2176:I2178"/>
    <mergeCell ref="O2174:O2178"/>
    <mergeCell ref="P2174:P2178"/>
    <mergeCell ref="Q2174:Q2178"/>
    <mergeCell ref="R2174:R2178"/>
    <mergeCell ref="S2174:S2178"/>
    <mergeCell ref="T2174:T2178"/>
    <mergeCell ref="G2174:I2175"/>
    <mergeCell ref="J2174:J2178"/>
    <mergeCell ref="K2174:K2178"/>
    <mergeCell ref="L2174:L2178"/>
    <mergeCell ref="M2174:M2178"/>
    <mergeCell ref="N2174:N2178"/>
    <mergeCell ref="A2174:A2178"/>
    <mergeCell ref="B2174:B2178"/>
    <mergeCell ref="C2174:C2178"/>
    <mergeCell ref="D2174:D2178"/>
    <mergeCell ref="E2174:E2178"/>
    <mergeCell ref="F2174:F2178"/>
    <mergeCell ref="AA2169:AB2169"/>
    <mergeCell ref="A2170:AB2170"/>
    <mergeCell ref="A2171:AB2171"/>
    <mergeCell ref="A2173:L2173"/>
    <mergeCell ref="M2173:W2173"/>
    <mergeCell ref="X2173:X2178"/>
    <mergeCell ref="Y2173:Y2178"/>
    <mergeCell ref="Z2173:Z2178"/>
    <mergeCell ref="AA2173:AA2178"/>
    <mergeCell ref="AB2173:AB2178"/>
    <mergeCell ref="U2192:V2192"/>
    <mergeCell ref="W2192:W2196"/>
    <mergeCell ref="U2193:U2196"/>
    <mergeCell ref="V2193:V2196"/>
    <mergeCell ref="G2194:G2196"/>
    <mergeCell ref="H2194:H2196"/>
    <mergeCell ref="I2194:I2196"/>
    <mergeCell ref="O2192:O2196"/>
    <mergeCell ref="P2192:P2196"/>
    <mergeCell ref="Q2192:Q2196"/>
    <mergeCell ref="R2192:R2196"/>
    <mergeCell ref="S2192:S2196"/>
    <mergeCell ref="T2192:T2196"/>
    <mergeCell ref="G2192:I2193"/>
    <mergeCell ref="J2192:J2196"/>
    <mergeCell ref="K2192:K2196"/>
    <mergeCell ref="L2192:L2196"/>
    <mergeCell ref="M2192:M2196"/>
    <mergeCell ref="N2192:N2196"/>
    <mergeCell ref="A2192:A2196"/>
    <mergeCell ref="B2192:B2196"/>
    <mergeCell ref="C2192:C2196"/>
    <mergeCell ref="D2192:D2196"/>
    <mergeCell ref="E2192:E2196"/>
    <mergeCell ref="F2192:F2196"/>
    <mergeCell ref="AA2187:AB2187"/>
    <mergeCell ref="A2188:AB2188"/>
    <mergeCell ref="A2189:AB2189"/>
    <mergeCell ref="A2191:L2191"/>
    <mergeCell ref="M2191:W2191"/>
    <mergeCell ref="X2191:X2196"/>
    <mergeCell ref="Y2191:Y2196"/>
    <mergeCell ref="Z2191:Z2196"/>
    <mergeCell ref="AA2191:AA2196"/>
    <mergeCell ref="AB2191:AB2196"/>
    <mergeCell ref="U2211:V2211"/>
    <mergeCell ref="W2211:W2215"/>
    <mergeCell ref="U2212:U2215"/>
    <mergeCell ref="V2212:V2215"/>
    <mergeCell ref="G2213:G2215"/>
    <mergeCell ref="H2213:H2215"/>
    <mergeCell ref="I2213:I2215"/>
    <mergeCell ref="O2211:O2215"/>
    <mergeCell ref="P2211:P2215"/>
    <mergeCell ref="Q2211:Q2215"/>
    <mergeCell ref="R2211:R2215"/>
    <mergeCell ref="S2211:S2215"/>
    <mergeCell ref="T2211:T2215"/>
    <mergeCell ref="G2211:I2212"/>
    <mergeCell ref="J2211:J2215"/>
    <mergeCell ref="K2211:K2215"/>
    <mergeCell ref="L2211:L2215"/>
    <mergeCell ref="M2211:M2215"/>
    <mergeCell ref="N2211:N2215"/>
    <mergeCell ref="A2211:A2215"/>
    <mergeCell ref="B2211:B2215"/>
    <mergeCell ref="C2211:C2215"/>
    <mergeCell ref="D2211:D2215"/>
    <mergeCell ref="E2211:E2215"/>
    <mergeCell ref="F2211:F2215"/>
    <mergeCell ref="AA2206:AB2206"/>
    <mergeCell ref="A2207:AB2207"/>
    <mergeCell ref="A2208:AB2208"/>
    <mergeCell ref="A2210:L2210"/>
    <mergeCell ref="M2210:W2210"/>
    <mergeCell ref="X2210:X2215"/>
    <mergeCell ref="Y2210:Y2215"/>
    <mergeCell ref="Z2210:Z2215"/>
    <mergeCell ref="AA2210:AA2215"/>
    <mergeCell ref="AB2210:AB2215"/>
    <mergeCell ref="U2231:V2231"/>
    <mergeCell ref="W2231:W2235"/>
    <mergeCell ref="U2232:U2235"/>
    <mergeCell ref="V2232:V2235"/>
    <mergeCell ref="G2233:G2235"/>
    <mergeCell ref="H2233:H2235"/>
    <mergeCell ref="I2233:I2235"/>
    <mergeCell ref="O2231:O2235"/>
    <mergeCell ref="P2231:P2235"/>
    <mergeCell ref="Q2231:Q2235"/>
    <mergeCell ref="R2231:R2235"/>
    <mergeCell ref="S2231:S2235"/>
    <mergeCell ref="T2231:T2235"/>
    <mergeCell ref="G2231:I2232"/>
    <mergeCell ref="J2231:J2235"/>
    <mergeCell ref="K2231:K2235"/>
    <mergeCell ref="L2231:L2235"/>
    <mergeCell ref="M2231:M2235"/>
    <mergeCell ref="N2231:N2235"/>
    <mergeCell ref="A2231:A2235"/>
    <mergeCell ref="B2231:B2235"/>
    <mergeCell ref="C2231:C2235"/>
    <mergeCell ref="D2231:D2235"/>
    <mergeCell ref="E2231:E2235"/>
    <mergeCell ref="F2231:F2235"/>
    <mergeCell ref="AA2226:AB2226"/>
    <mergeCell ref="A2227:AB2227"/>
    <mergeCell ref="A2228:AB2228"/>
    <mergeCell ref="A2230:L2230"/>
    <mergeCell ref="M2230:W2230"/>
    <mergeCell ref="X2230:X2235"/>
    <mergeCell ref="Y2230:Y2235"/>
    <mergeCell ref="Z2230:Z2235"/>
    <mergeCell ref="AA2230:AA2235"/>
    <mergeCell ref="AB2230:AB2235"/>
    <mergeCell ref="U2251:V2251"/>
    <mergeCell ref="W2251:W2255"/>
    <mergeCell ref="U2252:U2255"/>
    <mergeCell ref="V2252:V2255"/>
    <mergeCell ref="G2253:G2255"/>
    <mergeCell ref="H2253:H2255"/>
    <mergeCell ref="I2253:I2255"/>
    <mergeCell ref="O2251:O2255"/>
    <mergeCell ref="P2251:P2255"/>
    <mergeCell ref="Q2251:Q2255"/>
    <mergeCell ref="R2251:R2255"/>
    <mergeCell ref="S2251:S2255"/>
    <mergeCell ref="T2251:T2255"/>
    <mergeCell ref="G2251:I2252"/>
    <mergeCell ref="J2251:J2255"/>
    <mergeCell ref="K2251:K2255"/>
    <mergeCell ref="L2251:L2255"/>
    <mergeCell ref="M2251:M2255"/>
    <mergeCell ref="N2251:N2255"/>
    <mergeCell ref="A2251:A2255"/>
    <mergeCell ref="B2251:B2255"/>
    <mergeCell ref="C2251:C2255"/>
    <mergeCell ref="D2251:D2255"/>
    <mergeCell ref="E2251:E2255"/>
    <mergeCell ref="F2251:F2255"/>
    <mergeCell ref="AA2246:AB2246"/>
    <mergeCell ref="A2247:AB2247"/>
    <mergeCell ref="A2248:AB2248"/>
    <mergeCell ref="A2250:L2250"/>
    <mergeCell ref="M2250:W2250"/>
    <mergeCell ref="X2250:X2255"/>
    <mergeCell ref="Y2250:Y2255"/>
    <mergeCell ref="Z2250:Z2255"/>
    <mergeCell ref="AA2250:AA2255"/>
    <mergeCell ref="AB2250:AB2255"/>
    <mergeCell ref="U2280:V2280"/>
    <mergeCell ref="W2280:W2284"/>
    <mergeCell ref="U2281:U2284"/>
    <mergeCell ref="V2281:V2284"/>
    <mergeCell ref="G2282:G2284"/>
    <mergeCell ref="H2282:H2284"/>
    <mergeCell ref="I2282:I2284"/>
    <mergeCell ref="O2280:O2284"/>
    <mergeCell ref="P2280:P2284"/>
    <mergeCell ref="Q2280:Q2284"/>
    <mergeCell ref="R2280:R2284"/>
    <mergeCell ref="S2280:S2284"/>
    <mergeCell ref="T2280:T2284"/>
    <mergeCell ref="G2280:I2281"/>
    <mergeCell ref="J2280:J2284"/>
    <mergeCell ref="K2280:K2284"/>
    <mergeCell ref="L2280:L2284"/>
    <mergeCell ref="M2280:M2284"/>
    <mergeCell ref="N2280:N2284"/>
    <mergeCell ref="A2280:A2284"/>
    <mergeCell ref="B2280:B2284"/>
    <mergeCell ref="C2280:C2284"/>
    <mergeCell ref="D2280:D2284"/>
    <mergeCell ref="E2280:E2284"/>
    <mergeCell ref="F2280:F2284"/>
    <mergeCell ref="AA2275:AB2275"/>
    <mergeCell ref="A2276:AB2276"/>
    <mergeCell ref="A2277:AB2277"/>
    <mergeCell ref="A2279:L2279"/>
    <mergeCell ref="M2279:W2279"/>
    <mergeCell ref="X2279:X2284"/>
    <mergeCell ref="Y2279:Y2284"/>
    <mergeCell ref="Z2279:Z2284"/>
    <mergeCell ref="AA2279:AA2284"/>
    <mergeCell ref="AB2279:AB2284"/>
    <mergeCell ref="U2298:V2298"/>
    <mergeCell ref="W2298:W2302"/>
    <mergeCell ref="U2299:U2302"/>
    <mergeCell ref="V2299:V2302"/>
    <mergeCell ref="G2300:G2302"/>
    <mergeCell ref="H2300:H2302"/>
    <mergeCell ref="I2300:I2302"/>
    <mergeCell ref="O2298:O2302"/>
    <mergeCell ref="P2298:P2302"/>
    <mergeCell ref="Q2298:Q2302"/>
    <mergeCell ref="R2298:R2302"/>
    <mergeCell ref="S2298:S2302"/>
    <mergeCell ref="T2298:T2302"/>
    <mergeCell ref="G2298:I2299"/>
    <mergeCell ref="J2298:J2302"/>
    <mergeCell ref="K2298:K2302"/>
    <mergeCell ref="L2298:L2302"/>
    <mergeCell ref="M2298:M2302"/>
    <mergeCell ref="N2298:N2302"/>
    <mergeCell ref="A2298:A2302"/>
    <mergeCell ref="B2298:B2302"/>
    <mergeCell ref="C2298:C2302"/>
    <mergeCell ref="D2298:D2302"/>
    <mergeCell ref="E2298:E2302"/>
    <mergeCell ref="F2298:F2302"/>
    <mergeCell ref="AA2293:AB2293"/>
    <mergeCell ref="A2294:AB2294"/>
    <mergeCell ref="A2295:AB2295"/>
    <mergeCell ref="A2297:L2297"/>
    <mergeCell ref="M2297:W2297"/>
    <mergeCell ref="X2297:X2302"/>
    <mergeCell ref="Y2297:Y2302"/>
    <mergeCell ref="Z2297:Z2302"/>
    <mergeCell ref="AA2297:AA2302"/>
    <mergeCell ref="AB2297:AB2302"/>
    <mergeCell ref="U2317:V2317"/>
    <mergeCell ref="W2317:W2321"/>
    <mergeCell ref="U2318:U2321"/>
    <mergeCell ref="V2318:V2321"/>
    <mergeCell ref="G2319:G2321"/>
    <mergeCell ref="H2319:H2321"/>
    <mergeCell ref="I2319:I2321"/>
    <mergeCell ref="O2317:O2321"/>
    <mergeCell ref="P2317:P2321"/>
    <mergeCell ref="Q2317:Q2321"/>
    <mergeCell ref="R2317:R2321"/>
    <mergeCell ref="S2317:S2321"/>
    <mergeCell ref="T2317:T2321"/>
    <mergeCell ref="G2317:I2318"/>
    <mergeCell ref="J2317:J2321"/>
    <mergeCell ref="K2317:K2321"/>
    <mergeCell ref="L2317:L2321"/>
    <mergeCell ref="M2317:M2321"/>
    <mergeCell ref="N2317:N2321"/>
    <mergeCell ref="A2317:A2321"/>
    <mergeCell ref="B2317:B2321"/>
    <mergeCell ref="C2317:C2321"/>
    <mergeCell ref="D2317:D2321"/>
    <mergeCell ref="E2317:E2321"/>
    <mergeCell ref="F2317:F2321"/>
    <mergeCell ref="AA2312:AB2312"/>
    <mergeCell ref="A2313:AB2313"/>
    <mergeCell ref="A2314:AB2314"/>
    <mergeCell ref="A2316:L2316"/>
    <mergeCell ref="M2316:W2316"/>
    <mergeCell ref="X2316:X2321"/>
    <mergeCell ref="Y2316:Y2321"/>
    <mergeCell ref="Z2316:Z2321"/>
    <mergeCell ref="AA2316:AA2321"/>
    <mergeCell ref="AB2316:AB2321"/>
    <mergeCell ref="U2335:V2335"/>
    <mergeCell ref="W2335:W2339"/>
    <mergeCell ref="U2336:U2339"/>
    <mergeCell ref="V2336:V2339"/>
    <mergeCell ref="G2337:G2339"/>
    <mergeCell ref="H2337:H2339"/>
    <mergeCell ref="I2337:I2339"/>
    <mergeCell ref="O2335:O2339"/>
    <mergeCell ref="P2335:P2339"/>
    <mergeCell ref="Q2335:Q2339"/>
    <mergeCell ref="R2335:R2339"/>
    <mergeCell ref="S2335:S2339"/>
    <mergeCell ref="T2335:T2339"/>
    <mergeCell ref="G2335:I2336"/>
    <mergeCell ref="J2335:J2339"/>
    <mergeCell ref="K2335:K2339"/>
    <mergeCell ref="L2335:L2339"/>
    <mergeCell ref="M2335:M2339"/>
    <mergeCell ref="N2335:N2339"/>
    <mergeCell ref="A2335:A2339"/>
    <mergeCell ref="B2335:B2339"/>
    <mergeCell ref="C2335:C2339"/>
    <mergeCell ref="D2335:D2339"/>
    <mergeCell ref="E2335:E2339"/>
    <mergeCell ref="F2335:F2339"/>
    <mergeCell ref="AA2330:AB2330"/>
    <mergeCell ref="A2331:AB2331"/>
    <mergeCell ref="A2332:AB2332"/>
    <mergeCell ref="A2334:L2334"/>
    <mergeCell ref="M2334:W2334"/>
    <mergeCell ref="X2334:X2339"/>
    <mergeCell ref="Y2334:Y2339"/>
    <mergeCell ref="Z2334:Z2339"/>
    <mergeCell ref="AA2334:AA2339"/>
    <mergeCell ref="AB2334:AB2339"/>
    <mergeCell ref="U2355:V2355"/>
    <mergeCell ref="W2355:W2359"/>
    <mergeCell ref="U2356:U2359"/>
    <mergeCell ref="V2356:V2359"/>
    <mergeCell ref="G2357:G2359"/>
    <mergeCell ref="H2357:H2359"/>
    <mergeCell ref="I2357:I2359"/>
    <mergeCell ref="O2355:O2359"/>
    <mergeCell ref="P2355:P2359"/>
    <mergeCell ref="Q2355:Q2359"/>
    <mergeCell ref="R2355:R2359"/>
    <mergeCell ref="S2355:S2359"/>
    <mergeCell ref="T2355:T2359"/>
    <mergeCell ref="G2355:I2356"/>
    <mergeCell ref="J2355:J2359"/>
    <mergeCell ref="K2355:K2359"/>
    <mergeCell ref="L2355:L2359"/>
    <mergeCell ref="M2355:M2359"/>
    <mergeCell ref="N2355:N2359"/>
    <mergeCell ref="A2355:A2359"/>
    <mergeCell ref="B2355:B2359"/>
    <mergeCell ref="C2355:C2359"/>
    <mergeCell ref="D2355:D2359"/>
    <mergeCell ref="E2355:E2359"/>
    <mergeCell ref="F2355:F2359"/>
    <mergeCell ref="AA2350:AB2350"/>
    <mergeCell ref="A2351:AB2351"/>
    <mergeCell ref="A2352:AB2352"/>
    <mergeCell ref="A2354:L2354"/>
    <mergeCell ref="M2354:W2354"/>
    <mergeCell ref="X2354:X2359"/>
    <mergeCell ref="Y2354:Y2359"/>
    <mergeCell ref="Z2354:Z2359"/>
    <mergeCell ref="AA2354:AA2359"/>
    <mergeCell ref="AB2354:AB2359"/>
    <mergeCell ref="U2376:V2376"/>
    <mergeCell ref="W2376:W2380"/>
    <mergeCell ref="U2377:U2380"/>
    <mergeCell ref="V2377:V2380"/>
    <mergeCell ref="G2378:G2380"/>
    <mergeCell ref="H2378:H2380"/>
    <mergeCell ref="I2378:I2380"/>
    <mergeCell ref="O2376:O2380"/>
    <mergeCell ref="P2376:P2380"/>
    <mergeCell ref="Q2376:Q2380"/>
    <mergeCell ref="R2376:R2380"/>
    <mergeCell ref="S2376:S2380"/>
    <mergeCell ref="T2376:T2380"/>
    <mergeCell ref="G2376:I2377"/>
    <mergeCell ref="J2376:J2380"/>
    <mergeCell ref="K2376:K2380"/>
    <mergeCell ref="L2376:L2380"/>
    <mergeCell ref="M2376:M2380"/>
    <mergeCell ref="N2376:N2380"/>
    <mergeCell ref="A2376:A2380"/>
    <mergeCell ref="B2376:B2380"/>
    <mergeCell ref="C2376:C2380"/>
    <mergeCell ref="D2376:D2380"/>
    <mergeCell ref="E2376:E2380"/>
    <mergeCell ref="F2376:F2380"/>
    <mergeCell ref="AA2371:AB2371"/>
    <mergeCell ref="A2372:AB2372"/>
    <mergeCell ref="A2373:AB2373"/>
    <mergeCell ref="A2375:L2375"/>
    <mergeCell ref="M2375:W2375"/>
    <mergeCell ref="X2375:X2380"/>
    <mergeCell ref="Y2375:Y2380"/>
    <mergeCell ref="Z2375:Z2380"/>
    <mergeCell ref="AA2375:AA2380"/>
    <mergeCell ref="AB2375:AB2380"/>
    <mergeCell ref="U2394:V2394"/>
    <mergeCell ref="W2394:W2398"/>
    <mergeCell ref="U2395:U2398"/>
    <mergeCell ref="V2395:V2398"/>
    <mergeCell ref="G2396:G2398"/>
    <mergeCell ref="H2396:H2398"/>
    <mergeCell ref="I2396:I2398"/>
    <mergeCell ref="O2394:O2398"/>
    <mergeCell ref="P2394:P2398"/>
    <mergeCell ref="Q2394:Q2398"/>
    <mergeCell ref="R2394:R2398"/>
    <mergeCell ref="S2394:S2398"/>
    <mergeCell ref="T2394:T2398"/>
    <mergeCell ref="G2394:I2395"/>
    <mergeCell ref="J2394:J2398"/>
    <mergeCell ref="K2394:K2398"/>
    <mergeCell ref="L2394:L2398"/>
    <mergeCell ref="M2394:M2398"/>
    <mergeCell ref="N2394:N2398"/>
    <mergeCell ref="A2394:A2398"/>
    <mergeCell ref="B2394:B2398"/>
    <mergeCell ref="C2394:C2398"/>
    <mergeCell ref="D2394:D2398"/>
    <mergeCell ref="E2394:E2398"/>
    <mergeCell ref="F2394:F2398"/>
    <mergeCell ref="AA2389:AB2389"/>
    <mergeCell ref="A2390:AB2390"/>
    <mergeCell ref="A2391:AB2391"/>
    <mergeCell ref="A2393:L2393"/>
    <mergeCell ref="M2393:W2393"/>
    <mergeCell ref="X2393:X2398"/>
    <mergeCell ref="Y2393:Y2398"/>
    <mergeCell ref="Z2393:Z2398"/>
    <mergeCell ref="AA2393:AA2398"/>
    <mergeCell ref="AB2393:AB2398"/>
    <mergeCell ref="U2413:V2413"/>
    <mergeCell ref="W2413:W2417"/>
    <mergeCell ref="U2414:U2417"/>
    <mergeCell ref="V2414:V2417"/>
    <mergeCell ref="G2415:G2417"/>
    <mergeCell ref="H2415:H2417"/>
    <mergeCell ref="I2415:I2417"/>
    <mergeCell ref="O2413:O2417"/>
    <mergeCell ref="P2413:P2417"/>
    <mergeCell ref="Q2413:Q2417"/>
    <mergeCell ref="R2413:R2417"/>
    <mergeCell ref="S2413:S2417"/>
    <mergeCell ref="T2413:T2417"/>
    <mergeCell ref="G2413:I2414"/>
    <mergeCell ref="J2413:J2417"/>
    <mergeCell ref="K2413:K2417"/>
    <mergeCell ref="L2413:L2417"/>
    <mergeCell ref="M2413:M2417"/>
    <mergeCell ref="N2413:N2417"/>
    <mergeCell ref="A2413:A2417"/>
    <mergeCell ref="B2413:B2417"/>
    <mergeCell ref="C2413:C2417"/>
    <mergeCell ref="D2413:D2417"/>
    <mergeCell ref="E2413:E2417"/>
    <mergeCell ref="F2413:F2417"/>
    <mergeCell ref="AA2408:AB2408"/>
    <mergeCell ref="A2409:AB2409"/>
    <mergeCell ref="A2410:AB2410"/>
    <mergeCell ref="A2412:L2412"/>
    <mergeCell ref="M2412:W2412"/>
    <mergeCell ref="X2412:X2417"/>
    <mergeCell ref="Y2412:Y2417"/>
    <mergeCell ref="Z2412:Z2417"/>
    <mergeCell ref="AA2412:AA2417"/>
    <mergeCell ref="AB2412:AB2417"/>
    <mergeCell ref="U2443:V2443"/>
    <mergeCell ref="W2443:W2447"/>
    <mergeCell ref="U2444:U2447"/>
    <mergeCell ref="V2444:V2447"/>
    <mergeCell ref="G2445:G2447"/>
    <mergeCell ref="H2445:H2447"/>
    <mergeCell ref="I2445:I2447"/>
    <mergeCell ref="O2443:O2447"/>
    <mergeCell ref="P2443:P2447"/>
    <mergeCell ref="Q2443:Q2447"/>
    <mergeCell ref="R2443:R2447"/>
    <mergeCell ref="S2443:S2447"/>
    <mergeCell ref="T2443:T2447"/>
    <mergeCell ref="G2443:I2444"/>
    <mergeCell ref="J2443:J2447"/>
    <mergeCell ref="K2443:K2447"/>
    <mergeCell ref="L2443:L2447"/>
    <mergeCell ref="M2443:M2447"/>
    <mergeCell ref="N2443:N2447"/>
    <mergeCell ref="A2443:A2447"/>
    <mergeCell ref="B2443:B2447"/>
    <mergeCell ref="C2443:C2447"/>
    <mergeCell ref="D2443:D2447"/>
    <mergeCell ref="E2443:E2447"/>
    <mergeCell ref="F2443:F2447"/>
    <mergeCell ref="AA2438:AB2438"/>
    <mergeCell ref="A2439:AB2439"/>
    <mergeCell ref="A2440:AB2440"/>
    <mergeCell ref="A2442:L2442"/>
    <mergeCell ref="M2442:W2442"/>
    <mergeCell ref="X2442:X2447"/>
    <mergeCell ref="Y2442:Y2447"/>
    <mergeCell ref="Z2442:Z2447"/>
    <mergeCell ref="AA2442:AA2447"/>
    <mergeCell ref="AB2442:AB2447"/>
    <mergeCell ref="U2463:V2463"/>
    <mergeCell ref="W2463:W2467"/>
    <mergeCell ref="U2464:U2467"/>
    <mergeCell ref="V2464:V2467"/>
    <mergeCell ref="G2465:G2467"/>
    <mergeCell ref="H2465:H2467"/>
    <mergeCell ref="I2465:I2467"/>
    <mergeCell ref="O2463:O2467"/>
    <mergeCell ref="P2463:P2467"/>
    <mergeCell ref="Q2463:Q2467"/>
    <mergeCell ref="R2463:R2467"/>
    <mergeCell ref="S2463:S2467"/>
    <mergeCell ref="T2463:T2467"/>
    <mergeCell ref="G2463:I2464"/>
    <mergeCell ref="J2463:J2467"/>
    <mergeCell ref="K2463:K2467"/>
    <mergeCell ref="L2463:L2467"/>
    <mergeCell ref="M2463:M2467"/>
    <mergeCell ref="N2463:N2467"/>
    <mergeCell ref="A2463:A2467"/>
    <mergeCell ref="B2463:B2467"/>
    <mergeCell ref="C2463:C2467"/>
    <mergeCell ref="D2463:D2467"/>
    <mergeCell ref="E2463:E2467"/>
    <mergeCell ref="F2463:F2467"/>
    <mergeCell ref="AA2458:AB2458"/>
    <mergeCell ref="A2459:AB2459"/>
    <mergeCell ref="A2460:AB2460"/>
    <mergeCell ref="A2462:L2462"/>
    <mergeCell ref="M2462:W2462"/>
    <mergeCell ref="X2462:X2467"/>
    <mergeCell ref="Y2462:Y2467"/>
    <mergeCell ref="Z2462:Z2467"/>
    <mergeCell ref="AA2462:AA2467"/>
    <mergeCell ref="AB2462:AB2467"/>
    <mergeCell ref="U2482:V2482"/>
    <mergeCell ref="W2482:W2486"/>
    <mergeCell ref="U2483:U2486"/>
    <mergeCell ref="V2483:V2486"/>
    <mergeCell ref="G2484:G2486"/>
    <mergeCell ref="H2484:H2486"/>
    <mergeCell ref="I2484:I2486"/>
    <mergeCell ref="O2482:O2486"/>
    <mergeCell ref="P2482:P2486"/>
    <mergeCell ref="Q2482:Q2486"/>
    <mergeCell ref="R2482:R2486"/>
    <mergeCell ref="S2482:S2486"/>
    <mergeCell ref="T2482:T2486"/>
    <mergeCell ref="G2482:I2483"/>
    <mergeCell ref="J2482:J2486"/>
    <mergeCell ref="K2482:K2486"/>
    <mergeCell ref="L2482:L2486"/>
    <mergeCell ref="M2482:M2486"/>
    <mergeCell ref="N2482:N2486"/>
    <mergeCell ref="A2482:A2486"/>
    <mergeCell ref="B2482:B2486"/>
    <mergeCell ref="C2482:C2486"/>
    <mergeCell ref="D2482:D2486"/>
    <mergeCell ref="E2482:E2486"/>
    <mergeCell ref="F2482:F2486"/>
    <mergeCell ref="AA2477:AB2477"/>
    <mergeCell ref="A2478:AB2478"/>
    <mergeCell ref="A2479:AB2479"/>
    <mergeCell ref="A2481:L2481"/>
    <mergeCell ref="M2481:W2481"/>
    <mergeCell ref="X2481:X2486"/>
    <mergeCell ref="Y2481:Y2486"/>
    <mergeCell ref="Z2481:Z2486"/>
    <mergeCell ref="AA2481:AA2486"/>
    <mergeCell ref="AB2481:AB2486"/>
    <mergeCell ref="U2500:V2500"/>
    <mergeCell ref="W2500:W2504"/>
    <mergeCell ref="U2501:U2504"/>
    <mergeCell ref="V2501:V2504"/>
    <mergeCell ref="G2502:G2504"/>
    <mergeCell ref="H2502:H2504"/>
    <mergeCell ref="I2502:I2504"/>
    <mergeCell ref="O2500:O2504"/>
    <mergeCell ref="P2500:P2504"/>
    <mergeCell ref="Q2500:Q2504"/>
    <mergeCell ref="R2500:R2504"/>
    <mergeCell ref="S2500:S2504"/>
    <mergeCell ref="T2500:T2504"/>
    <mergeCell ref="G2500:I2501"/>
    <mergeCell ref="J2500:J2504"/>
    <mergeCell ref="K2500:K2504"/>
    <mergeCell ref="L2500:L2504"/>
    <mergeCell ref="M2500:M2504"/>
    <mergeCell ref="N2500:N2504"/>
    <mergeCell ref="A2500:A2504"/>
    <mergeCell ref="B2500:B2504"/>
    <mergeCell ref="C2500:C2504"/>
    <mergeCell ref="D2500:D2504"/>
    <mergeCell ref="E2500:E2504"/>
    <mergeCell ref="F2500:F2504"/>
    <mergeCell ref="AA2495:AB2495"/>
    <mergeCell ref="A2496:AB2496"/>
    <mergeCell ref="A2497:AB2497"/>
    <mergeCell ref="A2499:L2499"/>
    <mergeCell ref="M2499:W2499"/>
    <mergeCell ref="X2499:X2504"/>
    <mergeCell ref="Y2499:Y2504"/>
    <mergeCell ref="Z2499:Z2504"/>
    <mergeCell ref="AA2499:AA2504"/>
    <mergeCell ref="AB2499:AB2504"/>
    <mergeCell ref="U2519:V2519"/>
    <mergeCell ref="W2519:W2523"/>
    <mergeCell ref="U2520:U2523"/>
    <mergeCell ref="V2520:V2523"/>
    <mergeCell ref="G2521:G2523"/>
    <mergeCell ref="H2521:H2523"/>
    <mergeCell ref="I2521:I2523"/>
    <mergeCell ref="O2519:O2523"/>
    <mergeCell ref="P2519:P2523"/>
    <mergeCell ref="Q2519:Q2523"/>
    <mergeCell ref="R2519:R2523"/>
    <mergeCell ref="S2519:S2523"/>
    <mergeCell ref="T2519:T2523"/>
    <mergeCell ref="G2519:I2520"/>
    <mergeCell ref="J2519:J2523"/>
    <mergeCell ref="K2519:K2523"/>
    <mergeCell ref="L2519:L2523"/>
    <mergeCell ref="M2519:M2523"/>
    <mergeCell ref="N2519:N2523"/>
    <mergeCell ref="A2519:A2523"/>
    <mergeCell ref="B2519:B2523"/>
    <mergeCell ref="C2519:C2523"/>
    <mergeCell ref="D2519:D2523"/>
    <mergeCell ref="E2519:E2523"/>
    <mergeCell ref="F2519:F2523"/>
    <mergeCell ref="AA2514:AB2514"/>
    <mergeCell ref="A2515:AB2515"/>
    <mergeCell ref="A2516:AB2516"/>
    <mergeCell ref="A2518:L2518"/>
    <mergeCell ref="M2518:W2518"/>
    <mergeCell ref="X2518:X2523"/>
    <mergeCell ref="Y2518:Y2523"/>
    <mergeCell ref="Z2518:Z2523"/>
    <mergeCell ref="AA2518:AA2523"/>
    <mergeCell ref="AB2518:AB2523"/>
    <mergeCell ref="U2539:V2539"/>
    <mergeCell ref="W2539:W2543"/>
    <mergeCell ref="U2540:U2543"/>
    <mergeCell ref="V2540:V2543"/>
    <mergeCell ref="G2541:G2543"/>
    <mergeCell ref="H2541:H2543"/>
    <mergeCell ref="I2541:I2543"/>
    <mergeCell ref="O2539:O2543"/>
    <mergeCell ref="P2539:P2543"/>
    <mergeCell ref="Q2539:Q2543"/>
    <mergeCell ref="R2539:R2543"/>
    <mergeCell ref="S2539:S2543"/>
    <mergeCell ref="T2539:T2543"/>
    <mergeCell ref="G2539:I2540"/>
    <mergeCell ref="J2539:J2543"/>
    <mergeCell ref="K2539:K2543"/>
    <mergeCell ref="L2539:L2543"/>
    <mergeCell ref="M2539:M2543"/>
    <mergeCell ref="N2539:N2543"/>
    <mergeCell ref="A2539:A2543"/>
    <mergeCell ref="B2539:B2543"/>
    <mergeCell ref="C2539:C2543"/>
    <mergeCell ref="D2539:D2543"/>
    <mergeCell ref="E2539:E2543"/>
    <mergeCell ref="F2539:F2543"/>
    <mergeCell ref="AA2534:AB2534"/>
    <mergeCell ref="A2535:AB2535"/>
    <mergeCell ref="A2536:AB2536"/>
    <mergeCell ref="A2538:L2538"/>
    <mergeCell ref="M2538:W2538"/>
    <mergeCell ref="X2538:X2543"/>
    <mergeCell ref="Y2538:Y2543"/>
    <mergeCell ref="Z2538:Z2543"/>
    <mergeCell ref="AA2538:AA2543"/>
    <mergeCell ref="AB2538:AB2543"/>
    <mergeCell ref="U2560:V2560"/>
    <mergeCell ref="W2560:W2564"/>
    <mergeCell ref="U2561:U2564"/>
    <mergeCell ref="V2561:V2564"/>
    <mergeCell ref="G2562:G2564"/>
    <mergeCell ref="H2562:H2564"/>
    <mergeCell ref="I2562:I2564"/>
    <mergeCell ref="O2560:O2564"/>
    <mergeCell ref="P2560:P2564"/>
    <mergeCell ref="Q2560:Q2564"/>
    <mergeCell ref="R2560:R2564"/>
    <mergeCell ref="S2560:S2564"/>
    <mergeCell ref="T2560:T2564"/>
    <mergeCell ref="G2560:I2561"/>
    <mergeCell ref="J2560:J2564"/>
    <mergeCell ref="K2560:K2564"/>
    <mergeCell ref="L2560:L2564"/>
    <mergeCell ref="M2560:M2564"/>
    <mergeCell ref="N2560:N2564"/>
    <mergeCell ref="A2560:A2564"/>
    <mergeCell ref="B2560:B2564"/>
    <mergeCell ref="C2560:C2564"/>
    <mergeCell ref="D2560:D2564"/>
    <mergeCell ref="E2560:E2564"/>
    <mergeCell ref="F2560:F2564"/>
    <mergeCell ref="AA2555:AB2555"/>
    <mergeCell ref="A2556:AB2556"/>
    <mergeCell ref="A2557:AB2557"/>
    <mergeCell ref="A2559:L2559"/>
    <mergeCell ref="M2559:W2559"/>
    <mergeCell ref="X2559:X2564"/>
    <mergeCell ref="Y2559:Y2564"/>
    <mergeCell ref="Z2559:Z2564"/>
    <mergeCell ref="AA2559:AA2564"/>
    <mergeCell ref="AB2559:AB2564"/>
    <mergeCell ref="U2581:V2581"/>
    <mergeCell ref="W2581:W2585"/>
    <mergeCell ref="U2582:U2585"/>
    <mergeCell ref="V2582:V2585"/>
    <mergeCell ref="G2583:G2585"/>
    <mergeCell ref="H2583:H2585"/>
    <mergeCell ref="I2583:I2585"/>
    <mergeCell ref="O2581:O2585"/>
    <mergeCell ref="P2581:P2585"/>
    <mergeCell ref="Q2581:Q2585"/>
    <mergeCell ref="R2581:R2585"/>
    <mergeCell ref="S2581:S2585"/>
    <mergeCell ref="T2581:T2585"/>
    <mergeCell ref="G2581:I2582"/>
    <mergeCell ref="J2581:J2585"/>
    <mergeCell ref="K2581:K2585"/>
    <mergeCell ref="L2581:L2585"/>
    <mergeCell ref="M2581:M2585"/>
    <mergeCell ref="N2581:N2585"/>
    <mergeCell ref="A2581:A2585"/>
    <mergeCell ref="B2581:B2585"/>
    <mergeCell ref="C2581:C2585"/>
    <mergeCell ref="D2581:D2585"/>
    <mergeCell ref="E2581:E2585"/>
    <mergeCell ref="F2581:F2585"/>
    <mergeCell ref="AA2576:AB2576"/>
    <mergeCell ref="A2577:AB2577"/>
    <mergeCell ref="A2578:AB2578"/>
    <mergeCell ref="A2580:L2580"/>
    <mergeCell ref="M2580:W2580"/>
    <mergeCell ref="X2580:X2585"/>
    <mergeCell ref="Y2580:Y2585"/>
    <mergeCell ref="Z2580:Z2585"/>
    <mergeCell ref="AA2580:AA2585"/>
    <mergeCell ref="AB2580:AB2585"/>
    <mergeCell ref="U2601:V2601"/>
    <mergeCell ref="W2601:W2605"/>
    <mergeCell ref="U2602:U2605"/>
    <mergeCell ref="V2602:V2605"/>
    <mergeCell ref="G2603:G2605"/>
    <mergeCell ref="H2603:H2605"/>
    <mergeCell ref="I2603:I2605"/>
    <mergeCell ref="O2601:O2605"/>
    <mergeCell ref="P2601:P2605"/>
    <mergeCell ref="Q2601:Q2605"/>
    <mergeCell ref="R2601:R2605"/>
    <mergeCell ref="S2601:S2605"/>
    <mergeCell ref="T2601:T2605"/>
    <mergeCell ref="G2601:I2602"/>
    <mergeCell ref="J2601:J2605"/>
    <mergeCell ref="K2601:K2605"/>
    <mergeCell ref="L2601:L2605"/>
    <mergeCell ref="M2601:M2605"/>
    <mergeCell ref="N2601:N2605"/>
    <mergeCell ref="A2601:A2605"/>
    <mergeCell ref="B2601:B2605"/>
    <mergeCell ref="C2601:C2605"/>
    <mergeCell ref="D2601:D2605"/>
    <mergeCell ref="E2601:E2605"/>
    <mergeCell ref="F2601:F2605"/>
    <mergeCell ref="AA2596:AB2596"/>
    <mergeCell ref="A2597:AB2597"/>
    <mergeCell ref="A2598:AB2598"/>
    <mergeCell ref="A2600:L2600"/>
    <mergeCell ref="M2600:W2600"/>
    <mergeCell ref="X2600:X2605"/>
    <mergeCell ref="Y2600:Y2605"/>
    <mergeCell ref="Z2600:Z2605"/>
    <mergeCell ref="AA2600:AA2605"/>
    <mergeCell ref="AB2600:AB2605"/>
    <mergeCell ref="U2619:V2619"/>
    <mergeCell ref="W2619:W2623"/>
    <mergeCell ref="U2620:U2623"/>
    <mergeCell ref="V2620:V2623"/>
    <mergeCell ref="G2621:G2623"/>
    <mergeCell ref="H2621:H2623"/>
    <mergeCell ref="I2621:I2623"/>
    <mergeCell ref="O2619:O2623"/>
    <mergeCell ref="P2619:P2623"/>
    <mergeCell ref="Q2619:Q2623"/>
    <mergeCell ref="R2619:R2623"/>
    <mergeCell ref="S2619:S2623"/>
    <mergeCell ref="T2619:T2623"/>
    <mergeCell ref="G2619:I2620"/>
    <mergeCell ref="J2619:J2623"/>
    <mergeCell ref="K2619:K2623"/>
    <mergeCell ref="L2619:L2623"/>
    <mergeCell ref="M2619:M2623"/>
    <mergeCell ref="N2619:N2623"/>
    <mergeCell ref="A2619:A2623"/>
    <mergeCell ref="B2619:B2623"/>
    <mergeCell ref="C2619:C2623"/>
    <mergeCell ref="D2619:D2623"/>
    <mergeCell ref="E2619:E2623"/>
    <mergeCell ref="F2619:F2623"/>
    <mergeCell ref="AA2614:AB2614"/>
    <mergeCell ref="A2615:AB2615"/>
    <mergeCell ref="A2616:AB2616"/>
    <mergeCell ref="A2618:L2618"/>
    <mergeCell ref="M2618:W2618"/>
    <mergeCell ref="X2618:X2623"/>
    <mergeCell ref="Y2618:Y2623"/>
    <mergeCell ref="Z2618:Z2623"/>
    <mergeCell ref="AA2618:AA2623"/>
    <mergeCell ref="AB2618:AB2623"/>
    <mergeCell ref="U2638:V2638"/>
    <mergeCell ref="W2638:W2642"/>
    <mergeCell ref="U2639:U2642"/>
    <mergeCell ref="V2639:V2642"/>
    <mergeCell ref="G2640:G2642"/>
    <mergeCell ref="H2640:H2642"/>
    <mergeCell ref="I2640:I2642"/>
    <mergeCell ref="O2638:O2642"/>
    <mergeCell ref="P2638:P2642"/>
    <mergeCell ref="Q2638:Q2642"/>
    <mergeCell ref="R2638:R2642"/>
    <mergeCell ref="S2638:S2642"/>
    <mergeCell ref="T2638:T2642"/>
    <mergeCell ref="G2638:I2639"/>
    <mergeCell ref="J2638:J2642"/>
    <mergeCell ref="K2638:K2642"/>
    <mergeCell ref="L2638:L2642"/>
    <mergeCell ref="M2638:M2642"/>
    <mergeCell ref="N2638:N2642"/>
    <mergeCell ref="A2638:A2642"/>
    <mergeCell ref="B2638:B2642"/>
    <mergeCell ref="C2638:C2642"/>
    <mergeCell ref="D2638:D2642"/>
    <mergeCell ref="E2638:E2642"/>
    <mergeCell ref="F2638:F2642"/>
    <mergeCell ref="AA2633:AB2633"/>
    <mergeCell ref="A2634:AB2634"/>
    <mergeCell ref="A2635:AB2635"/>
    <mergeCell ref="A2637:L2637"/>
    <mergeCell ref="M2637:W2637"/>
    <mergeCell ref="X2637:X2642"/>
    <mergeCell ref="Y2637:Y2642"/>
    <mergeCell ref="Z2637:Z2642"/>
    <mergeCell ref="AA2637:AA2642"/>
    <mergeCell ref="AB2637:AB2642"/>
    <mergeCell ref="U2657:V2657"/>
    <mergeCell ref="W2657:W2661"/>
    <mergeCell ref="U2658:U2661"/>
    <mergeCell ref="V2658:V2661"/>
    <mergeCell ref="G2659:G2661"/>
    <mergeCell ref="H2659:H2661"/>
    <mergeCell ref="I2659:I2661"/>
    <mergeCell ref="O2657:O2661"/>
    <mergeCell ref="P2657:P2661"/>
    <mergeCell ref="Q2657:Q2661"/>
    <mergeCell ref="R2657:R2661"/>
    <mergeCell ref="S2657:S2661"/>
    <mergeCell ref="T2657:T2661"/>
    <mergeCell ref="G2657:I2658"/>
    <mergeCell ref="J2657:J2661"/>
    <mergeCell ref="K2657:K2661"/>
    <mergeCell ref="L2657:L2661"/>
    <mergeCell ref="M2657:M2661"/>
    <mergeCell ref="N2657:N2661"/>
    <mergeCell ref="A2657:A2661"/>
    <mergeCell ref="B2657:B2661"/>
    <mergeCell ref="C2657:C2661"/>
    <mergeCell ref="D2657:D2661"/>
    <mergeCell ref="E2657:E2661"/>
    <mergeCell ref="F2657:F2661"/>
    <mergeCell ref="AA2652:AB2652"/>
    <mergeCell ref="A2653:AB2653"/>
    <mergeCell ref="A2654:AB2654"/>
    <mergeCell ref="A2656:L2656"/>
    <mergeCell ref="M2656:W2656"/>
    <mergeCell ref="X2656:X2661"/>
    <mergeCell ref="Y2656:Y2661"/>
    <mergeCell ref="Z2656:Z2661"/>
    <mergeCell ref="AA2656:AA2661"/>
    <mergeCell ref="AB2656:AB2661"/>
    <mergeCell ref="U2678:V2678"/>
    <mergeCell ref="W2678:W2682"/>
    <mergeCell ref="U2679:U2682"/>
    <mergeCell ref="V2679:V2682"/>
    <mergeCell ref="G2680:G2682"/>
    <mergeCell ref="H2680:H2682"/>
    <mergeCell ref="I2680:I2682"/>
    <mergeCell ref="O2678:O2682"/>
    <mergeCell ref="P2678:P2682"/>
    <mergeCell ref="Q2678:Q2682"/>
    <mergeCell ref="R2678:R2682"/>
    <mergeCell ref="S2678:S2682"/>
    <mergeCell ref="T2678:T2682"/>
    <mergeCell ref="G2678:I2679"/>
    <mergeCell ref="J2678:J2682"/>
    <mergeCell ref="K2678:K2682"/>
    <mergeCell ref="L2678:L2682"/>
    <mergeCell ref="M2678:M2682"/>
    <mergeCell ref="N2678:N2682"/>
    <mergeCell ref="A2678:A2682"/>
    <mergeCell ref="B2678:B2682"/>
    <mergeCell ref="C2678:C2682"/>
    <mergeCell ref="D2678:D2682"/>
    <mergeCell ref="E2678:E2682"/>
    <mergeCell ref="F2678:F2682"/>
    <mergeCell ref="AA2673:AB2673"/>
    <mergeCell ref="A2674:AB2674"/>
    <mergeCell ref="A2675:AB2675"/>
    <mergeCell ref="A2677:L2677"/>
    <mergeCell ref="M2677:W2677"/>
    <mergeCell ref="X2677:X2682"/>
    <mergeCell ref="Y2677:Y2682"/>
    <mergeCell ref="Z2677:Z2682"/>
    <mergeCell ref="AA2677:AA2682"/>
    <mergeCell ref="AB2677:AB2682"/>
    <mergeCell ref="U2696:V2696"/>
    <mergeCell ref="W2696:W2700"/>
    <mergeCell ref="U2697:U2700"/>
    <mergeCell ref="V2697:V2700"/>
    <mergeCell ref="G2698:G2700"/>
    <mergeCell ref="H2698:H2700"/>
    <mergeCell ref="I2698:I2700"/>
    <mergeCell ref="O2696:O2700"/>
    <mergeCell ref="P2696:P2700"/>
    <mergeCell ref="Q2696:Q2700"/>
    <mergeCell ref="R2696:R2700"/>
    <mergeCell ref="S2696:S2700"/>
    <mergeCell ref="T2696:T2700"/>
    <mergeCell ref="G2696:I2697"/>
    <mergeCell ref="J2696:J2700"/>
    <mergeCell ref="K2696:K2700"/>
    <mergeCell ref="L2696:L2700"/>
    <mergeCell ref="M2696:M2700"/>
    <mergeCell ref="N2696:N2700"/>
    <mergeCell ref="A2696:A2700"/>
    <mergeCell ref="B2696:B2700"/>
    <mergeCell ref="C2696:C2700"/>
    <mergeCell ref="D2696:D2700"/>
    <mergeCell ref="E2696:E2700"/>
    <mergeCell ref="F2696:F2700"/>
    <mergeCell ref="AA2691:AB2691"/>
    <mergeCell ref="A2692:AB2692"/>
    <mergeCell ref="A2693:AB2693"/>
    <mergeCell ref="A2695:L2695"/>
    <mergeCell ref="M2695:W2695"/>
    <mergeCell ref="X2695:X2700"/>
    <mergeCell ref="Y2695:Y2700"/>
    <mergeCell ref="Z2695:Z2700"/>
    <mergeCell ref="AA2695:AA2700"/>
    <mergeCell ref="AB2695:AB2700"/>
    <mergeCell ref="U2715:V2715"/>
    <mergeCell ref="W2715:W2719"/>
    <mergeCell ref="U2716:U2719"/>
    <mergeCell ref="V2716:V2719"/>
    <mergeCell ref="G2717:G2719"/>
    <mergeCell ref="H2717:H2719"/>
    <mergeCell ref="I2717:I2719"/>
    <mergeCell ref="O2715:O2719"/>
    <mergeCell ref="P2715:P2719"/>
    <mergeCell ref="Q2715:Q2719"/>
    <mergeCell ref="R2715:R2719"/>
    <mergeCell ref="S2715:S2719"/>
    <mergeCell ref="T2715:T2719"/>
    <mergeCell ref="G2715:I2716"/>
    <mergeCell ref="J2715:J2719"/>
    <mergeCell ref="K2715:K2719"/>
    <mergeCell ref="L2715:L2719"/>
    <mergeCell ref="M2715:M2719"/>
    <mergeCell ref="N2715:N2719"/>
    <mergeCell ref="A2715:A2719"/>
    <mergeCell ref="B2715:B2719"/>
    <mergeCell ref="C2715:C2719"/>
    <mergeCell ref="D2715:D2719"/>
    <mergeCell ref="E2715:E2719"/>
    <mergeCell ref="F2715:F2719"/>
    <mergeCell ref="AA2710:AB2710"/>
    <mergeCell ref="A2711:AB2711"/>
    <mergeCell ref="A2712:AB2712"/>
    <mergeCell ref="A2714:L2714"/>
    <mergeCell ref="M2714:W2714"/>
    <mergeCell ref="X2714:X2719"/>
    <mergeCell ref="Y2714:Y2719"/>
    <mergeCell ref="Z2714:Z2719"/>
    <mergeCell ref="AA2714:AA2719"/>
    <mergeCell ref="AB2714:AB2719"/>
    <mergeCell ref="U2733:V2733"/>
    <mergeCell ref="W2733:W2737"/>
    <mergeCell ref="U2734:U2737"/>
    <mergeCell ref="V2734:V2737"/>
    <mergeCell ref="G2735:G2737"/>
    <mergeCell ref="H2735:H2737"/>
    <mergeCell ref="I2735:I2737"/>
    <mergeCell ref="O2733:O2737"/>
    <mergeCell ref="P2733:P2737"/>
    <mergeCell ref="Q2733:Q2737"/>
    <mergeCell ref="R2733:R2737"/>
    <mergeCell ref="S2733:S2737"/>
    <mergeCell ref="T2733:T2737"/>
    <mergeCell ref="G2733:I2734"/>
    <mergeCell ref="J2733:J2737"/>
    <mergeCell ref="K2733:K2737"/>
    <mergeCell ref="L2733:L2737"/>
    <mergeCell ref="M2733:M2737"/>
    <mergeCell ref="N2733:N2737"/>
    <mergeCell ref="A2733:A2737"/>
    <mergeCell ref="B2733:B2737"/>
    <mergeCell ref="C2733:C2737"/>
    <mergeCell ref="D2733:D2737"/>
    <mergeCell ref="E2733:E2737"/>
    <mergeCell ref="F2733:F2737"/>
    <mergeCell ref="AA2728:AB2728"/>
    <mergeCell ref="A2729:AB2729"/>
    <mergeCell ref="A2730:AB2730"/>
    <mergeCell ref="A2732:L2732"/>
    <mergeCell ref="M2732:W2732"/>
    <mergeCell ref="X2732:X2737"/>
    <mergeCell ref="Y2732:Y2737"/>
    <mergeCell ref="Z2732:Z2737"/>
    <mergeCell ref="AA2732:AA2737"/>
    <mergeCell ref="AB2732:AB2737"/>
    <mergeCell ref="U2751:V2751"/>
    <mergeCell ref="W2751:W2755"/>
    <mergeCell ref="U2752:U2755"/>
    <mergeCell ref="V2752:V2755"/>
    <mergeCell ref="G2753:G2755"/>
    <mergeCell ref="H2753:H2755"/>
    <mergeCell ref="I2753:I2755"/>
    <mergeCell ref="O2751:O2755"/>
    <mergeCell ref="P2751:P2755"/>
    <mergeCell ref="Q2751:Q2755"/>
    <mergeCell ref="R2751:R2755"/>
    <mergeCell ref="S2751:S2755"/>
    <mergeCell ref="T2751:T2755"/>
    <mergeCell ref="G2751:I2752"/>
    <mergeCell ref="J2751:J2755"/>
    <mergeCell ref="K2751:K2755"/>
    <mergeCell ref="L2751:L2755"/>
    <mergeCell ref="M2751:M2755"/>
    <mergeCell ref="N2751:N2755"/>
    <mergeCell ref="A2751:A2755"/>
    <mergeCell ref="B2751:B2755"/>
    <mergeCell ref="C2751:C2755"/>
    <mergeCell ref="D2751:D2755"/>
    <mergeCell ref="E2751:E2755"/>
    <mergeCell ref="F2751:F2755"/>
    <mergeCell ref="AA2746:AB2746"/>
    <mergeCell ref="A2747:AB2747"/>
    <mergeCell ref="A2748:AB2748"/>
    <mergeCell ref="A2750:L2750"/>
    <mergeCell ref="M2750:W2750"/>
    <mergeCell ref="X2750:X2755"/>
    <mergeCell ref="Y2750:Y2755"/>
    <mergeCell ref="Z2750:Z2755"/>
    <mergeCell ref="AA2750:AA2755"/>
    <mergeCell ref="AB2750:AB2755"/>
    <mergeCell ref="U2774:V2774"/>
    <mergeCell ref="W2774:W2778"/>
    <mergeCell ref="U2775:U2778"/>
    <mergeCell ref="V2775:V2778"/>
    <mergeCell ref="G2776:G2778"/>
    <mergeCell ref="H2776:H2778"/>
    <mergeCell ref="I2776:I2778"/>
    <mergeCell ref="O2774:O2778"/>
    <mergeCell ref="P2774:P2778"/>
    <mergeCell ref="Q2774:Q2778"/>
    <mergeCell ref="R2774:R2778"/>
    <mergeCell ref="S2774:S2778"/>
    <mergeCell ref="T2774:T2778"/>
    <mergeCell ref="G2774:I2775"/>
    <mergeCell ref="J2774:J2778"/>
    <mergeCell ref="K2774:K2778"/>
    <mergeCell ref="L2774:L2778"/>
    <mergeCell ref="M2774:M2778"/>
    <mergeCell ref="N2774:N2778"/>
    <mergeCell ref="A2774:A2778"/>
    <mergeCell ref="B2774:B2778"/>
    <mergeCell ref="C2774:C2778"/>
    <mergeCell ref="D2774:D2778"/>
    <mergeCell ref="E2774:E2778"/>
    <mergeCell ref="F2774:F2778"/>
    <mergeCell ref="AA2769:AB2769"/>
    <mergeCell ref="A2770:AB2770"/>
    <mergeCell ref="A2771:AB2771"/>
    <mergeCell ref="A2773:L2773"/>
    <mergeCell ref="M2773:W2773"/>
    <mergeCell ref="X2773:X2778"/>
    <mergeCell ref="Y2773:Y2778"/>
    <mergeCell ref="Z2773:Z2778"/>
    <mergeCell ref="AA2773:AA2778"/>
    <mergeCell ref="AB2773:AB2778"/>
    <mergeCell ref="U2796:V2796"/>
    <mergeCell ref="W2796:W2800"/>
    <mergeCell ref="U2797:U2800"/>
    <mergeCell ref="V2797:V2800"/>
    <mergeCell ref="G2798:G2800"/>
    <mergeCell ref="H2798:H2800"/>
    <mergeCell ref="I2798:I2800"/>
    <mergeCell ref="O2796:O2800"/>
    <mergeCell ref="P2796:P2800"/>
    <mergeCell ref="Q2796:Q2800"/>
    <mergeCell ref="R2796:R2800"/>
    <mergeCell ref="S2796:S2800"/>
    <mergeCell ref="T2796:T2800"/>
    <mergeCell ref="G2796:I2797"/>
    <mergeCell ref="J2796:J2800"/>
    <mergeCell ref="K2796:K2800"/>
    <mergeCell ref="L2796:L2800"/>
    <mergeCell ref="M2796:M2800"/>
    <mergeCell ref="N2796:N2800"/>
    <mergeCell ref="A2796:A2800"/>
    <mergeCell ref="B2796:B2800"/>
    <mergeCell ref="C2796:C2800"/>
    <mergeCell ref="D2796:D2800"/>
    <mergeCell ref="E2796:E2800"/>
    <mergeCell ref="F2796:F2800"/>
    <mergeCell ref="AA2791:AB2791"/>
    <mergeCell ref="A2792:AB2792"/>
    <mergeCell ref="A2793:AB2793"/>
    <mergeCell ref="A2795:L2795"/>
    <mergeCell ref="M2795:W2795"/>
    <mergeCell ref="X2795:X2800"/>
    <mergeCell ref="Y2795:Y2800"/>
    <mergeCell ref="Z2795:Z2800"/>
    <mergeCell ref="AA2795:AA2800"/>
    <mergeCell ref="AB2795:AB2800"/>
    <mergeCell ref="U2817:V2817"/>
    <mergeCell ref="W2817:W2821"/>
    <mergeCell ref="U2818:U2821"/>
    <mergeCell ref="V2818:V2821"/>
    <mergeCell ref="G2819:G2821"/>
    <mergeCell ref="H2819:H2821"/>
    <mergeCell ref="I2819:I2821"/>
    <mergeCell ref="O2817:O2821"/>
    <mergeCell ref="P2817:P2821"/>
    <mergeCell ref="Q2817:Q2821"/>
    <mergeCell ref="R2817:R2821"/>
    <mergeCell ref="S2817:S2821"/>
    <mergeCell ref="T2817:T2821"/>
    <mergeCell ref="G2817:I2818"/>
    <mergeCell ref="J2817:J2821"/>
    <mergeCell ref="K2817:K2821"/>
    <mergeCell ref="L2817:L2821"/>
    <mergeCell ref="M2817:M2821"/>
    <mergeCell ref="N2817:N2821"/>
    <mergeCell ref="A2817:A2821"/>
    <mergeCell ref="B2817:B2821"/>
    <mergeCell ref="C2817:C2821"/>
    <mergeCell ref="D2817:D2821"/>
    <mergeCell ref="E2817:E2821"/>
    <mergeCell ref="F2817:F2821"/>
    <mergeCell ref="AA2812:AB2812"/>
    <mergeCell ref="A2813:AB2813"/>
    <mergeCell ref="A2814:AB2814"/>
    <mergeCell ref="A2816:L2816"/>
    <mergeCell ref="M2816:W2816"/>
    <mergeCell ref="X2816:X2821"/>
    <mergeCell ref="Y2816:Y2821"/>
    <mergeCell ref="Z2816:Z2821"/>
    <mergeCell ref="AA2816:AA2821"/>
    <mergeCell ref="AB2816:AB2821"/>
    <mergeCell ref="U2837:V2837"/>
    <mergeCell ref="W2837:W2841"/>
    <mergeCell ref="U2838:U2841"/>
    <mergeCell ref="V2838:V2841"/>
    <mergeCell ref="G2839:G2841"/>
    <mergeCell ref="H2839:H2841"/>
    <mergeCell ref="I2839:I2841"/>
    <mergeCell ref="O2837:O2841"/>
    <mergeCell ref="P2837:P2841"/>
    <mergeCell ref="Q2837:Q2841"/>
    <mergeCell ref="R2837:R2841"/>
    <mergeCell ref="S2837:S2841"/>
    <mergeCell ref="T2837:T2841"/>
    <mergeCell ref="G2837:I2838"/>
    <mergeCell ref="J2837:J2841"/>
    <mergeCell ref="K2837:K2841"/>
    <mergeCell ref="L2837:L2841"/>
    <mergeCell ref="M2837:M2841"/>
    <mergeCell ref="N2837:N2841"/>
    <mergeCell ref="A2837:A2841"/>
    <mergeCell ref="B2837:B2841"/>
    <mergeCell ref="C2837:C2841"/>
    <mergeCell ref="D2837:D2841"/>
    <mergeCell ref="E2837:E2841"/>
    <mergeCell ref="F2837:F2841"/>
    <mergeCell ref="AA2832:AB2832"/>
    <mergeCell ref="A2833:AB2833"/>
    <mergeCell ref="A2834:AB2834"/>
    <mergeCell ref="A2836:L2836"/>
    <mergeCell ref="M2836:W2836"/>
    <mergeCell ref="X2836:X2841"/>
    <mergeCell ref="Y2836:Y2841"/>
    <mergeCell ref="Z2836:Z2841"/>
    <mergeCell ref="AA2836:AA2841"/>
    <mergeCell ref="AB2836:AB2841"/>
    <mergeCell ref="U2856:V2856"/>
    <mergeCell ref="W2856:W2860"/>
    <mergeCell ref="U2857:U2860"/>
    <mergeCell ref="V2857:V2860"/>
    <mergeCell ref="G2858:G2860"/>
    <mergeCell ref="H2858:H2860"/>
    <mergeCell ref="I2858:I2860"/>
    <mergeCell ref="O2856:O2860"/>
    <mergeCell ref="P2856:P2860"/>
    <mergeCell ref="Q2856:Q2860"/>
    <mergeCell ref="R2856:R2860"/>
    <mergeCell ref="S2856:S2860"/>
    <mergeCell ref="T2856:T2860"/>
    <mergeCell ref="G2856:I2857"/>
    <mergeCell ref="J2856:J2860"/>
    <mergeCell ref="K2856:K2860"/>
    <mergeCell ref="L2856:L2860"/>
    <mergeCell ref="M2856:M2860"/>
    <mergeCell ref="N2856:N2860"/>
    <mergeCell ref="A2856:A2860"/>
    <mergeCell ref="B2856:B2860"/>
    <mergeCell ref="C2856:C2860"/>
    <mergeCell ref="D2856:D2860"/>
    <mergeCell ref="E2856:E2860"/>
    <mergeCell ref="F2856:F2860"/>
    <mergeCell ref="AA2851:AB2851"/>
    <mergeCell ref="A2852:AB2852"/>
    <mergeCell ref="A2853:AB2853"/>
    <mergeCell ref="A2855:L2855"/>
    <mergeCell ref="M2855:W2855"/>
    <mergeCell ref="X2855:X2860"/>
    <mergeCell ref="Y2855:Y2860"/>
    <mergeCell ref="Z2855:Z2860"/>
    <mergeCell ref="AA2855:AA2860"/>
    <mergeCell ref="AB2855:AB2860"/>
    <mergeCell ref="U2874:V2874"/>
    <mergeCell ref="W2874:W2878"/>
    <mergeCell ref="U2875:U2878"/>
    <mergeCell ref="V2875:V2878"/>
    <mergeCell ref="G2876:G2878"/>
    <mergeCell ref="H2876:H2878"/>
    <mergeCell ref="I2876:I2878"/>
    <mergeCell ref="O2874:O2878"/>
    <mergeCell ref="P2874:P2878"/>
    <mergeCell ref="Q2874:Q2878"/>
    <mergeCell ref="R2874:R2878"/>
    <mergeCell ref="S2874:S2878"/>
    <mergeCell ref="T2874:T2878"/>
    <mergeCell ref="G2874:I2875"/>
    <mergeCell ref="J2874:J2878"/>
    <mergeCell ref="K2874:K2878"/>
    <mergeCell ref="L2874:L2878"/>
    <mergeCell ref="M2874:M2878"/>
    <mergeCell ref="N2874:N2878"/>
    <mergeCell ref="A2874:A2878"/>
    <mergeCell ref="B2874:B2878"/>
    <mergeCell ref="C2874:C2878"/>
    <mergeCell ref="D2874:D2878"/>
    <mergeCell ref="E2874:E2878"/>
    <mergeCell ref="F2874:F2878"/>
    <mergeCell ref="AA2869:AB2869"/>
    <mergeCell ref="A2870:AB2870"/>
    <mergeCell ref="A2871:AB2871"/>
    <mergeCell ref="A2873:L2873"/>
    <mergeCell ref="M2873:W2873"/>
    <mergeCell ref="X2873:X2878"/>
    <mergeCell ref="Y2873:Y2878"/>
    <mergeCell ref="Z2873:Z2878"/>
    <mergeCell ref="AA2873:AA2878"/>
    <mergeCell ref="AB2873:AB2878"/>
    <mergeCell ref="U2900:V2900"/>
    <mergeCell ref="W2900:W2904"/>
    <mergeCell ref="U2901:U2904"/>
    <mergeCell ref="V2901:V2904"/>
    <mergeCell ref="G2902:G2904"/>
    <mergeCell ref="H2902:H2904"/>
    <mergeCell ref="I2902:I2904"/>
    <mergeCell ref="O2900:O2904"/>
    <mergeCell ref="P2900:P2904"/>
    <mergeCell ref="Q2900:Q2904"/>
    <mergeCell ref="R2900:R2904"/>
    <mergeCell ref="S2900:S2904"/>
    <mergeCell ref="T2900:T2904"/>
    <mergeCell ref="G2900:I2901"/>
    <mergeCell ref="J2900:J2904"/>
    <mergeCell ref="K2900:K2904"/>
    <mergeCell ref="L2900:L2904"/>
    <mergeCell ref="M2900:M2904"/>
    <mergeCell ref="N2900:N2904"/>
    <mergeCell ref="A2900:A2904"/>
    <mergeCell ref="B2900:B2904"/>
    <mergeCell ref="C2900:C2904"/>
    <mergeCell ref="D2900:D2904"/>
    <mergeCell ref="E2900:E2904"/>
    <mergeCell ref="F2900:F2904"/>
    <mergeCell ref="AA2895:AB2895"/>
    <mergeCell ref="A2896:AB2896"/>
    <mergeCell ref="A2897:AB2897"/>
    <mergeCell ref="A2899:L2899"/>
    <mergeCell ref="M2899:W2899"/>
    <mergeCell ref="X2899:X2904"/>
    <mergeCell ref="Y2899:Y2904"/>
    <mergeCell ref="Z2899:Z2904"/>
    <mergeCell ref="AA2899:AA2904"/>
    <mergeCell ref="AB2899:AB2904"/>
    <mergeCell ref="U2918:V2918"/>
    <mergeCell ref="W2918:W2922"/>
    <mergeCell ref="U2919:U2922"/>
    <mergeCell ref="V2919:V2922"/>
    <mergeCell ref="G2920:G2922"/>
    <mergeCell ref="H2920:H2922"/>
    <mergeCell ref="I2920:I2922"/>
    <mergeCell ref="O2918:O2922"/>
    <mergeCell ref="P2918:P2922"/>
    <mergeCell ref="Q2918:Q2922"/>
    <mergeCell ref="R2918:R2922"/>
    <mergeCell ref="S2918:S2922"/>
    <mergeCell ref="T2918:T2922"/>
    <mergeCell ref="G2918:I2919"/>
    <mergeCell ref="J2918:J2922"/>
    <mergeCell ref="K2918:K2922"/>
    <mergeCell ref="L2918:L2922"/>
    <mergeCell ref="M2918:M2922"/>
    <mergeCell ref="N2918:N2922"/>
    <mergeCell ref="A2918:A2922"/>
    <mergeCell ref="B2918:B2922"/>
    <mergeCell ref="C2918:C2922"/>
    <mergeCell ref="D2918:D2922"/>
    <mergeCell ref="E2918:E2922"/>
    <mergeCell ref="F2918:F2922"/>
    <mergeCell ref="AA2913:AB2913"/>
    <mergeCell ref="A2914:AB2914"/>
    <mergeCell ref="A2915:AB2915"/>
    <mergeCell ref="A2917:L2917"/>
    <mergeCell ref="M2917:W2917"/>
    <mergeCell ref="X2917:X2922"/>
    <mergeCell ref="Y2917:Y2922"/>
    <mergeCell ref="Z2917:Z2922"/>
    <mergeCell ref="AA2917:AA2922"/>
    <mergeCell ref="AB2917:AB2922"/>
    <mergeCell ref="U2943:V2943"/>
    <mergeCell ref="W2943:W2947"/>
    <mergeCell ref="U2944:U2947"/>
    <mergeCell ref="V2944:V2947"/>
    <mergeCell ref="G2945:G2947"/>
    <mergeCell ref="H2945:H2947"/>
    <mergeCell ref="I2945:I2947"/>
    <mergeCell ref="O2943:O2947"/>
    <mergeCell ref="P2943:P2947"/>
    <mergeCell ref="Q2943:Q2947"/>
    <mergeCell ref="R2943:R2947"/>
    <mergeCell ref="S2943:S2947"/>
    <mergeCell ref="T2943:T2947"/>
    <mergeCell ref="G2943:I2944"/>
    <mergeCell ref="J2943:J2947"/>
    <mergeCell ref="K2943:K2947"/>
    <mergeCell ref="L2943:L2947"/>
    <mergeCell ref="M2943:M2947"/>
    <mergeCell ref="N2943:N2947"/>
    <mergeCell ref="A2943:A2947"/>
    <mergeCell ref="B2943:B2947"/>
    <mergeCell ref="C2943:C2947"/>
    <mergeCell ref="D2943:D2947"/>
    <mergeCell ref="E2943:E2947"/>
    <mergeCell ref="F2943:F2947"/>
    <mergeCell ref="AA2938:AB2938"/>
    <mergeCell ref="A2939:AB2939"/>
    <mergeCell ref="A2940:AB2940"/>
    <mergeCell ref="A2942:L2942"/>
    <mergeCell ref="M2942:W2942"/>
    <mergeCell ref="X2942:X2947"/>
    <mergeCell ref="Y2942:Y2947"/>
    <mergeCell ref="Z2942:Z2947"/>
    <mergeCell ref="AA2942:AA2947"/>
    <mergeCell ref="AB2942:AB2947"/>
    <mergeCell ref="U2966:V2966"/>
    <mergeCell ref="W2966:W2970"/>
    <mergeCell ref="U2967:U2970"/>
    <mergeCell ref="V2967:V2970"/>
    <mergeCell ref="G2968:G2970"/>
    <mergeCell ref="H2968:H2970"/>
    <mergeCell ref="I2968:I2970"/>
    <mergeCell ref="O2966:O2970"/>
    <mergeCell ref="P2966:P2970"/>
    <mergeCell ref="Q2966:Q2970"/>
    <mergeCell ref="R2966:R2970"/>
    <mergeCell ref="S2966:S2970"/>
    <mergeCell ref="T2966:T2970"/>
    <mergeCell ref="G2966:I2967"/>
    <mergeCell ref="J2966:J2970"/>
    <mergeCell ref="K2966:K2970"/>
    <mergeCell ref="L2966:L2970"/>
    <mergeCell ref="M2966:M2970"/>
    <mergeCell ref="N2966:N2970"/>
    <mergeCell ref="A2966:A2970"/>
    <mergeCell ref="B2966:B2970"/>
    <mergeCell ref="C2966:C2970"/>
    <mergeCell ref="D2966:D2970"/>
    <mergeCell ref="E2966:E2970"/>
    <mergeCell ref="F2966:F2970"/>
    <mergeCell ref="AA2961:AB2961"/>
    <mergeCell ref="A2962:AB2962"/>
    <mergeCell ref="A2963:AB2963"/>
    <mergeCell ref="A2965:L2965"/>
    <mergeCell ref="M2965:W2965"/>
    <mergeCell ref="X2965:X2970"/>
    <mergeCell ref="Y2965:Y2970"/>
    <mergeCell ref="Z2965:Z2970"/>
    <mergeCell ref="AA2965:AA2970"/>
    <mergeCell ref="AB2965:AB2970"/>
    <mergeCell ref="U3014:V3014"/>
    <mergeCell ref="W3014:W3018"/>
    <mergeCell ref="U3015:U3018"/>
    <mergeCell ref="V3015:V3018"/>
    <mergeCell ref="G3016:G3018"/>
    <mergeCell ref="H3016:H3018"/>
    <mergeCell ref="I3016:I3018"/>
    <mergeCell ref="O3014:O3018"/>
    <mergeCell ref="P3014:P3018"/>
    <mergeCell ref="Q3014:Q3018"/>
    <mergeCell ref="R3014:R3018"/>
    <mergeCell ref="S3014:S3018"/>
    <mergeCell ref="T3014:T3018"/>
    <mergeCell ref="G3014:I3015"/>
    <mergeCell ref="J3014:J3018"/>
    <mergeCell ref="K3014:K3018"/>
    <mergeCell ref="L3014:L3018"/>
    <mergeCell ref="M3014:M3018"/>
    <mergeCell ref="N3014:N3018"/>
    <mergeCell ref="A3014:A3018"/>
    <mergeCell ref="B3014:B3018"/>
    <mergeCell ref="C3014:C3018"/>
    <mergeCell ref="D3014:D3018"/>
    <mergeCell ref="E3014:E3018"/>
    <mergeCell ref="F3014:F3018"/>
    <mergeCell ref="AA3009:AB3009"/>
    <mergeCell ref="A3010:AB3010"/>
    <mergeCell ref="A3011:AB3011"/>
    <mergeCell ref="A3013:L3013"/>
    <mergeCell ref="M3013:W3013"/>
    <mergeCell ref="X3013:X3018"/>
    <mergeCell ref="Y3013:Y3018"/>
    <mergeCell ref="Z3013:Z3018"/>
    <mergeCell ref="AA3013:AA3018"/>
    <mergeCell ref="AB3013:AB3018"/>
    <mergeCell ref="U3064:V3064"/>
    <mergeCell ref="W3064:W3068"/>
    <mergeCell ref="U3065:U3068"/>
    <mergeCell ref="V3065:V3068"/>
    <mergeCell ref="G3066:G3068"/>
    <mergeCell ref="H3066:H3068"/>
    <mergeCell ref="I3066:I3068"/>
    <mergeCell ref="O3064:O3068"/>
    <mergeCell ref="P3064:P3068"/>
    <mergeCell ref="Q3064:Q3068"/>
    <mergeCell ref="R3064:R3068"/>
    <mergeCell ref="S3064:S3068"/>
    <mergeCell ref="T3064:T3068"/>
    <mergeCell ref="G3064:I3065"/>
    <mergeCell ref="J3064:J3068"/>
    <mergeCell ref="K3064:K3068"/>
    <mergeCell ref="L3064:L3068"/>
    <mergeCell ref="M3064:M3068"/>
    <mergeCell ref="N3064:N3068"/>
    <mergeCell ref="A3064:A3068"/>
    <mergeCell ref="B3064:B3068"/>
    <mergeCell ref="C3064:C3068"/>
    <mergeCell ref="D3064:D3068"/>
    <mergeCell ref="E3064:E3068"/>
    <mergeCell ref="F3064:F3068"/>
    <mergeCell ref="AA3059:AB3059"/>
    <mergeCell ref="A3060:AB3060"/>
    <mergeCell ref="A3061:AB3061"/>
    <mergeCell ref="A3063:L3063"/>
    <mergeCell ref="M3063:W3063"/>
    <mergeCell ref="X3063:X3068"/>
    <mergeCell ref="Y3063:Y3068"/>
    <mergeCell ref="Z3063:Z3068"/>
    <mergeCell ref="AA3063:AA3068"/>
    <mergeCell ref="AB3063:AB3068"/>
    <mergeCell ref="U3085:V3085"/>
    <mergeCell ref="W3085:W3089"/>
    <mergeCell ref="U3086:U3089"/>
    <mergeCell ref="V3086:V3089"/>
    <mergeCell ref="G3087:G3089"/>
    <mergeCell ref="H3087:H3089"/>
    <mergeCell ref="I3087:I3089"/>
    <mergeCell ref="O3085:O3089"/>
    <mergeCell ref="P3085:P3089"/>
    <mergeCell ref="Q3085:Q3089"/>
    <mergeCell ref="R3085:R3089"/>
    <mergeCell ref="S3085:S3089"/>
    <mergeCell ref="T3085:T3089"/>
    <mergeCell ref="G3085:I3086"/>
    <mergeCell ref="J3085:J3089"/>
    <mergeCell ref="K3085:K3089"/>
    <mergeCell ref="L3085:L3089"/>
    <mergeCell ref="M3085:M3089"/>
    <mergeCell ref="N3085:N3089"/>
    <mergeCell ref="A3085:A3089"/>
    <mergeCell ref="B3085:B3089"/>
    <mergeCell ref="C3085:C3089"/>
    <mergeCell ref="D3085:D3089"/>
    <mergeCell ref="E3085:E3089"/>
    <mergeCell ref="F3085:F3089"/>
    <mergeCell ref="AA3080:AB3080"/>
    <mergeCell ref="A3081:AB3081"/>
    <mergeCell ref="A3082:AB3082"/>
    <mergeCell ref="A3084:L3084"/>
    <mergeCell ref="M3084:W3084"/>
    <mergeCell ref="X3084:X3089"/>
    <mergeCell ref="Y3084:Y3089"/>
    <mergeCell ref="Z3084:Z3089"/>
    <mergeCell ref="AA3084:AA3089"/>
    <mergeCell ref="AB3084:AB3089"/>
    <mergeCell ref="U3104:V3104"/>
    <mergeCell ref="W3104:W3108"/>
    <mergeCell ref="U3105:U3108"/>
    <mergeCell ref="V3105:V3108"/>
    <mergeCell ref="G3106:G3108"/>
    <mergeCell ref="H3106:H3108"/>
    <mergeCell ref="I3106:I3108"/>
    <mergeCell ref="O3104:O3108"/>
    <mergeCell ref="P3104:P3108"/>
    <mergeCell ref="Q3104:Q3108"/>
    <mergeCell ref="R3104:R3108"/>
    <mergeCell ref="S3104:S3108"/>
    <mergeCell ref="T3104:T3108"/>
    <mergeCell ref="G3104:I3105"/>
    <mergeCell ref="J3104:J3108"/>
    <mergeCell ref="K3104:K3108"/>
    <mergeCell ref="L3104:L3108"/>
    <mergeCell ref="M3104:M3108"/>
    <mergeCell ref="N3104:N3108"/>
    <mergeCell ref="A3104:A3108"/>
    <mergeCell ref="B3104:B3108"/>
    <mergeCell ref="C3104:C3108"/>
    <mergeCell ref="D3104:D3108"/>
    <mergeCell ref="E3104:E3108"/>
    <mergeCell ref="F3104:F3108"/>
    <mergeCell ref="AA3099:AB3099"/>
    <mergeCell ref="A3100:AB3100"/>
    <mergeCell ref="A3101:AB3101"/>
    <mergeCell ref="A3103:L3103"/>
    <mergeCell ref="M3103:W3103"/>
    <mergeCell ref="X3103:X3108"/>
    <mergeCell ref="Y3103:Y3108"/>
    <mergeCell ref="Z3103:Z3108"/>
    <mergeCell ref="AA3103:AA3108"/>
    <mergeCell ref="AB3103:AB3108"/>
    <mergeCell ref="U3123:V3123"/>
    <mergeCell ref="W3123:W3127"/>
    <mergeCell ref="U3124:U3127"/>
    <mergeCell ref="V3124:V3127"/>
    <mergeCell ref="G3125:G3127"/>
    <mergeCell ref="H3125:H3127"/>
    <mergeCell ref="I3125:I3127"/>
    <mergeCell ref="O3123:O3127"/>
    <mergeCell ref="P3123:P3127"/>
    <mergeCell ref="Q3123:Q3127"/>
    <mergeCell ref="R3123:R3127"/>
    <mergeCell ref="S3123:S3127"/>
    <mergeCell ref="T3123:T3127"/>
    <mergeCell ref="G3123:I3124"/>
    <mergeCell ref="J3123:J3127"/>
    <mergeCell ref="K3123:K3127"/>
    <mergeCell ref="L3123:L3127"/>
    <mergeCell ref="M3123:M3127"/>
    <mergeCell ref="N3123:N3127"/>
    <mergeCell ref="A3123:A3127"/>
    <mergeCell ref="B3123:B3127"/>
    <mergeCell ref="C3123:C3127"/>
    <mergeCell ref="D3123:D3127"/>
    <mergeCell ref="E3123:E3127"/>
    <mergeCell ref="F3123:F3127"/>
    <mergeCell ref="AA3118:AB3118"/>
    <mergeCell ref="A3119:AB3119"/>
    <mergeCell ref="A3120:AB3120"/>
    <mergeCell ref="A3122:L3122"/>
    <mergeCell ref="M3122:W3122"/>
    <mergeCell ref="X3122:X3127"/>
    <mergeCell ref="Y3122:Y3127"/>
    <mergeCell ref="Z3122:Z3127"/>
    <mergeCell ref="AA3122:AA3127"/>
    <mergeCell ref="AB3122:AB3127"/>
    <mergeCell ref="U3143:V3143"/>
    <mergeCell ref="W3143:W3147"/>
    <mergeCell ref="U3144:U3147"/>
    <mergeCell ref="V3144:V3147"/>
    <mergeCell ref="G3145:G3147"/>
    <mergeCell ref="H3145:H3147"/>
    <mergeCell ref="I3145:I3147"/>
    <mergeCell ref="O3143:O3147"/>
    <mergeCell ref="P3143:P3147"/>
    <mergeCell ref="Q3143:Q3147"/>
    <mergeCell ref="R3143:R3147"/>
    <mergeCell ref="S3143:S3147"/>
    <mergeCell ref="T3143:T3147"/>
    <mergeCell ref="G3143:I3144"/>
    <mergeCell ref="J3143:J3147"/>
    <mergeCell ref="K3143:K3147"/>
    <mergeCell ref="L3143:L3147"/>
    <mergeCell ref="M3143:M3147"/>
    <mergeCell ref="N3143:N3147"/>
    <mergeCell ref="A3143:A3147"/>
    <mergeCell ref="B3143:B3147"/>
    <mergeCell ref="C3143:C3147"/>
    <mergeCell ref="D3143:D3147"/>
    <mergeCell ref="E3143:E3147"/>
    <mergeCell ref="F3143:F3147"/>
    <mergeCell ref="AA3138:AB3138"/>
    <mergeCell ref="A3139:AB3139"/>
    <mergeCell ref="A3140:AB3140"/>
    <mergeCell ref="A3142:L3142"/>
    <mergeCell ref="M3142:W3142"/>
    <mergeCell ref="X3142:X3147"/>
    <mergeCell ref="Y3142:Y3147"/>
    <mergeCell ref="Z3142:Z3147"/>
    <mergeCell ref="AA3142:AA3147"/>
    <mergeCell ref="AB3142:AB3147"/>
    <mergeCell ref="U3161:V3161"/>
    <mergeCell ref="W3161:W3165"/>
    <mergeCell ref="U3162:U3165"/>
    <mergeCell ref="V3162:V3165"/>
    <mergeCell ref="G3163:G3165"/>
    <mergeCell ref="H3163:H3165"/>
    <mergeCell ref="I3163:I3165"/>
    <mergeCell ref="O3161:O3165"/>
    <mergeCell ref="P3161:P3165"/>
    <mergeCell ref="Q3161:Q3165"/>
    <mergeCell ref="R3161:R3165"/>
    <mergeCell ref="S3161:S3165"/>
    <mergeCell ref="T3161:T3165"/>
    <mergeCell ref="G3161:I3162"/>
    <mergeCell ref="J3161:J3165"/>
    <mergeCell ref="K3161:K3165"/>
    <mergeCell ref="L3161:L3165"/>
    <mergeCell ref="M3161:M3165"/>
    <mergeCell ref="N3161:N3165"/>
    <mergeCell ref="A3161:A3165"/>
    <mergeCell ref="B3161:B3165"/>
    <mergeCell ref="C3161:C3165"/>
    <mergeCell ref="D3161:D3165"/>
    <mergeCell ref="E3161:E3165"/>
    <mergeCell ref="F3161:F3165"/>
    <mergeCell ref="AA3156:AB3156"/>
    <mergeCell ref="A3157:AB3157"/>
    <mergeCell ref="A3158:AB3158"/>
    <mergeCell ref="A3160:L3160"/>
    <mergeCell ref="M3160:W3160"/>
    <mergeCell ref="X3160:X3165"/>
    <mergeCell ref="Y3160:Y3165"/>
    <mergeCell ref="Z3160:Z3165"/>
    <mergeCell ref="AA3160:AA3165"/>
    <mergeCell ref="AB3160:AB3165"/>
    <mergeCell ref="U3182:V3182"/>
    <mergeCell ref="W3182:W3186"/>
    <mergeCell ref="U3183:U3186"/>
    <mergeCell ref="V3183:V3186"/>
    <mergeCell ref="G3184:G3186"/>
    <mergeCell ref="H3184:H3186"/>
    <mergeCell ref="I3184:I3186"/>
    <mergeCell ref="O3182:O3186"/>
    <mergeCell ref="P3182:P3186"/>
    <mergeCell ref="Q3182:Q3186"/>
    <mergeCell ref="R3182:R3186"/>
    <mergeCell ref="S3182:S3186"/>
    <mergeCell ref="T3182:T3186"/>
    <mergeCell ref="G3182:I3183"/>
    <mergeCell ref="J3182:J3186"/>
    <mergeCell ref="K3182:K3186"/>
    <mergeCell ref="L3182:L3186"/>
    <mergeCell ref="M3182:M3186"/>
    <mergeCell ref="N3182:N3186"/>
    <mergeCell ref="A3182:A3186"/>
    <mergeCell ref="B3182:B3186"/>
    <mergeCell ref="C3182:C3186"/>
    <mergeCell ref="D3182:D3186"/>
    <mergeCell ref="E3182:E3186"/>
    <mergeCell ref="F3182:F3186"/>
    <mergeCell ref="AA3177:AB3177"/>
    <mergeCell ref="A3178:AB3178"/>
    <mergeCell ref="A3179:AB3179"/>
    <mergeCell ref="A3181:L3181"/>
    <mergeCell ref="M3181:W3181"/>
    <mergeCell ref="X3181:X3186"/>
    <mergeCell ref="Y3181:Y3186"/>
    <mergeCell ref="Z3181:Z3186"/>
    <mergeCell ref="AA3181:AA3186"/>
    <mergeCell ref="AB3181:AB3186"/>
    <mergeCell ref="U3200:V3200"/>
    <mergeCell ref="W3200:W3204"/>
    <mergeCell ref="U3201:U3204"/>
    <mergeCell ref="V3201:V3204"/>
    <mergeCell ref="G3202:G3204"/>
    <mergeCell ref="H3202:H3204"/>
    <mergeCell ref="I3202:I3204"/>
    <mergeCell ref="O3200:O3204"/>
    <mergeCell ref="P3200:P3204"/>
    <mergeCell ref="Q3200:Q3204"/>
    <mergeCell ref="R3200:R3204"/>
    <mergeCell ref="S3200:S3204"/>
    <mergeCell ref="T3200:T3204"/>
    <mergeCell ref="G3200:I3201"/>
    <mergeCell ref="J3200:J3204"/>
    <mergeCell ref="K3200:K3204"/>
    <mergeCell ref="L3200:L3204"/>
    <mergeCell ref="M3200:M3204"/>
    <mergeCell ref="N3200:N3204"/>
    <mergeCell ref="A3200:A3204"/>
    <mergeCell ref="B3200:B3204"/>
    <mergeCell ref="C3200:C3204"/>
    <mergeCell ref="D3200:D3204"/>
    <mergeCell ref="E3200:E3204"/>
    <mergeCell ref="F3200:F3204"/>
    <mergeCell ref="AA3195:AB3195"/>
    <mergeCell ref="A3196:AB3196"/>
    <mergeCell ref="A3197:AB3197"/>
    <mergeCell ref="A3199:L3199"/>
    <mergeCell ref="M3199:W3199"/>
    <mergeCell ref="X3199:X3204"/>
    <mergeCell ref="Y3199:Y3204"/>
    <mergeCell ref="Z3199:Z3204"/>
    <mergeCell ref="AA3199:AA3204"/>
    <mergeCell ref="AB3199:AB3204"/>
    <mergeCell ref="U3218:V3218"/>
    <mergeCell ref="W3218:W3222"/>
    <mergeCell ref="U3219:U3222"/>
    <mergeCell ref="V3219:V3222"/>
    <mergeCell ref="G3220:G3222"/>
    <mergeCell ref="H3220:H3222"/>
    <mergeCell ref="I3220:I3222"/>
    <mergeCell ref="O3218:O3222"/>
    <mergeCell ref="P3218:P3222"/>
    <mergeCell ref="Q3218:Q3222"/>
    <mergeCell ref="R3218:R3222"/>
    <mergeCell ref="S3218:S3222"/>
    <mergeCell ref="T3218:T3222"/>
    <mergeCell ref="G3218:I3219"/>
    <mergeCell ref="J3218:J3222"/>
    <mergeCell ref="K3218:K3222"/>
    <mergeCell ref="L3218:L3222"/>
    <mergeCell ref="M3218:M3222"/>
    <mergeCell ref="N3218:N3222"/>
    <mergeCell ref="A3218:A3222"/>
    <mergeCell ref="B3218:B3222"/>
    <mergeCell ref="C3218:C3222"/>
    <mergeCell ref="D3218:D3222"/>
    <mergeCell ref="E3218:E3222"/>
    <mergeCell ref="F3218:F3222"/>
    <mergeCell ref="AA3213:AB3213"/>
    <mergeCell ref="A3214:AB3214"/>
    <mergeCell ref="A3215:AB3215"/>
    <mergeCell ref="A3217:L3217"/>
    <mergeCell ref="M3217:W3217"/>
    <mergeCell ref="X3217:X3222"/>
    <mergeCell ref="Y3217:Y3222"/>
    <mergeCell ref="Z3217:Z3222"/>
    <mergeCell ref="AA3217:AA3222"/>
    <mergeCell ref="AB3217:AB3222"/>
    <mergeCell ref="U3236:V3236"/>
    <mergeCell ref="W3236:W3240"/>
    <mergeCell ref="U3237:U3240"/>
    <mergeCell ref="V3237:V3240"/>
    <mergeCell ref="G3238:G3240"/>
    <mergeCell ref="H3238:H3240"/>
    <mergeCell ref="I3238:I3240"/>
    <mergeCell ref="O3236:O3240"/>
    <mergeCell ref="P3236:P3240"/>
    <mergeCell ref="Q3236:Q3240"/>
    <mergeCell ref="R3236:R3240"/>
    <mergeCell ref="S3236:S3240"/>
    <mergeCell ref="T3236:T3240"/>
    <mergeCell ref="G3236:I3237"/>
    <mergeCell ref="J3236:J3240"/>
    <mergeCell ref="K3236:K3240"/>
    <mergeCell ref="L3236:L3240"/>
    <mergeCell ref="M3236:M3240"/>
    <mergeCell ref="N3236:N3240"/>
    <mergeCell ref="A3236:A3240"/>
    <mergeCell ref="B3236:B3240"/>
    <mergeCell ref="C3236:C3240"/>
    <mergeCell ref="D3236:D3240"/>
    <mergeCell ref="E3236:E3240"/>
    <mergeCell ref="F3236:F3240"/>
    <mergeCell ref="AA3231:AB3231"/>
    <mergeCell ref="A3232:AB3232"/>
    <mergeCell ref="A3233:AB3233"/>
    <mergeCell ref="A3235:L3235"/>
    <mergeCell ref="M3235:W3235"/>
    <mergeCell ref="X3235:X3240"/>
    <mergeCell ref="Y3235:Y3240"/>
    <mergeCell ref="Z3235:Z3240"/>
    <mergeCell ref="AA3235:AA3240"/>
    <mergeCell ref="AB3235:AB3240"/>
    <mergeCell ref="U3254:V3254"/>
    <mergeCell ref="W3254:W3258"/>
    <mergeCell ref="U3255:U3258"/>
    <mergeCell ref="V3255:V3258"/>
    <mergeCell ref="G3256:G3258"/>
    <mergeCell ref="H3256:H3258"/>
    <mergeCell ref="I3256:I3258"/>
    <mergeCell ref="O3254:O3258"/>
    <mergeCell ref="P3254:P3258"/>
    <mergeCell ref="Q3254:Q3258"/>
    <mergeCell ref="R3254:R3258"/>
    <mergeCell ref="S3254:S3258"/>
    <mergeCell ref="T3254:T3258"/>
    <mergeCell ref="G3254:I3255"/>
    <mergeCell ref="J3254:J3258"/>
    <mergeCell ref="K3254:K3258"/>
    <mergeCell ref="L3254:L3258"/>
    <mergeCell ref="M3254:M3258"/>
    <mergeCell ref="N3254:N3258"/>
    <mergeCell ref="A3254:A3258"/>
    <mergeCell ref="B3254:B3258"/>
    <mergeCell ref="C3254:C3258"/>
    <mergeCell ref="D3254:D3258"/>
    <mergeCell ref="E3254:E3258"/>
    <mergeCell ref="F3254:F3258"/>
    <mergeCell ref="AA3249:AB3249"/>
    <mergeCell ref="A3250:AB3250"/>
    <mergeCell ref="A3251:AB3251"/>
    <mergeCell ref="A3253:L3253"/>
    <mergeCell ref="M3253:W3253"/>
    <mergeCell ref="X3253:X3258"/>
    <mergeCell ref="Y3253:Y3258"/>
    <mergeCell ref="Z3253:Z3258"/>
    <mergeCell ref="AA3253:AA3258"/>
    <mergeCell ref="AB3253:AB3258"/>
    <mergeCell ref="U3275:V3275"/>
    <mergeCell ref="W3275:W3279"/>
    <mergeCell ref="U3276:U3279"/>
    <mergeCell ref="V3276:V3279"/>
    <mergeCell ref="G3277:G3279"/>
    <mergeCell ref="H3277:H3279"/>
    <mergeCell ref="I3277:I3279"/>
    <mergeCell ref="O3275:O3279"/>
    <mergeCell ref="P3275:P3279"/>
    <mergeCell ref="Q3275:Q3279"/>
    <mergeCell ref="R3275:R3279"/>
    <mergeCell ref="S3275:S3279"/>
    <mergeCell ref="T3275:T3279"/>
    <mergeCell ref="G3275:I3276"/>
    <mergeCell ref="J3275:J3279"/>
    <mergeCell ref="K3275:K3279"/>
    <mergeCell ref="L3275:L3279"/>
    <mergeCell ref="M3275:M3279"/>
    <mergeCell ref="N3275:N3279"/>
    <mergeCell ref="A3275:A3279"/>
    <mergeCell ref="B3275:B3279"/>
    <mergeCell ref="C3275:C3279"/>
    <mergeCell ref="D3275:D3279"/>
    <mergeCell ref="E3275:E3279"/>
    <mergeCell ref="F3275:F3279"/>
    <mergeCell ref="AA3270:AB3270"/>
    <mergeCell ref="A3271:AB3271"/>
    <mergeCell ref="A3272:AB3272"/>
    <mergeCell ref="A3274:L3274"/>
    <mergeCell ref="M3274:W3274"/>
    <mergeCell ref="X3274:X3279"/>
    <mergeCell ref="Y3274:Y3279"/>
    <mergeCell ref="Z3274:Z3279"/>
    <mergeCell ref="AA3274:AA3279"/>
    <mergeCell ref="AB3274:AB3279"/>
    <mergeCell ref="U3296:V3296"/>
    <mergeCell ref="W3296:W3300"/>
    <mergeCell ref="U3297:U3300"/>
    <mergeCell ref="V3297:V3300"/>
    <mergeCell ref="G3298:G3300"/>
    <mergeCell ref="H3298:H3300"/>
    <mergeCell ref="I3298:I3300"/>
    <mergeCell ref="O3296:O3300"/>
    <mergeCell ref="P3296:P3300"/>
    <mergeCell ref="Q3296:Q3300"/>
    <mergeCell ref="R3296:R3300"/>
    <mergeCell ref="S3296:S3300"/>
    <mergeCell ref="T3296:T3300"/>
    <mergeCell ref="G3296:I3297"/>
    <mergeCell ref="J3296:J3300"/>
    <mergeCell ref="K3296:K3300"/>
    <mergeCell ref="L3296:L3300"/>
    <mergeCell ref="M3296:M3300"/>
    <mergeCell ref="N3296:N3300"/>
    <mergeCell ref="A3296:A3300"/>
    <mergeCell ref="B3296:B3300"/>
    <mergeCell ref="C3296:C3300"/>
    <mergeCell ref="D3296:D3300"/>
    <mergeCell ref="E3296:E3300"/>
    <mergeCell ref="F3296:F3300"/>
    <mergeCell ref="AA3291:AB3291"/>
    <mergeCell ref="A3292:AB3292"/>
    <mergeCell ref="A3293:AB3293"/>
    <mergeCell ref="A3295:L3295"/>
    <mergeCell ref="M3295:W3295"/>
    <mergeCell ref="X3295:X3300"/>
    <mergeCell ref="Y3295:Y3300"/>
    <mergeCell ref="Z3295:Z3300"/>
    <mergeCell ref="AA3295:AA3300"/>
    <mergeCell ref="AB3295:AB3300"/>
    <mergeCell ref="U3317:V3317"/>
    <mergeCell ref="W3317:W3321"/>
    <mergeCell ref="U3318:U3321"/>
    <mergeCell ref="V3318:V3321"/>
    <mergeCell ref="G3319:G3321"/>
    <mergeCell ref="H3319:H3321"/>
    <mergeCell ref="I3319:I3321"/>
    <mergeCell ref="O3317:O3321"/>
    <mergeCell ref="P3317:P3321"/>
    <mergeCell ref="Q3317:Q3321"/>
    <mergeCell ref="R3317:R3321"/>
    <mergeCell ref="S3317:S3321"/>
    <mergeCell ref="T3317:T3321"/>
    <mergeCell ref="G3317:I3318"/>
    <mergeCell ref="J3317:J3321"/>
    <mergeCell ref="K3317:K3321"/>
    <mergeCell ref="L3317:L3321"/>
    <mergeCell ref="M3317:M3321"/>
    <mergeCell ref="N3317:N3321"/>
    <mergeCell ref="A3317:A3321"/>
    <mergeCell ref="B3317:B3321"/>
    <mergeCell ref="C3317:C3321"/>
    <mergeCell ref="D3317:D3321"/>
    <mergeCell ref="E3317:E3321"/>
    <mergeCell ref="F3317:F3321"/>
    <mergeCell ref="AA3312:AB3312"/>
    <mergeCell ref="A3313:AB3313"/>
    <mergeCell ref="A3314:AB3314"/>
    <mergeCell ref="A3316:L3316"/>
    <mergeCell ref="M3316:W3316"/>
    <mergeCell ref="X3316:X3321"/>
    <mergeCell ref="Y3316:Y3321"/>
    <mergeCell ref="Z3316:Z3321"/>
    <mergeCell ref="AA3316:AA3321"/>
    <mergeCell ref="AB3316:AB3321"/>
    <mergeCell ref="U3347:V3347"/>
    <mergeCell ref="W3347:W3351"/>
    <mergeCell ref="U3348:U3351"/>
    <mergeCell ref="V3348:V3351"/>
    <mergeCell ref="G3349:G3351"/>
    <mergeCell ref="H3349:H3351"/>
    <mergeCell ref="I3349:I3351"/>
    <mergeCell ref="O3347:O3351"/>
    <mergeCell ref="P3347:P3351"/>
    <mergeCell ref="Q3347:Q3351"/>
    <mergeCell ref="R3347:R3351"/>
    <mergeCell ref="S3347:S3351"/>
    <mergeCell ref="T3347:T3351"/>
    <mergeCell ref="G3347:I3348"/>
    <mergeCell ref="J3347:J3351"/>
    <mergeCell ref="K3347:K3351"/>
    <mergeCell ref="L3347:L3351"/>
    <mergeCell ref="M3347:M3351"/>
    <mergeCell ref="N3347:N3351"/>
    <mergeCell ref="A3347:A3351"/>
    <mergeCell ref="B3347:B3351"/>
    <mergeCell ref="C3347:C3351"/>
    <mergeCell ref="D3347:D3351"/>
    <mergeCell ref="E3347:E3351"/>
    <mergeCell ref="F3347:F3351"/>
    <mergeCell ref="AA3342:AB3342"/>
    <mergeCell ref="A3343:AB3343"/>
    <mergeCell ref="A3344:AB3344"/>
    <mergeCell ref="A3346:L3346"/>
    <mergeCell ref="M3346:W3346"/>
    <mergeCell ref="X3346:X3351"/>
    <mergeCell ref="Y3346:Y3351"/>
    <mergeCell ref="Z3346:Z3351"/>
    <mergeCell ref="AA3346:AA3351"/>
    <mergeCell ref="AB3346:AB3351"/>
    <mergeCell ref="U3372:V3372"/>
    <mergeCell ref="W3372:W3376"/>
    <mergeCell ref="U3373:U3376"/>
    <mergeCell ref="V3373:V3376"/>
    <mergeCell ref="G3374:G3376"/>
    <mergeCell ref="H3374:H3376"/>
    <mergeCell ref="I3374:I3376"/>
    <mergeCell ref="O3372:O3376"/>
    <mergeCell ref="P3372:P3376"/>
    <mergeCell ref="Q3372:Q3376"/>
    <mergeCell ref="R3372:R3376"/>
    <mergeCell ref="S3372:S3376"/>
    <mergeCell ref="T3372:T3376"/>
    <mergeCell ref="G3372:I3373"/>
    <mergeCell ref="J3372:J3376"/>
    <mergeCell ref="K3372:K3376"/>
    <mergeCell ref="L3372:L3376"/>
    <mergeCell ref="M3372:M3376"/>
    <mergeCell ref="N3372:N3376"/>
    <mergeCell ref="A3372:A3376"/>
    <mergeCell ref="B3372:B3376"/>
    <mergeCell ref="C3372:C3376"/>
    <mergeCell ref="D3372:D3376"/>
    <mergeCell ref="E3372:E3376"/>
    <mergeCell ref="F3372:F3376"/>
    <mergeCell ref="AA3367:AB3367"/>
    <mergeCell ref="A3368:AB3368"/>
    <mergeCell ref="A3369:AB3369"/>
    <mergeCell ref="A3371:L3371"/>
    <mergeCell ref="M3371:W3371"/>
    <mergeCell ref="X3371:X3376"/>
    <mergeCell ref="Y3371:Y3376"/>
    <mergeCell ref="Z3371:Z3376"/>
    <mergeCell ref="AA3371:AA3376"/>
    <mergeCell ref="AB3371:AB3376"/>
    <mergeCell ref="U3394:V3394"/>
    <mergeCell ref="W3394:W3398"/>
    <mergeCell ref="U3395:U3398"/>
    <mergeCell ref="V3395:V3398"/>
    <mergeCell ref="G3396:G3398"/>
    <mergeCell ref="H3396:H3398"/>
    <mergeCell ref="I3396:I3398"/>
    <mergeCell ref="O3394:O3398"/>
    <mergeCell ref="P3394:P3398"/>
    <mergeCell ref="Q3394:Q3398"/>
    <mergeCell ref="R3394:R3398"/>
    <mergeCell ref="S3394:S3398"/>
    <mergeCell ref="T3394:T3398"/>
    <mergeCell ref="G3394:I3395"/>
    <mergeCell ref="J3394:J3398"/>
    <mergeCell ref="K3394:K3398"/>
    <mergeCell ref="L3394:L3398"/>
    <mergeCell ref="M3394:M3398"/>
    <mergeCell ref="N3394:N3398"/>
    <mergeCell ref="A3394:A3398"/>
    <mergeCell ref="B3394:B3398"/>
    <mergeCell ref="C3394:C3398"/>
    <mergeCell ref="D3394:D3398"/>
    <mergeCell ref="E3394:E3398"/>
    <mergeCell ref="F3394:F3398"/>
    <mergeCell ref="AA3389:AB3389"/>
    <mergeCell ref="A3390:AB3390"/>
    <mergeCell ref="A3391:AB3391"/>
    <mergeCell ref="A3393:L3393"/>
    <mergeCell ref="M3393:W3393"/>
    <mergeCell ref="X3393:X3398"/>
    <mergeCell ref="Y3393:Y3398"/>
    <mergeCell ref="Z3393:Z3398"/>
    <mergeCell ref="AA3393:AA3398"/>
    <mergeCell ref="AB3393:AB3398"/>
    <mergeCell ref="U3412:V3412"/>
    <mergeCell ref="W3412:W3416"/>
    <mergeCell ref="U3413:U3416"/>
    <mergeCell ref="V3413:V3416"/>
    <mergeCell ref="G3414:G3416"/>
    <mergeCell ref="H3414:H3416"/>
    <mergeCell ref="I3414:I3416"/>
    <mergeCell ref="O3412:O3416"/>
    <mergeCell ref="P3412:P3416"/>
    <mergeCell ref="Q3412:Q3416"/>
    <mergeCell ref="R3412:R3416"/>
    <mergeCell ref="S3412:S3416"/>
    <mergeCell ref="T3412:T3416"/>
    <mergeCell ref="G3412:I3413"/>
    <mergeCell ref="J3412:J3416"/>
    <mergeCell ref="K3412:K3416"/>
    <mergeCell ref="L3412:L3416"/>
    <mergeCell ref="M3412:M3416"/>
    <mergeCell ref="N3412:N3416"/>
    <mergeCell ref="A3412:A3416"/>
    <mergeCell ref="B3412:B3416"/>
    <mergeCell ref="C3412:C3416"/>
    <mergeCell ref="D3412:D3416"/>
    <mergeCell ref="E3412:E3416"/>
    <mergeCell ref="F3412:F3416"/>
    <mergeCell ref="AA3407:AB3407"/>
    <mergeCell ref="A3408:AB3408"/>
    <mergeCell ref="A3409:AB3409"/>
    <mergeCell ref="A3411:L3411"/>
    <mergeCell ref="M3411:W3411"/>
    <mergeCell ref="X3411:X3416"/>
    <mergeCell ref="Y3411:Y3416"/>
    <mergeCell ref="Z3411:Z3416"/>
    <mergeCell ref="AA3411:AA3416"/>
    <mergeCell ref="AB3411:AB3416"/>
    <mergeCell ref="U3432:V3432"/>
    <mergeCell ref="W3432:W3436"/>
    <mergeCell ref="U3433:U3436"/>
    <mergeCell ref="V3433:V3436"/>
    <mergeCell ref="G3434:G3436"/>
    <mergeCell ref="H3434:H3436"/>
    <mergeCell ref="I3434:I3436"/>
    <mergeCell ref="O3432:O3436"/>
    <mergeCell ref="P3432:P3436"/>
    <mergeCell ref="Q3432:Q3436"/>
    <mergeCell ref="R3432:R3436"/>
    <mergeCell ref="S3432:S3436"/>
    <mergeCell ref="T3432:T3436"/>
    <mergeCell ref="G3432:I3433"/>
    <mergeCell ref="J3432:J3436"/>
    <mergeCell ref="K3432:K3436"/>
    <mergeCell ref="L3432:L3436"/>
    <mergeCell ref="M3432:M3436"/>
    <mergeCell ref="N3432:N3436"/>
    <mergeCell ref="A3432:A3436"/>
    <mergeCell ref="B3432:B3436"/>
    <mergeCell ref="C3432:C3436"/>
    <mergeCell ref="D3432:D3436"/>
    <mergeCell ref="E3432:E3436"/>
    <mergeCell ref="F3432:F3436"/>
    <mergeCell ref="AA3427:AB3427"/>
    <mergeCell ref="A3428:AB3428"/>
    <mergeCell ref="A3429:AB3429"/>
    <mergeCell ref="A3431:L3431"/>
    <mergeCell ref="M3431:W3431"/>
    <mergeCell ref="X3431:X3436"/>
    <mergeCell ref="Y3431:Y3436"/>
    <mergeCell ref="Z3431:Z3436"/>
    <mergeCell ref="AA3431:AA3436"/>
    <mergeCell ref="AB3431:AB3436"/>
    <mergeCell ref="U3457:V3457"/>
    <mergeCell ref="W3457:W3461"/>
    <mergeCell ref="U3458:U3461"/>
    <mergeCell ref="V3458:V3461"/>
    <mergeCell ref="G3459:G3461"/>
    <mergeCell ref="H3459:H3461"/>
    <mergeCell ref="I3459:I3461"/>
    <mergeCell ref="O3457:O3461"/>
    <mergeCell ref="P3457:P3461"/>
    <mergeCell ref="Q3457:Q3461"/>
    <mergeCell ref="R3457:R3461"/>
    <mergeCell ref="S3457:S3461"/>
    <mergeCell ref="T3457:T3461"/>
    <mergeCell ref="G3457:I3458"/>
    <mergeCell ref="J3457:J3461"/>
    <mergeCell ref="K3457:K3461"/>
    <mergeCell ref="L3457:L3461"/>
    <mergeCell ref="M3457:M3461"/>
    <mergeCell ref="N3457:N3461"/>
    <mergeCell ref="A3457:A3461"/>
    <mergeCell ref="B3457:B3461"/>
    <mergeCell ref="C3457:C3461"/>
    <mergeCell ref="D3457:D3461"/>
    <mergeCell ref="E3457:E3461"/>
    <mergeCell ref="F3457:F3461"/>
    <mergeCell ref="AA3452:AB3452"/>
    <mergeCell ref="A3453:AB3453"/>
    <mergeCell ref="A3454:AB3454"/>
    <mergeCell ref="A3456:L3456"/>
    <mergeCell ref="M3456:W3456"/>
    <mergeCell ref="X3456:X3461"/>
    <mergeCell ref="Y3456:Y3461"/>
    <mergeCell ref="Z3456:Z3461"/>
    <mergeCell ref="AA3456:AA3461"/>
    <mergeCell ref="AB3456:AB3461"/>
    <mergeCell ref="U3476:V3476"/>
    <mergeCell ref="W3476:W3480"/>
    <mergeCell ref="U3477:U3480"/>
    <mergeCell ref="V3477:V3480"/>
    <mergeCell ref="G3478:G3480"/>
    <mergeCell ref="H3478:H3480"/>
    <mergeCell ref="I3478:I3480"/>
    <mergeCell ref="O3476:O3480"/>
    <mergeCell ref="P3476:P3480"/>
    <mergeCell ref="Q3476:Q3480"/>
    <mergeCell ref="R3476:R3480"/>
    <mergeCell ref="S3476:S3480"/>
    <mergeCell ref="T3476:T3480"/>
    <mergeCell ref="G3476:I3477"/>
    <mergeCell ref="J3476:J3480"/>
    <mergeCell ref="K3476:K3480"/>
    <mergeCell ref="L3476:L3480"/>
    <mergeCell ref="M3476:M3480"/>
    <mergeCell ref="N3476:N3480"/>
    <mergeCell ref="A3476:A3480"/>
    <mergeCell ref="B3476:B3480"/>
    <mergeCell ref="C3476:C3480"/>
    <mergeCell ref="D3476:D3480"/>
    <mergeCell ref="E3476:E3480"/>
    <mergeCell ref="F3476:F3480"/>
    <mergeCell ref="AA3471:AB3471"/>
    <mergeCell ref="A3472:AB3472"/>
    <mergeCell ref="A3473:AB3473"/>
    <mergeCell ref="A3475:L3475"/>
    <mergeCell ref="M3475:W3475"/>
    <mergeCell ref="X3475:X3480"/>
    <mergeCell ref="Y3475:Y3480"/>
    <mergeCell ref="Z3475:Z3480"/>
    <mergeCell ref="AA3475:AA3480"/>
    <mergeCell ref="AB3475:AB3480"/>
    <mergeCell ref="U3494:V3494"/>
    <mergeCell ref="W3494:W3498"/>
    <mergeCell ref="U3495:U3498"/>
    <mergeCell ref="V3495:V3498"/>
    <mergeCell ref="G3496:G3498"/>
    <mergeCell ref="H3496:H3498"/>
    <mergeCell ref="I3496:I3498"/>
    <mergeCell ref="O3494:O3498"/>
    <mergeCell ref="P3494:P3498"/>
    <mergeCell ref="Q3494:Q3498"/>
    <mergeCell ref="R3494:R3498"/>
    <mergeCell ref="S3494:S3498"/>
    <mergeCell ref="T3494:T3498"/>
    <mergeCell ref="G3494:I3495"/>
    <mergeCell ref="J3494:J3498"/>
    <mergeCell ref="K3494:K3498"/>
    <mergeCell ref="L3494:L3498"/>
    <mergeCell ref="M3494:M3498"/>
    <mergeCell ref="N3494:N3498"/>
    <mergeCell ref="A3494:A3498"/>
    <mergeCell ref="B3494:B3498"/>
    <mergeCell ref="C3494:C3498"/>
    <mergeCell ref="D3494:D3498"/>
    <mergeCell ref="E3494:E3498"/>
    <mergeCell ref="F3494:F3498"/>
    <mergeCell ref="AA3489:AB3489"/>
    <mergeCell ref="A3490:AB3490"/>
    <mergeCell ref="A3491:AB3491"/>
    <mergeCell ref="A3493:L3493"/>
    <mergeCell ref="M3493:W3493"/>
    <mergeCell ref="X3493:X3498"/>
    <mergeCell ref="Y3493:Y3498"/>
    <mergeCell ref="Z3493:Z3498"/>
    <mergeCell ref="AA3493:AA3498"/>
    <mergeCell ref="AB3493:AB3498"/>
    <mergeCell ref="U3515:V3515"/>
    <mergeCell ref="W3515:W3519"/>
    <mergeCell ref="U3516:U3519"/>
    <mergeCell ref="V3516:V3519"/>
    <mergeCell ref="G3517:G3519"/>
    <mergeCell ref="H3517:H3519"/>
    <mergeCell ref="I3517:I3519"/>
    <mergeCell ref="O3515:O3519"/>
    <mergeCell ref="P3515:P3519"/>
    <mergeCell ref="Q3515:Q3519"/>
    <mergeCell ref="R3515:R3519"/>
    <mergeCell ref="S3515:S3519"/>
    <mergeCell ref="T3515:T3519"/>
    <mergeCell ref="G3515:I3516"/>
    <mergeCell ref="J3515:J3519"/>
    <mergeCell ref="K3515:K3519"/>
    <mergeCell ref="L3515:L3519"/>
    <mergeCell ref="M3515:M3519"/>
    <mergeCell ref="N3515:N3519"/>
    <mergeCell ref="A3515:A3519"/>
    <mergeCell ref="B3515:B3519"/>
    <mergeCell ref="C3515:C3519"/>
    <mergeCell ref="D3515:D3519"/>
    <mergeCell ref="E3515:E3519"/>
    <mergeCell ref="F3515:F3519"/>
    <mergeCell ref="AA3510:AB3510"/>
    <mergeCell ref="A3511:AB3511"/>
    <mergeCell ref="A3512:AB3512"/>
    <mergeCell ref="A3514:L3514"/>
    <mergeCell ref="M3514:W3514"/>
    <mergeCell ref="X3514:X3519"/>
    <mergeCell ref="Y3514:Y3519"/>
    <mergeCell ref="Z3514:Z3519"/>
    <mergeCell ref="AA3514:AA3519"/>
    <mergeCell ref="AB3514:AB3519"/>
    <mergeCell ref="U3533:V3533"/>
    <mergeCell ref="W3533:W3537"/>
    <mergeCell ref="U3534:U3537"/>
    <mergeCell ref="V3534:V3537"/>
    <mergeCell ref="G3535:G3537"/>
    <mergeCell ref="H3535:H3537"/>
    <mergeCell ref="I3535:I3537"/>
    <mergeCell ref="O3533:O3537"/>
    <mergeCell ref="P3533:P3537"/>
    <mergeCell ref="Q3533:Q3537"/>
    <mergeCell ref="R3533:R3537"/>
    <mergeCell ref="S3533:S3537"/>
    <mergeCell ref="T3533:T3537"/>
    <mergeCell ref="G3533:I3534"/>
    <mergeCell ref="J3533:J3537"/>
    <mergeCell ref="K3533:K3537"/>
    <mergeCell ref="L3533:L3537"/>
    <mergeCell ref="M3533:M3537"/>
    <mergeCell ref="N3533:N3537"/>
    <mergeCell ref="A3533:A3537"/>
    <mergeCell ref="B3533:B3537"/>
    <mergeCell ref="C3533:C3537"/>
    <mergeCell ref="D3533:D3537"/>
    <mergeCell ref="E3533:E3537"/>
    <mergeCell ref="F3533:F3537"/>
    <mergeCell ref="AA3528:AB3528"/>
    <mergeCell ref="A3529:AB3529"/>
    <mergeCell ref="A3530:AB3530"/>
    <mergeCell ref="A3532:L3532"/>
    <mergeCell ref="M3532:W3532"/>
    <mergeCell ref="X3532:X3537"/>
    <mergeCell ref="Y3532:Y3537"/>
    <mergeCell ref="Z3532:Z3537"/>
    <mergeCell ref="AA3532:AA3537"/>
    <mergeCell ref="AB3532:AB3537"/>
    <mergeCell ref="U3551:V3551"/>
    <mergeCell ref="W3551:W3555"/>
    <mergeCell ref="U3552:U3555"/>
    <mergeCell ref="V3552:V3555"/>
    <mergeCell ref="G3553:G3555"/>
    <mergeCell ref="H3553:H3555"/>
    <mergeCell ref="I3553:I3555"/>
    <mergeCell ref="O3551:O3555"/>
    <mergeCell ref="P3551:P3555"/>
    <mergeCell ref="Q3551:Q3555"/>
    <mergeCell ref="R3551:R3555"/>
    <mergeCell ref="S3551:S3555"/>
    <mergeCell ref="T3551:T3555"/>
    <mergeCell ref="G3551:I3552"/>
    <mergeCell ref="J3551:J3555"/>
    <mergeCell ref="K3551:K3555"/>
    <mergeCell ref="L3551:L3555"/>
    <mergeCell ref="M3551:M3555"/>
    <mergeCell ref="N3551:N3555"/>
    <mergeCell ref="A3551:A3555"/>
    <mergeCell ref="B3551:B3555"/>
    <mergeCell ref="C3551:C3555"/>
    <mergeCell ref="D3551:D3555"/>
    <mergeCell ref="E3551:E3555"/>
    <mergeCell ref="F3551:F3555"/>
    <mergeCell ref="AA3546:AB3546"/>
    <mergeCell ref="A3547:AB3547"/>
    <mergeCell ref="A3548:AB3548"/>
    <mergeCell ref="A3550:L3550"/>
    <mergeCell ref="M3550:W3550"/>
    <mergeCell ref="X3550:X3555"/>
    <mergeCell ref="Y3550:Y3555"/>
    <mergeCell ref="Z3550:Z3555"/>
    <mergeCell ref="AA3550:AA3555"/>
    <mergeCell ref="AB3550:AB3555"/>
    <mergeCell ref="U3571:V3571"/>
    <mergeCell ref="W3571:W3575"/>
    <mergeCell ref="U3572:U3575"/>
    <mergeCell ref="V3572:V3575"/>
    <mergeCell ref="G3573:G3575"/>
    <mergeCell ref="H3573:H3575"/>
    <mergeCell ref="I3573:I3575"/>
    <mergeCell ref="O3571:O3575"/>
    <mergeCell ref="P3571:P3575"/>
    <mergeCell ref="Q3571:Q3575"/>
    <mergeCell ref="R3571:R3575"/>
    <mergeCell ref="S3571:S3575"/>
    <mergeCell ref="T3571:T3575"/>
    <mergeCell ref="G3571:I3572"/>
    <mergeCell ref="J3571:J3575"/>
    <mergeCell ref="K3571:K3575"/>
    <mergeCell ref="L3571:L3575"/>
    <mergeCell ref="M3571:M3575"/>
    <mergeCell ref="N3571:N3575"/>
    <mergeCell ref="A3571:A3575"/>
    <mergeCell ref="B3571:B3575"/>
    <mergeCell ref="C3571:C3575"/>
    <mergeCell ref="D3571:D3575"/>
    <mergeCell ref="E3571:E3575"/>
    <mergeCell ref="F3571:F3575"/>
    <mergeCell ref="AA3566:AB3566"/>
    <mergeCell ref="A3567:AB3567"/>
    <mergeCell ref="A3568:AB3568"/>
    <mergeCell ref="A3570:L3570"/>
    <mergeCell ref="M3570:W3570"/>
    <mergeCell ref="X3570:X3575"/>
    <mergeCell ref="Y3570:Y3575"/>
    <mergeCell ref="Z3570:Z3575"/>
    <mergeCell ref="AA3570:AA3575"/>
    <mergeCell ref="AB3570:AB3575"/>
    <mergeCell ref="U3591:V3591"/>
    <mergeCell ref="W3591:W3595"/>
    <mergeCell ref="U3592:U3595"/>
    <mergeCell ref="V3592:V3595"/>
    <mergeCell ref="G3593:G3595"/>
    <mergeCell ref="H3593:H3595"/>
    <mergeCell ref="I3593:I3595"/>
    <mergeCell ref="O3591:O3595"/>
    <mergeCell ref="P3591:P3595"/>
    <mergeCell ref="Q3591:Q3595"/>
    <mergeCell ref="R3591:R3595"/>
    <mergeCell ref="S3591:S3595"/>
    <mergeCell ref="T3591:T3595"/>
    <mergeCell ref="G3591:I3592"/>
    <mergeCell ref="J3591:J3595"/>
    <mergeCell ref="K3591:K3595"/>
    <mergeCell ref="L3591:L3595"/>
    <mergeCell ref="M3591:M3595"/>
    <mergeCell ref="N3591:N3595"/>
    <mergeCell ref="A3591:A3595"/>
    <mergeCell ref="B3591:B3595"/>
    <mergeCell ref="C3591:C3595"/>
    <mergeCell ref="D3591:D3595"/>
    <mergeCell ref="E3591:E3595"/>
    <mergeCell ref="F3591:F3595"/>
    <mergeCell ref="AA3586:AB3586"/>
    <mergeCell ref="A3587:AB3587"/>
    <mergeCell ref="A3588:AB3588"/>
    <mergeCell ref="A3590:L3590"/>
    <mergeCell ref="M3590:W3590"/>
    <mergeCell ref="X3590:X3595"/>
    <mergeCell ref="Y3590:Y3595"/>
    <mergeCell ref="Z3590:Z3595"/>
    <mergeCell ref="AA3590:AA3595"/>
    <mergeCell ref="AB3590:AB3595"/>
    <mergeCell ref="U3609:V3609"/>
    <mergeCell ref="W3609:W3613"/>
    <mergeCell ref="U3610:U3613"/>
    <mergeCell ref="V3610:V3613"/>
    <mergeCell ref="G3611:G3613"/>
    <mergeCell ref="H3611:H3613"/>
    <mergeCell ref="I3611:I3613"/>
    <mergeCell ref="O3609:O3613"/>
    <mergeCell ref="P3609:P3613"/>
    <mergeCell ref="Q3609:Q3613"/>
    <mergeCell ref="R3609:R3613"/>
    <mergeCell ref="S3609:S3613"/>
    <mergeCell ref="T3609:T3613"/>
    <mergeCell ref="G3609:I3610"/>
    <mergeCell ref="J3609:J3613"/>
    <mergeCell ref="K3609:K3613"/>
    <mergeCell ref="L3609:L3613"/>
    <mergeCell ref="M3609:M3613"/>
    <mergeCell ref="N3609:N3613"/>
    <mergeCell ref="A3609:A3613"/>
    <mergeCell ref="B3609:B3613"/>
    <mergeCell ref="C3609:C3613"/>
    <mergeCell ref="D3609:D3613"/>
    <mergeCell ref="E3609:E3613"/>
    <mergeCell ref="F3609:F3613"/>
    <mergeCell ref="AA3604:AB3604"/>
    <mergeCell ref="A3605:AB3605"/>
    <mergeCell ref="A3606:AB3606"/>
    <mergeCell ref="A3608:L3608"/>
    <mergeCell ref="M3608:W3608"/>
    <mergeCell ref="X3608:X3613"/>
    <mergeCell ref="Y3608:Y3613"/>
    <mergeCell ref="Z3608:Z3613"/>
    <mergeCell ref="AA3608:AA3613"/>
    <mergeCell ref="AB3608:AB3613"/>
    <mergeCell ref="U3627:V3627"/>
    <mergeCell ref="W3627:W3631"/>
    <mergeCell ref="U3628:U3631"/>
    <mergeCell ref="V3628:V3631"/>
    <mergeCell ref="G3629:G3631"/>
    <mergeCell ref="H3629:H3631"/>
    <mergeCell ref="I3629:I3631"/>
    <mergeCell ref="O3627:O3631"/>
    <mergeCell ref="P3627:P3631"/>
    <mergeCell ref="Q3627:Q3631"/>
    <mergeCell ref="R3627:R3631"/>
    <mergeCell ref="S3627:S3631"/>
    <mergeCell ref="T3627:T3631"/>
    <mergeCell ref="G3627:I3628"/>
    <mergeCell ref="J3627:J3631"/>
    <mergeCell ref="K3627:K3631"/>
    <mergeCell ref="L3627:L3631"/>
    <mergeCell ref="M3627:M3631"/>
    <mergeCell ref="N3627:N3631"/>
    <mergeCell ref="A3627:A3631"/>
    <mergeCell ref="B3627:B3631"/>
    <mergeCell ref="C3627:C3631"/>
    <mergeCell ref="D3627:D3631"/>
    <mergeCell ref="E3627:E3631"/>
    <mergeCell ref="F3627:F3631"/>
    <mergeCell ref="AA3622:AB3622"/>
    <mergeCell ref="A3623:AB3623"/>
    <mergeCell ref="A3624:AB3624"/>
    <mergeCell ref="A3626:L3626"/>
    <mergeCell ref="M3626:W3626"/>
    <mergeCell ref="X3626:X3631"/>
    <mergeCell ref="Y3626:Y3631"/>
    <mergeCell ref="Z3626:Z3631"/>
    <mergeCell ref="AA3626:AA3631"/>
    <mergeCell ref="AB3626:AB3631"/>
    <mergeCell ref="U3645:V3645"/>
    <mergeCell ref="W3645:W3649"/>
    <mergeCell ref="U3646:U3649"/>
    <mergeCell ref="V3646:V3649"/>
    <mergeCell ref="G3647:G3649"/>
    <mergeCell ref="H3647:H3649"/>
    <mergeCell ref="I3647:I3649"/>
    <mergeCell ref="O3645:O3649"/>
    <mergeCell ref="P3645:P3649"/>
    <mergeCell ref="Q3645:Q3649"/>
    <mergeCell ref="R3645:R3649"/>
    <mergeCell ref="S3645:S3649"/>
    <mergeCell ref="T3645:T3649"/>
    <mergeCell ref="G3645:I3646"/>
    <mergeCell ref="J3645:J3649"/>
    <mergeCell ref="K3645:K3649"/>
    <mergeCell ref="L3645:L3649"/>
    <mergeCell ref="M3645:M3649"/>
    <mergeCell ref="N3645:N3649"/>
    <mergeCell ref="A3645:A3649"/>
    <mergeCell ref="B3645:B3649"/>
    <mergeCell ref="C3645:C3649"/>
    <mergeCell ref="D3645:D3649"/>
    <mergeCell ref="E3645:E3649"/>
    <mergeCell ref="F3645:F3649"/>
    <mergeCell ref="AA3640:AB3640"/>
    <mergeCell ref="A3641:AB3641"/>
    <mergeCell ref="A3642:AB3642"/>
    <mergeCell ref="A3644:L3644"/>
    <mergeCell ref="M3644:W3644"/>
    <mergeCell ref="X3644:X3649"/>
    <mergeCell ref="Y3644:Y3649"/>
    <mergeCell ref="Z3644:Z3649"/>
    <mergeCell ref="AA3644:AA3649"/>
    <mergeCell ref="AB3644:AB3649"/>
    <mergeCell ref="U3663:V3663"/>
    <mergeCell ref="W3663:W3667"/>
    <mergeCell ref="U3664:U3667"/>
    <mergeCell ref="V3664:V3667"/>
    <mergeCell ref="G3665:G3667"/>
    <mergeCell ref="H3665:H3667"/>
    <mergeCell ref="I3665:I3667"/>
    <mergeCell ref="O3663:O3667"/>
    <mergeCell ref="P3663:P3667"/>
    <mergeCell ref="Q3663:Q3667"/>
    <mergeCell ref="R3663:R3667"/>
    <mergeCell ref="S3663:S3667"/>
    <mergeCell ref="T3663:T3667"/>
    <mergeCell ref="G3663:I3664"/>
    <mergeCell ref="J3663:J3667"/>
    <mergeCell ref="K3663:K3667"/>
    <mergeCell ref="L3663:L3667"/>
    <mergeCell ref="M3663:M3667"/>
    <mergeCell ref="N3663:N3667"/>
    <mergeCell ref="A3663:A3667"/>
    <mergeCell ref="B3663:B3667"/>
    <mergeCell ref="C3663:C3667"/>
    <mergeCell ref="D3663:D3667"/>
    <mergeCell ref="E3663:E3667"/>
    <mergeCell ref="F3663:F3667"/>
    <mergeCell ref="AA3658:AB3658"/>
    <mergeCell ref="A3659:AB3659"/>
    <mergeCell ref="A3660:AB3660"/>
    <mergeCell ref="A3662:L3662"/>
    <mergeCell ref="M3662:W3662"/>
    <mergeCell ref="X3662:X3667"/>
    <mergeCell ref="Y3662:Y3667"/>
    <mergeCell ref="Z3662:Z3667"/>
    <mergeCell ref="AA3662:AA3667"/>
    <mergeCell ref="AB3662:AB3667"/>
    <mergeCell ref="U3681:V3681"/>
    <mergeCell ref="W3681:W3685"/>
    <mergeCell ref="U3682:U3685"/>
    <mergeCell ref="V3682:V3685"/>
    <mergeCell ref="G3683:G3685"/>
    <mergeCell ref="H3683:H3685"/>
    <mergeCell ref="I3683:I3685"/>
    <mergeCell ref="O3681:O3685"/>
    <mergeCell ref="P3681:P3685"/>
    <mergeCell ref="Q3681:Q3685"/>
    <mergeCell ref="R3681:R3685"/>
    <mergeCell ref="S3681:S3685"/>
    <mergeCell ref="T3681:T3685"/>
    <mergeCell ref="G3681:I3682"/>
    <mergeCell ref="J3681:J3685"/>
    <mergeCell ref="K3681:K3685"/>
    <mergeCell ref="L3681:L3685"/>
    <mergeCell ref="M3681:M3685"/>
    <mergeCell ref="N3681:N3685"/>
    <mergeCell ref="A3681:A3685"/>
    <mergeCell ref="B3681:B3685"/>
    <mergeCell ref="C3681:C3685"/>
    <mergeCell ref="D3681:D3685"/>
    <mergeCell ref="E3681:E3685"/>
    <mergeCell ref="F3681:F3685"/>
    <mergeCell ref="AA3676:AB3676"/>
    <mergeCell ref="A3677:AB3677"/>
    <mergeCell ref="A3678:AB3678"/>
    <mergeCell ref="A3680:L3680"/>
    <mergeCell ref="M3680:W3680"/>
    <mergeCell ref="X3680:X3685"/>
    <mergeCell ref="Y3680:Y3685"/>
    <mergeCell ref="Z3680:Z3685"/>
    <mergeCell ref="AA3680:AA3685"/>
    <mergeCell ref="AB3680:AB3685"/>
    <mergeCell ref="U3701:V3701"/>
    <mergeCell ref="W3701:W3705"/>
    <mergeCell ref="U3702:U3705"/>
    <mergeCell ref="V3702:V3705"/>
    <mergeCell ref="G3703:G3705"/>
    <mergeCell ref="H3703:H3705"/>
    <mergeCell ref="I3703:I3705"/>
    <mergeCell ref="O3701:O3705"/>
    <mergeCell ref="P3701:P3705"/>
    <mergeCell ref="Q3701:Q3705"/>
    <mergeCell ref="R3701:R3705"/>
    <mergeCell ref="S3701:S3705"/>
    <mergeCell ref="T3701:T3705"/>
    <mergeCell ref="G3701:I3702"/>
    <mergeCell ref="J3701:J3705"/>
    <mergeCell ref="K3701:K3705"/>
    <mergeCell ref="L3701:L3705"/>
    <mergeCell ref="M3701:M3705"/>
    <mergeCell ref="N3701:N3705"/>
    <mergeCell ref="A3701:A3705"/>
    <mergeCell ref="B3701:B3705"/>
    <mergeCell ref="C3701:C3705"/>
    <mergeCell ref="D3701:D3705"/>
    <mergeCell ref="E3701:E3705"/>
    <mergeCell ref="F3701:F3705"/>
    <mergeCell ref="AA3696:AB3696"/>
    <mergeCell ref="A3697:AB3697"/>
    <mergeCell ref="A3698:AB3698"/>
    <mergeCell ref="A3700:L3700"/>
    <mergeCell ref="M3700:W3700"/>
    <mergeCell ref="X3700:X3705"/>
    <mergeCell ref="Y3700:Y3705"/>
    <mergeCell ref="Z3700:Z3705"/>
    <mergeCell ref="AA3700:AA3705"/>
    <mergeCell ref="AB3700:AB3705"/>
    <mergeCell ref="U3719:V3719"/>
    <mergeCell ref="W3719:W3723"/>
    <mergeCell ref="U3720:U3723"/>
    <mergeCell ref="V3720:V3723"/>
    <mergeCell ref="G3721:G3723"/>
    <mergeCell ref="H3721:H3723"/>
    <mergeCell ref="I3721:I3723"/>
    <mergeCell ref="O3719:O3723"/>
    <mergeCell ref="P3719:P3723"/>
    <mergeCell ref="Q3719:Q3723"/>
    <mergeCell ref="R3719:R3723"/>
    <mergeCell ref="S3719:S3723"/>
    <mergeCell ref="T3719:T3723"/>
    <mergeCell ref="G3719:I3720"/>
    <mergeCell ref="J3719:J3723"/>
    <mergeCell ref="K3719:K3723"/>
    <mergeCell ref="L3719:L3723"/>
    <mergeCell ref="M3719:M3723"/>
    <mergeCell ref="N3719:N3723"/>
    <mergeCell ref="A3719:A3723"/>
    <mergeCell ref="B3719:B3723"/>
    <mergeCell ref="C3719:C3723"/>
    <mergeCell ref="D3719:D3723"/>
    <mergeCell ref="E3719:E3723"/>
    <mergeCell ref="F3719:F3723"/>
    <mergeCell ref="AA3714:AB3714"/>
    <mergeCell ref="A3715:AB3715"/>
    <mergeCell ref="A3716:AB3716"/>
    <mergeCell ref="A3718:L3718"/>
    <mergeCell ref="M3718:W3718"/>
    <mergeCell ref="X3718:X3723"/>
    <mergeCell ref="Y3718:Y3723"/>
    <mergeCell ref="Z3718:Z3723"/>
    <mergeCell ref="AA3718:AA3723"/>
    <mergeCell ref="AB3718:AB3723"/>
    <mergeCell ref="U3736:V3736"/>
    <mergeCell ref="W3736:W3740"/>
    <mergeCell ref="U3737:U3740"/>
    <mergeCell ref="V3737:V3740"/>
    <mergeCell ref="G3738:G3740"/>
    <mergeCell ref="H3738:H3740"/>
    <mergeCell ref="I3738:I3740"/>
    <mergeCell ref="O3736:O3740"/>
    <mergeCell ref="P3736:P3740"/>
    <mergeCell ref="Q3736:Q3740"/>
    <mergeCell ref="R3736:R3740"/>
    <mergeCell ref="S3736:S3740"/>
    <mergeCell ref="T3736:T3740"/>
    <mergeCell ref="G3736:I3737"/>
    <mergeCell ref="J3736:J3740"/>
    <mergeCell ref="K3736:K3740"/>
    <mergeCell ref="L3736:L3740"/>
    <mergeCell ref="M3736:M3740"/>
    <mergeCell ref="N3736:N3740"/>
    <mergeCell ref="A3736:A3740"/>
    <mergeCell ref="B3736:B3740"/>
    <mergeCell ref="C3736:C3740"/>
    <mergeCell ref="D3736:D3740"/>
    <mergeCell ref="E3736:E3740"/>
    <mergeCell ref="F3736:F3740"/>
    <mergeCell ref="AA3731:AB3731"/>
    <mergeCell ref="A3732:AB3732"/>
    <mergeCell ref="A3733:AB3733"/>
    <mergeCell ref="A3735:L3735"/>
    <mergeCell ref="M3735:W3735"/>
    <mergeCell ref="X3735:X3740"/>
    <mergeCell ref="Y3735:Y3740"/>
    <mergeCell ref="Z3735:Z3740"/>
    <mergeCell ref="AA3735:AA3740"/>
    <mergeCell ref="AB3735:AB3740"/>
    <mergeCell ref="U3758:V3758"/>
    <mergeCell ref="W3758:W3762"/>
    <mergeCell ref="U3759:U3762"/>
    <mergeCell ref="V3759:V3762"/>
    <mergeCell ref="G3760:G3762"/>
    <mergeCell ref="H3760:H3762"/>
    <mergeCell ref="I3760:I3762"/>
    <mergeCell ref="O3758:O3762"/>
    <mergeCell ref="P3758:P3762"/>
    <mergeCell ref="Q3758:Q3762"/>
    <mergeCell ref="R3758:R3762"/>
    <mergeCell ref="S3758:S3762"/>
    <mergeCell ref="T3758:T3762"/>
    <mergeCell ref="G3758:I3759"/>
    <mergeCell ref="J3758:J3762"/>
    <mergeCell ref="K3758:K3762"/>
    <mergeCell ref="L3758:L3762"/>
    <mergeCell ref="M3758:M3762"/>
    <mergeCell ref="N3758:N3762"/>
    <mergeCell ref="A3758:A3762"/>
    <mergeCell ref="B3758:B3762"/>
    <mergeCell ref="C3758:C3762"/>
    <mergeCell ref="D3758:D3762"/>
    <mergeCell ref="E3758:E3762"/>
    <mergeCell ref="F3758:F3762"/>
    <mergeCell ref="AA3753:AB3753"/>
    <mergeCell ref="A3754:AB3754"/>
    <mergeCell ref="A3755:AB3755"/>
    <mergeCell ref="A3757:L3757"/>
    <mergeCell ref="M3757:W3757"/>
    <mergeCell ref="X3757:X3762"/>
    <mergeCell ref="Y3757:Y3762"/>
    <mergeCell ref="Z3757:Z3762"/>
    <mergeCell ref="AA3757:AA3762"/>
    <mergeCell ref="AB3757:AB3762"/>
    <mergeCell ref="U3778:V3778"/>
    <mergeCell ref="W3778:W3782"/>
    <mergeCell ref="U3779:U3782"/>
    <mergeCell ref="V3779:V3782"/>
    <mergeCell ref="G3780:G3782"/>
    <mergeCell ref="H3780:H3782"/>
    <mergeCell ref="I3780:I3782"/>
    <mergeCell ref="O3778:O3782"/>
    <mergeCell ref="P3778:P3782"/>
    <mergeCell ref="Q3778:Q3782"/>
    <mergeCell ref="R3778:R3782"/>
    <mergeCell ref="S3778:S3782"/>
    <mergeCell ref="T3778:T3782"/>
    <mergeCell ref="G3778:I3779"/>
    <mergeCell ref="J3778:J3782"/>
    <mergeCell ref="K3778:K3782"/>
    <mergeCell ref="L3778:L3782"/>
    <mergeCell ref="M3778:M3782"/>
    <mergeCell ref="N3778:N3782"/>
    <mergeCell ref="A3778:A3782"/>
    <mergeCell ref="B3778:B3782"/>
    <mergeCell ref="C3778:C3782"/>
    <mergeCell ref="D3778:D3782"/>
    <mergeCell ref="E3778:E3782"/>
    <mergeCell ref="F3778:F3782"/>
    <mergeCell ref="AA3773:AB3773"/>
    <mergeCell ref="A3774:AB3774"/>
    <mergeCell ref="A3775:AB3775"/>
    <mergeCell ref="A3777:L3777"/>
    <mergeCell ref="M3777:W3777"/>
    <mergeCell ref="X3777:X3782"/>
    <mergeCell ref="Y3777:Y3782"/>
    <mergeCell ref="Z3777:Z3782"/>
    <mergeCell ref="AA3777:AA3782"/>
    <mergeCell ref="AB3777:AB3782"/>
    <mergeCell ref="U3799:V3799"/>
    <mergeCell ref="W3799:W3803"/>
    <mergeCell ref="U3800:U3803"/>
    <mergeCell ref="V3800:V3803"/>
    <mergeCell ref="G3801:G3803"/>
    <mergeCell ref="H3801:H3803"/>
    <mergeCell ref="I3801:I3803"/>
    <mergeCell ref="O3799:O3803"/>
    <mergeCell ref="P3799:P3803"/>
    <mergeCell ref="Q3799:Q3803"/>
    <mergeCell ref="R3799:R3803"/>
    <mergeCell ref="S3799:S3803"/>
    <mergeCell ref="T3799:T3803"/>
    <mergeCell ref="G3799:I3800"/>
    <mergeCell ref="J3799:J3803"/>
    <mergeCell ref="K3799:K3803"/>
    <mergeCell ref="L3799:L3803"/>
    <mergeCell ref="M3799:M3803"/>
    <mergeCell ref="N3799:N3803"/>
    <mergeCell ref="A3799:A3803"/>
    <mergeCell ref="B3799:B3803"/>
    <mergeCell ref="C3799:C3803"/>
    <mergeCell ref="D3799:D3803"/>
    <mergeCell ref="E3799:E3803"/>
    <mergeCell ref="F3799:F3803"/>
    <mergeCell ref="AA3794:AB3794"/>
    <mergeCell ref="A3795:AB3795"/>
    <mergeCell ref="A3796:AB3796"/>
    <mergeCell ref="A3798:L3798"/>
    <mergeCell ref="M3798:W3798"/>
    <mergeCell ref="X3798:X3803"/>
    <mergeCell ref="Y3798:Y3803"/>
    <mergeCell ref="Z3798:Z3803"/>
    <mergeCell ref="AA3798:AA3803"/>
    <mergeCell ref="AB3798:AB3803"/>
    <mergeCell ref="U3823:V3823"/>
    <mergeCell ref="W3823:W3827"/>
    <mergeCell ref="U3824:U3827"/>
    <mergeCell ref="V3824:V3827"/>
    <mergeCell ref="G3825:G3827"/>
    <mergeCell ref="H3825:H3827"/>
    <mergeCell ref="I3825:I3827"/>
    <mergeCell ref="O3823:O3827"/>
    <mergeCell ref="P3823:P3827"/>
    <mergeCell ref="Q3823:Q3827"/>
    <mergeCell ref="R3823:R3827"/>
    <mergeCell ref="S3823:S3827"/>
    <mergeCell ref="T3823:T3827"/>
    <mergeCell ref="G3823:I3824"/>
    <mergeCell ref="J3823:J3827"/>
    <mergeCell ref="K3823:K3827"/>
    <mergeCell ref="L3823:L3827"/>
    <mergeCell ref="M3823:M3827"/>
    <mergeCell ref="N3823:N3827"/>
    <mergeCell ref="A3823:A3827"/>
    <mergeCell ref="B3823:B3827"/>
    <mergeCell ref="C3823:C3827"/>
    <mergeCell ref="D3823:D3827"/>
    <mergeCell ref="E3823:E3827"/>
    <mergeCell ref="F3823:F3827"/>
    <mergeCell ref="AA3818:AB3818"/>
    <mergeCell ref="A3819:AB3819"/>
    <mergeCell ref="A3820:AB3820"/>
    <mergeCell ref="A3822:L3822"/>
    <mergeCell ref="M3822:W3822"/>
    <mergeCell ref="X3822:X3827"/>
    <mergeCell ref="Y3822:Y3827"/>
    <mergeCell ref="Z3822:Z3827"/>
    <mergeCell ref="AA3822:AA3827"/>
    <mergeCell ref="AB3822:AB3827"/>
    <mergeCell ref="U3843:V3843"/>
    <mergeCell ref="W3843:W3847"/>
    <mergeCell ref="U3844:U3847"/>
    <mergeCell ref="V3844:V3847"/>
    <mergeCell ref="G3845:G3847"/>
    <mergeCell ref="H3845:H3847"/>
    <mergeCell ref="I3845:I3847"/>
    <mergeCell ref="O3843:O3847"/>
    <mergeCell ref="P3843:P3847"/>
    <mergeCell ref="Q3843:Q3847"/>
    <mergeCell ref="R3843:R3847"/>
    <mergeCell ref="S3843:S3847"/>
    <mergeCell ref="T3843:T3847"/>
    <mergeCell ref="G3843:I3844"/>
    <mergeCell ref="J3843:J3847"/>
    <mergeCell ref="K3843:K3847"/>
    <mergeCell ref="L3843:L3847"/>
    <mergeCell ref="M3843:M3847"/>
    <mergeCell ref="N3843:N3847"/>
    <mergeCell ref="A3843:A3847"/>
    <mergeCell ref="B3843:B3847"/>
    <mergeCell ref="C3843:C3847"/>
    <mergeCell ref="D3843:D3847"/>
    <mergeCell ref="E3843:E3847"/>
    <mergeCell ref="F3843:F3847"/>
    <mergeCell ref="AA3838:AB3838"/>
    <mergeCell ref="A3839:AB3839"/>
    <mergeCell ref="A3840:AB3840"/>
    <mergeCell ref="A3842:L3842"/>
    <mergeCell ref="M3842:W3842"/>
    <mergeCell ref="X3842:X3847"/>
    <mergeCell ref="Y3842:Y3847"/>
    <mergeCell ref="Z3842:Z3847"/>
    <mergeCell ref="AA3842:AA3847"/>
    <mergeCell ref="AB3842:AB3847"/>
    <mergeCell ref="U3866:V3866"/>
    <mergeCell ref="W3866:W3870"/>
    <mergeCell ref="U3867:U3870"/>
    <mergeCell ref="V3867:V3870"/>
    <mergeCell ref="G3868:G3870"/>
    <mergeCell ref="H3868:H3870"/>
    <mergeCell ref="I3868:I3870"/>
    <mergeCell ref="O3866:O3870"/>
    <mergeCell ref="P3866:P3870"/>
    <mergeCell ref="Q3866:Q3870"/>
    <mergeCell ref="R3866:R3870"/>
    <mergeCell ref="S3866:S3870"/>
    <mergeCell ref="T3866:T3870"/>
    <mergeCell ref="G3866:I3867"/>
    <mergeCell ref="J3866:J3870"/>
    <mergeCell ref="K3866:K3870"/>
    <mergeCell ref="L3866:L3870"/>
    <mergeCell ref="M3866:M3870"/>
    <mergeCell ref="N3866:N3870"/>
    <mergeCell ref="A3866:A3870"/>
    <mergeCell ref="B3866:B3870"/>
    <mergeCell ref="C3866:C3870"/>
    <mergeCell ref="D3866:D3870"/>
    <mergeCell ref="E3866:E3870"/>
    <mergeCell ref="F3866:F3870"/>
    <mergeCell ref="AA3861:AB3861"/>
    <mergeCell ref="A3862:AB3862"/>
    <mergeCell ref="A3863:AB3863"/>
    <mergeCell ref="A3865:L3865"/>
    <mergeCell ref="M3865:W3865"/>
    <mergeCell ref="X3865:X3870"/>
    <mergeCell ref="Y3865:Y3870"/>
    <mergeCell ref="Z3865:Z3870"/>
    <mergeCell ref="AA3865:AA3870"/>
    <mergeCell ref="AB3865:AB3870"/>
    <mergeCell ref="U3884:V3884"/>
    <mergeCell ref="W3884:W3888"/>
    <mergeCell ref="U3885:U3888"/>
    <mergeCell ref="V3885:V3888"/>
    <mergeCell ref="G3886:G3888"/>
    <mergeCell ref="H3886:H3888"/>
    <mergeCell ref="I3886:I3888"/>
    <mergeCell ref="O3884:O3888"/>
    <mergeCell ref="P3884:P3888"/>
    <mergeCell ref="Q3884:Q3888"/>
    <mergeCell ref="R3884:R3888"/>
    <mergeCell ref="S3884:S3888"/>
    <mergeCell ref="T3884:T3888"/>
    <mergeCell ref="G3884:I3885"/>
    <mergeCell ref="J3884:J3888"/>
    <mergeCell ref="K3884:K3888"/>
    <mergeCell ref="L3884:L3888"/>
    <mergeCell ref="M3884:M3888"/>
    <mergeCell ref="N3884:N3888"/>
    <mergeCell ref="A3884:A3888"/>
    <mergeCell ref="B3884:B3888"/>
    <mergeCell ref="C3884:C3888"/>
    <mergeCell ref="D3884:D3888"/>
    <mergeCell ref="E3884:E3888"/>
    <mergeCell ref="F3884:F3888"/>
    <mergeCell ref="AA3879:AB3879"/>
    <mergeCell ref="A3880:AB3880"/>
    <mergeCell ref="A3881:AB3881"/>
    <mergeCell ref="A3883:L3883"/>
    <mergeCell ref="M3883:W3883"/>
    <mergeCell ref="X3883:X3888"/>
    <mergeCell ref="Y3883:Y3888"/>
    <mergeCell ref="Z3883:Z3888"/>
    <mergeCell ref="AA3883:AA3888"/>
    <mergeCell ref="AB3883:AB3888"/>
    <mergeCell ref="U3911:V3911"/>
    <mergeCell ref="W3911:W3915"/>
    <mergeCell ref="U3912:U3915"/>
    <mergeCell ref="V3912:V3915"/>
    <mergeCell ref="G3913:G3915"/>
    <mergeCell ref="H3913:H3915"/>
    <mergeCell ref="I3913:I3915"/>
    <mergeCell ref="O3911:O3915"/>
    <mergeCell ref="P3911:P3915"/>
    <mergeCell ref="Q3911:Q3915"/>
    <mergeCell ref="R3911:R3915"/>
    <mergeCell ref="S3911:S3915"/>
    <mergeCell ref="T3911:T3915"/>
    <mergeCell ref="G3911:I3912"/>
    <mergeCell ref="J3911:J3915"/>
    <mergeCell ref="K3911:K3915"/>
    <mergeCell ref="L3911:L3915"/>
    <mergeCell ref="M3911:M3915"/>
    <mergeCell ref="N3911:N3915"/>
    <mergeCell ref="A3911:A3915"/>
    <mergeCell ref="B3911:B3915"/>
    <mergeCell ref="C3911:C3915"/>
    <mergeCell ref="D3911:D3915"/>
    <mergeCell ref="E3911:E3915"/>
    <mergeCell ref="F3911:F3915"/>
    <mergeCell ref="AA3906:AB3906"/>
    <mergeCell ref="A3907:AB3907"/>
    <mergeCell ref="A3908:AB3908"/>
    <mergeCell ref="A3910:L3910"/>
    <mergeCell ref="M3910:W3910"/>
    <mergeCell ref="X3910:X3915"/>
    <mergeCell ref="Y3910:Y3915"/>
    <mergeCell ref="Z3910:Z3915"/>
    <mergeCell ref="AA3910:AA3915"/>
    <mergeCell ref="AB3910:AB3915"/>
    <mergeCell ref="U3929:V3929"/>
    <mergeCell ref="W3929:W3933"/>
    <mergeCell ref="U3930:U3933"/>
    <mergeCell ref="V3930:V3933"/>
    <mergeCell ref="G3931:G3933"/>
    <mergeCell ref="H3931:H3933"/>
    <mergeCell ref="I3931:I3933"/>
    <mergeCell ref="O3929:O3933"/>
    <mergeCell ref="P3929:P3933"/>
    <mergeCell ref="Q3929:Q3933"/>
    <mergeCell ref="R3929:R3933"/>
    <mergeCell ref="S3929:S3933"/>
    <mergeCell ref="T3929:T3933"/>
    <mergeCell ref="G3929:I3930"/>
    <mergeCell ref="J3929:J3933"/>
    <mergeCell ref="K3929:K3933"/>
    <mergeCell ref="L3929:L3933"/>
    <mergeCell ref="M3929:M3933"/>
    <mergeCell ref="N3929:N3933"/>
    <mergeCell ref="A3929:A3933"/>
    <mergeCell ref="B3929:B3933"/>
    <mergeCell ref="C3929:C3933"/>
    <mergeCell ref="D3929:D3933"/>
    <mergeCell ref="E3929:E3933"/>
    <mergeCell ref="F3929:F3933"/>
    <mergeCell ref="AA3924:AB3924"/>
    <mergeCell ref="A3925:AB3925"/>
    <mergeCell ref="A3926:AB3926"/>
    <mergeCell ref="A3928:L3928"/>
    <mergeCell ref="M3928:W3928"/>
    <mergeCell ref="X3928:X3933"/>
    <mergeCell ref="Y3928:Y3933"/>
    <mergeCell ref="Z3928:Z3933"/>
    <mergeCell ref="AA3928:AA3933"/>
    <mergeCell ref="AB3928:AB3933"/>
    <mergeCell ref="U3948:V3948"/>
    <mergeCell ref="W3948:W3952"/>
    <mergeCell ref="U3949:U3952"/>
    <mergeCell ref="V3949:V3952"/>
    <mergeCell ref="G3950:G3952"/>
    <mergeCell ref="H3950:H3952"/>
    <mergeCell ref="I3950:I3952"/>
    <mergeCell ref="O3948:O3952"/>
    <mergeCell ref="P3948:P3952"/>
    <mergeCell ref="Q3948:Q3952"/>
    <mergeCell ref="R3948:R3952"/>
    <mergeCell ref="S3948:S3952"/>
    <mergeCell ref="T3948:T3952"/>
    <mergeCell ref="G3948:I3949"/>
    <mergeCell ref="J3948:J3952"/>
    <mergeCell ref="K3948:K3952"/>
    <mergeCell ref="L3948:L3952"/>
    <mergeCell ref="M3948:M3952"/>
    <mergeCell ref="N3948:N3952"/>
    <mergeCell ref="A3948:A3952"/>
    <mergeCell ref="B3948:B3952"/>
    <mergeCell ref="C3948:C3952"/>
    <mergeCell ref="D3948:D3952"/>
    <mergeCell ref="E3948:E3952"/>
    <mergeCell ref="F3948:F3952"/>
    <mergeCell ref="AA3943:AB3943"/>
    <mergeCell ref="A3944:AB3944"/>
    <mergeCell ref="A3945:AB3945"/>
    <mergeCell ref="A3947:L3947"/>
    <mergeCell ref="M3947:W3947"/>
    <mergeCell ref="X3947:X3952"/>
    <mergeCell ref="Y3947:Y3952"/>
    <mergeCell ref="Z3947:Z3952"/>
    <mergeCell ref="AA3947:AA3952"/>
    <mergeCell ref="AB3947:AB3952"/>
    <mergeCell ref="U3970:V3970"/>
    <mergeCell ref="W3970:W3974"/>
    <mergeCell ref="U3971:U3974"/>
    <mergeCell ref="V3971:V3974"/>
    <mergeCell ref="G3972:G3974"/>
    <mergeCell ref="H3972:H3974"/>
    <mergeCell ref="I3972:I3974"/>
    <mergeCell ref="O3970:O3974"/>
    <mergeCell ref="P3970:P3974"/>
    <mergeCell ref="Q3970:Q3974"/>
    <mergeCell ref="R3970:R3974"/>
    <mergeCell ref="S3970:S3974"/>
    <mergeCell ref="T3970:T3974"/>
    <mergeCell ref="G3970:I3971"/>
    <mergeCell ref="J3970:J3974"/>
    <mergeCell ref="K3970:K3974"/>
    <mergeCell ref="L3970:L3974"/>
    <mergeCell ref="M3970:M3974"/>
    <mergeCell ref="N3970:N3974"/>
    <mergeCell ref="A3970:A3974"/>
    <mergeCell ref="B3970:B3974"/>
    <mergeCell ref="C3970:C3974"/>
    <mergeCell ref="D3970:D3974"/>
    <mergeCell ref="E3970:E3974"/>
    <mergeCell ref="F3970:F3974"/>
    <mergeCell ref="AA3965:AB3965"/>
    <mergeCell ref="A3966:AB3966"/>
    <mergeCell ref="A3967:AB3967"/>
    <mergeCell ref="A3969:L3969"/>
    <mergeCell ref="M3969:W3969"/>
    <mergeCell ref="X3969:X3974"/>
    <mergeCell ref="Y3969:Y3974"/>
    <mergeCell ref="Z3969:Z3974"/>
    <mergeCell ref="AA3969:AA3974"/>
    <mergeCell ref="AB3969:AB3974"/>
    <mergeCell ref="U3988:V3988"/>
    <mergeCell ref="W3988:W3992"/>
    <mergeCell ref="U3989:U3992"/>
    <mergeCell ref="V3989:V3992"/>
    <mergeCell ref="G3990:G3992"/>
    <mergeCell ref="H3990:H3992"/>
    <mergeCell ref="I3990:I3992"/>
    <mergeCell ref="O3988:O3992"/>
    <mergeCell ref="P3988:P3992"/>
    <mergeCell ref="Q3988:Q3992"/>
    <mergeCell ref="R3988:R3992"/>
    <mergeCell ref="S3988:S3992"/>
    <mergeCell ref="T3988:T3992"/>
    <mergeCell ref="G3988:I3989"/>
    <mergeCell ref="J3988:J3992"/>
    <mergeCell ref="K3988:K3992"/>
    <mergeCell ref="L3988:L3992"/>
    <mergeCell ref="M3988:M3992"/>
    <mergeCell ref="N3988:N3992"/>
    <mergeCell ref="A3988:A3992"/>
    <mergeCell ref="B3988:B3992"/>
    <mergeCell ref="C3988:C3992"/>
    <mergeCell ref="D3988:D3992"/>
    <mergeCell ref="E3988:E3992"/>
    <mergeCell ref="F3988:F3992"/>
    <mergeCell ref="AA3983:AB3983"/>
    <mergeCell ref="A3984:AB3984"/>
    <mergeCell ref="A3985:AB3985"/>
    <mergeCell ref="A3987:L3987"/>
    <mergeCell ref="M3987:W3987"/>
    <mergeCell ref="X3987:X3992"/>
    <mergeCell ref="Y3987:Y3992"/>
    <mergeCell ref="Z3987:Z3992"/>
    <mergeCell ref="AA3987:AA3992"/>
    <mergeCell ref="AB3987:AB3992"/>
    <mergeCell ref="U4010:V4010"/>
    <mergeCell ref="W4010:W4014"/>
    <mergeCell ref="U4011:U4014"/>
    <mergeCell ref="V4011:V4014"/>
    <mergeCell ref="G4012:G4014"/>
    <mergeCell ref="H4012:H4014"/>
    <mergeCell ref="I4012:I4014"/>
    <mergeCell ref="O4010:O4014"/>
    <mergeCell ref="P4010:P4014"/>
    <mergeCell ref="Q4010:Q4014"/>
    <mergeCell ref="R4010:R4014"/>
    <mergeCell ref="S4010:S4014"/>
    <mergeCell ref="T4010:T4014"/>
    <mergeCell ref="G4010:I4011"/>
    <mergeCell ref="J4010:J4014"/>
    <mergeCell ref="K4010:K4014"/>
    <mergeCell ref="L4010:L4014"/>
    <mergeCell ref="M4010:M4014"/>
    <mergeCell ref="N4010:N4014"/>
    <mergeCell ref="A4010:A4014"/>
    <mergeCell ref="B4010:B4014"/>
    <mergeCell ref="C4010:C4014"/>
    <mergeCell ref="D4010:D4014"/>
    <mergeCell ref="E4010:E4014"/>
    <mergeCell ref="F4010:F4014"/>
    <mergeCell ref="AA4005:AB4005"/>
    <mergeCell ref="A4006:AB4006"/>
    <mergeCell ref="A4007:AB4007"/>
    <mergeCell ref="A4009:L4009"/>
    <mergeCell ref="M4009:W4009"/>
    <mergeCell ref="X4009:X4014"/>
    <mergeCell ref="Y4009:Y4014"/>
    <mergeCell ref="Z4009:Z4014"/>
    <mergeCell ref="AA4009:AA4014"/>
    <mergeCell ref="AB4009:AB4014"/>
    <mergeCell ref="U4029:V4029"/>
    <mergeCell ref="W4029:W4033"/>
    <mergeCell ref="U4030:U4033"/>
    <mergeCell ref="V4030:V4033"/>
    <mergeCell ref="G4031:G4033"/>
    <mergeCell ref="H4031:H4033"/>
    <mergeCell ref="I4031:I4033"/>
    <mergeCell ref="O4029:O4033"/>
    <mergeCell ref="P4029:P4033"/>
    <mergeCell ref="Q4029:Q4033"/>
    <mergeCell ref="R4029:R4033"/>
    <mergeCell ref="S4029:S4033"/>
    <mergeCell ref="T4029:T4033"/>
    <mergeCell ref="G4029:I4030"/>
    <mergeCell ref="J4029:J4033"/>
    <mergeCell ref="K4029:K4033"/>
    <mergeCell ref="L4029:L4033"/>
    <mergeCell ref="M4029:M4033"/>
    <mergeCell ref="N4029:N4033"/>
    <mergeCell ref="A4029:A4033"/>
    <mergeCell ref="B4029:B4033"/>
    <mergeCell ref="C4029:C4033"/>
    <mergeCell ref="D4029:D4033"/>
    <mergeCell ref="E4029:E4033"/>
    <mergeCell ref="F4029:F4033"/>
    <mergeCell ref="AA4024:AB4024"/>
    <mergeCell ref="A4025:AB4025"/>
    <mergeCell ref="A4026:AB4026"/>
    <mergeCell ref="A4028:L4028"/>
    <mergeCell ref="M4028:W4028"/>
    <mergeCell ref="X4028:X4033"/>
    <mergeCell ref="Y4028:Y4033"/>
    <mergeCell ref="Z4028:Z4033"/>
    <mergeCell ref="AA4028:AA4033"/>
    <mergeCell ref="AB4028:AB4033"/>
    <mergeCell ref="U4048:V4048"/>
    <mergeCell ref="W4048:W4052"/>
    <mergeCell ref="U4049:U4052"/>
    <mergeCell ref="V4049:V4052"/>
    <mergeCell ref="G4050:G4052"/>
    <mergeCell ref="H4050:H4052"/>
    <mergeCell ref="I4050:I4052"/>
    <mergeCell ref="O4048:O4052"/>
    <mergeCell ref="P4048:P4052"/>
    <mergeCell ref="Q4048:Q4052"/>
    <mergeCell ref="R4048:R4052"/>
    <mergeCell ref="S4048:S4052"/>
    <mergeCell ref="T4048:T4052"/>
    <mergeCell ref="G4048:I4049"/>
    <mergeCell ref="J4048:J4052"/>
    <mergeCell ref="K4048:K4052"/>
    <mergeCell ref="L4048:L4052"/>
    <mergeCell ref="M4048:M4052"/>
    <mergeCell ref="N4048:N4052"/>
    <mergeCell ref="A4048:A4052"/>
    <mergeCell ref="B4048:B4052"/>
    <mergeCell ref="C4048:C4052"/>
    <mergeCell ref="D4048:D4052"/>
    <mergeCell ref="E4048:E4052"/>
    <mergeCell ref="F4048:F4052"/>
    <mergeCell ref="AA4043:AB4043"/>
    <mergeCell ref="A4044:AB4044"/>
    <mergeCell ref="A4045:AB4045"/>
    <mergeCell ref="A4047:L4047"/>
    <mergeCell ref="M4047:W4047"/>
    <mergeCell ref="X4047:X4052"/>
    <mergeCell ref="Y4047:Y4052"/>
    <mergeCell ref="Z4047:Z4052"/>
    <mergeCell ref="AA4047:AA4052"/>
    <mergeCell ref="AB4047:AB4052"/>
    <mergeCell ref="U4069:V4069"/>
    <mergeCell ref="W4069:W4073"/>
    <mergeCell ref="U4070:U4073"/>
    <mergeCell ref="V4070:V4073"/>
    <mergeCell ref="G4071:G4073"/>
    <mergeCell ref="H4071:H4073"/>
    <mergeCell ref="I4071:I4073"/>
    <mergeCell ref="O4069:O4073"/>
    <mergeCell ref="P4069:P4073"/>
    <mergeCell ref="Q4069:Q4073"/>
    <mergeCell ref="R4069:R4073"/>
    <mergeCell ref="S4069:S4073"/>
    <mergeCell ref="T4069:T4073"/>
    <mergeCell ref="G4069:I4070"/>
    <mergeCell ref="J4069:J4073"/>
    <mergeCell ref="K4069:K4073"/>
    <mergeCell ref="L4069:L4073"/>
    <mergeCell ref="M4069:M4073"/>
    <mergeCell ref="N4069:N4073"/>
    <mergeCell ref="A4069:A4073"/>
    <mergeCell ref="B4069:B4073"/>
    <mergeCell ref="C4069:C4073"/>
    <mergeCell ref="D4069:D4073"/>
    <mergeCell ref="E4069:E4073"/>
    <mergeCell ref="F4069:F4073"/>
    <mergeCell ref="AA4064:AB4064"/>
    <mergeCell ref="A4065:AB4065"/>
    <mergeCell ref="A4066:AB4066"/>
    <mergeCell ref="A4068:L4068"/>
    <mergeCell ref="M4068:W4068"/>
    <mergeCell ref="X4068:X4073"/>
    <mergeCell ref="Y4068:Y4073"/>
    <mergeCell ref="Z4068:Z4073"/>
    <mergeCell ref="AA4068:AA4073"/>
    <mergeCell ref="AB4068:AB4073"/>
    <mergeCell ref="U4091:V4091"/>
    <mergeCell ref="W4091:W4095"/>
    <mergeCell ref="U4092:U4095"/>
    <mergeCell ref="V4092:V4095"/>
    <mergeCell ref="G4093:G4095"/>
    <mergeCell ref="H4093:H4095"/>
    <mergeCell ref="I4093:I4095"/>
    <mergeCell ref="O4091:O4095"/>
    <mergeCell ref="P4091:P4095"/>
    <mergeCell ref="Q4091:Q4095"/>
    <mergeCell ref="R4091:R4095"/>
    <mergeCell ref="S4091:S4095"/>
    <mergeCell ref="T4091:T4095"/>
    <mergeCell ref="G4091:I4092"/>
    <mergeCell ref="J4091:J4095"/>
    <mergeCell ref="K4091:K4095"/>
    <mergeCell ref="L4091:L4095"/>
    <mergeCell ref="M4091:M4095"/>
    <mergeCell ref="N4091:N4095"/>
    <mergeCell ref="A4091:A4095"/>
    <mergeCell ref="B4091:B4095"/>
    <mergeCell ref="C4091:C4095"/>
    <mergeCell ref="D4091:D4095"/>
    <mergeCell ref="E4091:E4095"/>
    <mergeCell ref="F4091:F4095"/>
    <mergeCell ref="AA4086:AB4086"/>
    <mergeCell ref="A4087:AB4087"/>
    <mergeCell ref="A4088:AB4088"/>
    <mergeCell ref="A4090:L4090"/>
    <mergeCell ref="M4090:W4090"/>
    <mergeCell ref="X4090:X4095"/>
    <mergeCell ref="Y4090:Y4095"/>
    <mergeCell ref="Z4090:Z4095"/>
    <mergeCell ref="AA4090:AA4095"/>
    <mergeCell ref="AB4090:AB4095"/>
    <mergeCell ref="U4109:V4109"/>
    <mergeCell ref="W4109:W4113"/>
    <mergeCell ref="U4110:U4113"/>
    <mergeCell ref="V4110:V4113"/>
    <mergeCell ref="G4111:G4113"/>
    <mergeCell ref="H4111:H4113"/>
    <mergeCell ref="I4111:I4113"/>
    <mergeCell ref="O4109:O4113"/>
    <mergeCell ref="P4109:P4113"/>
    <mergeCell ref="Q4109:Q4113"/>
    <mergeCell ref="R4109:R4113"/>
    <mergeCell ref="S4109:S4113"/>
    <mergeCell ref="T4109:T4113"/>
    <mergeCell ref="G4109:I4110"/>
    <mergeCell ref="J4109:J4113"/>
    <mergeCell ref="K4109:K4113"/>
    <mergeCell ref="L4109:L4113"/>
    <mergeCell ref="M4109:M4113"/>
    <mergeCell ref="N4109:N4113"/>
    <mergeCell ref="A4109:A4113"/>
    <mergeCell ref="B4109:B4113"/>
    <mergeCell ref="C4109:C4113"/>
    <mergeCell ref="D4109:D4113"/>
    <mergeCell ref="E4109:E4113"/>
    <mergeCell ref="F4109:F4113"/>
    <mergeCell ref="AA4104:AB4104"/>
    <mergeCell ref="A4105:AB4105"/>
    <mergeCell ref="A4106:AB4106"/>
    <mergeCell ref="A4108:L4108"/>
    <mergeCell ref="M4108:W4108"/>
    <mergeCell ref="X4108:X4113"/>
    <mergeCell ref="Y4108:Y4113"/>
    <mergeCell ref="Z4108:Z4113"/>
    <mergeCell ref="AA4108:AA4113"/>
    <mergeCell ref="AB4108:AB4113"/>
    <mergeCell ref="U4129:V4129"/>
    <mergeCell ref="W4129:W4133"/>
    <mergeCell ref="U4130:U4133"/>
    <mergeCell ref="V4130:V4133"/>
    <mergeCell ref="G4131:G4133"/>
    <mergeCell ref="H4131:H4133"/>
    <mergeCell ref="I4131:I4133"/>
    <mergeCell ref="O4129:O4133"/>
    <mergeCell ref="P4129:P4133"/>
    <mergeCell ref="Q4129:Q4133"/>
    <mergeCell ref="R4129:R4133"/>
    <mergeCell ref="S4129:S4133"/>
    <mergeCell ref="T4129:T4133"/>
    <mergeCell ref="G4129:I4130"/>
    <mergeCell ref="J4129:J4133"/>
    <mergeCell ref="K4129:K4133"/>
    <mergeCell ref="L4129:L4133"/>
    <mergeCell ref="M4129:M4133"/>
    <mergeCell ref="N4129:N4133"/>
    <mergeCell ref="A4129:A4133"/>
    <mergeCell ref="B4129:B4133"/>
    <mergeCell ref="C4129:C4133"/>
    <mergeCell ref="D4129:D4133"/>
    <mergeCell ref="E4129:E4133"/>
    <mergeCell ref="F4129:F4133"/>
    <mergeCell ref="AA4124:AB4124"/>
    <mergeCell ref="A4125:AB4125"/>
    <mergeCell ref="A4126:AB4126"/>
    <mergeCell ref="A4128:L4128"/>
    <mergeCell ref="M4128:W4128"/>
    <mergeCell ref="X4128:X4133"/>
    <mergeCell ref="Y4128:Y4133"/>
    <mergeCell ref="Z4128:Z4133"/>
    <mergeCell ref="AA4128:AA4133"/>
    <mergeCell ref="AB4128:AB4133"/>
    <mergeCell ref="U4149:V4149"/>
    <mergeCell ref="W4149:W4153"/>
    <mergeCell ref="U4150:U4153"/>
    <mergeCell ref="V4150:V4153"/>
    <mergeCell ref="G4151:G4153"/>
    <mergeCell ref="H4151:H4153"/>
    <mergeCell ref="I4151:I4153"/>
    <mergeCell ref="O4149:O4153"/>
    <mergeCell ref="P4149:P4153"/>
    <mergeCell ref="Q4149:Q4153"/>
    <mergeCell ref="R4149:R4153"/>
    <mergeCell ref="S4149:S4153"/>
    <mergeCell ref="T4149:T4153"/>
    <mergeCell ref="G4149:I4150"/>
    <mergeCell ref="J4149:J4153"/>
    <mergeCell ref="K4149:K4153"/>
    <mergeCell ref="L4149:L4153"/>
    <mergeCell ref="M4149:M4153"/>
    <mergeCell ref="N4149:N4153"/>
    <mergeCell ref="A4149:A4153"/>
    <mergeCell ref="B4149:B4153"/>
    <mergeCell ref="C4149:C4153"/>
    <mergeCell ref="D4149:D4153"/>
    <mergeCell ref="E4149:E4153"/>
    <mergeCell ref="F4149:F4153"/>
    <mergeCell ref="AA4144:AB4144"/>
    <mergeCell ref="A4145:AB4145"/>
    <mergeCell ref="A4146:AB4146"/>
    <mergeCell ref="A4148:L4148"/>
    <mergeCell ref="M4148:W4148"/>
    <mergeCell ref="X4148:X4153"/>
    <mergeCell ref="Y4148:Y4153"/>
    <mergeCell ref="Z4148:Z4153"/>
    <mergeCell ref="AA4148:AA4153"/>
    <mergeCell ref="AB4148:AB4153"/>
    <mergeCell ref="U4177:V4177"/>
    <mergeCell ref="W4177:W4181"/>
    <mergeCell ref="U4178:U4181"/>
    <mergeCell ref="V4178:V4181"/>
    <mergeCell ref="G4179:G4181"/>
    <mergeCell ref="H4179:H4181"/>
    <mergeCell ref="I4179:I4181"/>
    <mergeCell ref="O4177:O4181"/>
    <mergeCell ref="P4177:P4181"/>
    <mergeCell ref="Q4177:Q4181"/>
    <mergeCell ref="R4177:R4181"/>
    <mergeCell ref="S4177:S4181"/>
    <mergeCell ref="T4177:T4181"/>
    <mergeCell ref="G4177:I4178"/>
    <mergeCell ref="J4177:J4181"/>
    <mergeCell ref="K4177:K4181"/>
    <mergeCell ref="L4177:L4181"/>
    <mergeCell ref="M4177:M4181"/>
    <mergeCell ref="N4177:N4181"/>
    <mergeCell ref="A4177:A4181"/>
    <mergeCell ref="B4177:B4181"/>
    <mergeCell ref="C4177:C4181"/>
    <mergeCell ref="D4177:D4181"/>
    <mergeCell ref="E4177:E4181"/>
    <mergeCell ref="F4177:F4181"/>
    <mergeCell ref="AA4172:AB4172"/>
    <mergeCell ref="A4173:AB4173"/>
    <mergeCell ref="A4174:AB4174"/>
    <mergeCell ref="A4176:L4176"/>
    <mergeCell ref="M4176:W4176"/>
    <mergeCell ref="X4176:X4181"/>
    <mergeCell ref="Y4176:Y4181"/>
    <mergeCell ref="Z4176:Z4181"/>
    <mergeCell ref="AA4176:AA4181"/>
    <mergeCell ref="AB4176:AB4181"/>
    <mergeCell ref="U4195:V4195"/>
    <mergeCell ref="W4195:W4199"/>
    <mergeCell ref="U4196:U4199"/>
    <mergeCell ref="V4196:V4199"/>
    <mergeCell ref="G4197:G4199"/>
    <mergeCell ref="H4197:H4199"/>
    <mergeCell ref="I4197:I4199"/>
    <mergeCell ref="O4195:O4199"/>
    <mergeCell ref="P4195:P4199"/>
    <mergeCell ref="Q4195:Q4199"/>
    <mergeCell ref="R4195:R4199"/>
    <mergeCell ref="S4195:S4199"/>
    <mergeCell ref="T4195:T4199"/>
    <mergeCell ref="G4195:I4196"/>
    <mergeCell ref="J4195:J4199"/>
    <mergeCell ref="K4195:K4199"/>
    <mergeCell ref="L4195:L4199"/>
    <mergeCell ref="M4195:M4199"/>
    <mergeCell ref="N4195:N4199"/>
    <mergeCell ref="A4195:A4199"/>
    <mergeCell ref="B4195:B4199"/>
    <mergeCell ref="C4195:C4199"/>
    <mergeCell ref="D4195:D4199"/>
    <mergeCell ref="E4195:E4199"/>
    <mergeCell ref="F4195:F4199"/>
    <mergeCell ref="AA4190:AB4190"/>
    <mergeCell ref="A4191:AB4191"/>
    <mergeCell ref="A4192:AB4192"/>
    <mergeCell ref="A4194:L4194"/>
    <mergeCell ref="M4194:W4194"/>
    <mergeCell ref="X4194:X4199"/>
    <mergeCell ref="Y4194:Y4199"/>
    <mergeCell ref="Z4194:Z4199"/>
    <mergeCell ref="AA4194:AA4199"/>
    <mergeCell ref="AB4194:AB4199"/>
    <mergeCell ref="U4216:V4216"/>
    <mergeCell ref="W4216:W4220"/>
    <mergeCell ref="U4217:U4220"/>
    <mergeCell ref="V4217:V4220"/>
    <mergeCell ref="G4218:G4220"/>
    <mergeCell ref="H4218:H4220"/>
    <mergeCell ref="I4218:I4220"/>
    <mergeCell ref="O4216:O4220"/>
    <mergeCell ref="P4216:P4220"/>
    <mergeCell ref="Q4216:Q4220"/>
    <mergeCell ref="R4216:R4220"/>
    <mergeCell ref="S4216:S4220"/>
    <mergeCell ref="T4216:T4220"/>
    <mergeCell ref="G4216:I4217"/>
    <mergeCell ref="J4216:J4220"/>
    <mergeCell ref="K4216:K4220"/>
    <mergeCell ref="L4216:L4220"/>
    <mergeCell ref="M4216:M4220"/>
    <mergeCell ref="N4216:N4220"/>
    <mergeCell ref="A4216:A4220"/>
    <mergeCell ref="B4216:B4220"/>
    <mergeCell ref="C4216:C4220"/>
    <mergeCell ref="D4216:D4220"/>
    <mergeCell ref="E4216:E4220"/>
    <mergeCell ref="F4216:F4220"/>
    <mergeCell ref="AA4211:AB4211"/>
    <mergeCell ref="A4212:AB4212"/>
    <mergeCell ref="A4213:AB4213"/>
    <mergeCell ref="A4215:L4215"/>
    <mergeCell ref="M4215:W4215"/>
    <mergeCell ref="X4215:X4220"/>
    <mergeCell ref="Y4215:Y4220"/>
    <mergeCell ref="Z4215:Z4220"/>
    <mergeCell ref="AA4215:AA4220"/>
    <mergeCell ref="AB4215:AB4220"/>
    <mergeCell ref="U4238:V4238"/>
    <mergeCell ref="W4238:W4242"/>
    <mergeCell ref="U4239:U4242"/>
    <mergeCell ref="V4239:V4242"/>
    <mergeCell ref="G4240:G4242"/>
    <mergeCell ref="H4240:H4242"/>
    <mergeCell ref="I4240:I4242"/>
    <mergeCell ref="O4238:O4242"/>
    <mergeCell ref="P4238:P4242"/>
    <mergeCell ref="Q4238:Q4242"/>
    <mergeCell ref="R4238:R4242"/>
    <mergeCell ref="S4238:S4242"/>
    <mergeCell ref="T4238:T4242"/>
    <mergeCell ref="G4238:I4239"/>
    <mergeCell ref="J4238:J4242"/>
    <mergeCell ref="K4238:K4242"/>
    <mergeCell ref="L4238:L4242"/>
    <mergeCell ref="M4238:M4242"/>
    <mergeCell ref="N4238:N4242"/>
    <mergeCell ref="A4238:A4242"/>
    <mergeCell ref="B4238:B4242"/>
    <mergeCell ref="C4238:C4242"/>
    <mergeCell ref="D4238:D4242"/>
    <mergeCell ref="E4238:E4242"/>
    <mergeCell ref="F4238:F4242"/>
    <mergeCell ref="AA4233:AB4233"/>
    <mergeCell ref="A4234:AB4234"/>
    <mergeCell ref="A4235:AB4235"/>
    <mergeCell ref="A4237:L4237"/>
    <mergeCell ref="M4237:W4237"/>
    <mergeCell ref="X4237:X4242"/>
    <mergeCell ref="Y4237:Y4242"/>
    <mergeCell ref="Z4237:Z4242"/>
    <mergeCell ref="AA4237:AA4242"/>
    <mergeCell ref="AB4237:AB4242"/>
    <mergeCell ref="U4258:V4258"/>
    <mergeCell ref="W4258:W4262"/>
    <mergeCell ref="U4259:U4262"/>
    <mergeCell ref="V4259:V4262"/>
    <mergeCell ref="G4260:G4262"/>
    <mergeCell ref="H4260:H4262"/>
    <mergeCell ref="I4260:I4262"/>
    <mergeCell ref="O4258:O4262"/>
    <mergeCell ref="P4258:P4262"/>
    <mergeCell ref="Q4258:Q4262"/>
    <mergeCell ref="R4258:R4262"/>
    <mergeCell ref="S4258:S4262"/>
    <mergeCell ref="T4258:T4262"/>
    <mergeCell ref="G4258:I4259"/>
    <mergeCell ref="J4258:J4262"/>
    <mergeCell ref="K4258:K4262"/>
    <mergeCell ref="L4258:L4262"/>
    <mergeCell ref="M4258:M4262"/>
    <mergeCell ref="N4258:N4262"/>
    <mergeCell ref="A4258:A4262"/>
    <mergeCell ref="B4258:B4262"/>
    <mergeCell ref="C4258:C4262"/>
    <mergeCell ref="D4258:D4262"/>
    <mergeCell ref="E4258:E4262"/>
    <mergeCell ref="F4258:F4262"/>
    <mergeCell ref="AA4253:AB4253"/>
    <mergeCell ref="A4254:AB4254"/>
    <mergeCell ref="A4255:AB4255"/>
    <mergeCell ref="A4257:L4257"/>
    <mergeCell ref="M4257:W4257"/>
    <mergeCell ref="X4257:X4262"/>
    <mergeCell ref="Y4257:Y4262"/>
    <mergeCell ref="Z4257:Z4262"/>
    <mergeCell ref="AA4257:AA4262"/>
    <mergeCell ref="AB4257:AB4262"/>
    <mergeCell ref="U4277:V4277"/>
    <mergeCell ref="W4277:W4281"/>
    <mergeCell ref="U4278:U4281"/>
    <mergeCell ref="V4278:V4281"/>
    <mergeCell ref="G4279:G4281"/>
    <mergeCell ref="H4279:H4281"/>
    <mergeCell ref="I4279:I4281"/>
    <mergeCell ref="O4277:O4281"/>
    <mergeCell ref="P4277:P4281"/>
    <mergeCell ref="Q4277:Q4281"/>
    <mergeCell ref="R4277:R4281"/>
    <mergeCell ref="S4277:S4281"/>
    <mergeCell ref="T4277:T4281"/>
    <mergeCell ref="G4277:I4278"/>
    <mergeCell ref="J4277:J4281"/>
    <mergeCell ref="K4277:K4281"/>
    <mergeCell ref="L4277:L4281"/>
    <mergeCell ref="M4277:M4281"/>
    <mergeCell ref="N4277:N4281"/>
    <mergeCell ref="A4277:A4281"/>
    <mergeCell ref="B4277:B4281"/>
    <mergeCell ref="C4277:C4281"/>
    <mergeCell ref="D4277:D4281"/>
    <mergeCell ref="E4277:E4281"/>
    <mergeCell ref="F4277:F4281"/>
    <mergeCell ref="AA4272:AB4272"/>
    <mergeCell ref="A4273:AB4273"/>
    <mergeCell ref="A4274:AB4274"/>
    <mergeCell ref="A4276:L4276"/>
    <mergeCell ref="M4276:W4276"/>
    <mergeCell ref="X4276:X4281"/>
    <mergeCell ref="Y4276:Y4281"/>
    <mergeCell ref="Z4276:Z4281"/>
    <mergeCell ref="AA4276:AA4281"/>
    <mergeCell ref="AB4276:AB4281"/>
    <mergeCell ref="U4295:V4295"/>
    <mergeCell ref="W4295:W4299"/>
    <mergeCell ref="U4296:U4299"/>
    <mergeCell ref="V4296:V4299"/>
    <mergeCell ref="G4297:G4299"/>
    <mergeCell ref="H4297:H4299"/>
    <mergeCell ref="I4297:I4299"/>
    <mergeCell ref="O4295:O4299"/>
    <mergeCell ref="P4295:P4299"/>
    <mergeCell ref="Q4295:Q4299"/>
    <mergeCell ref="R4295:R4299"/>
    <mergeCell ref="S4295:S4299"/>
    <mergeCell ref="T4295:T4299"/>
    <mergeCell ref="G4295:I4296"/>
    <mergeCell ref="J4295:J4299"/>
    <mergeCell ref="K4295:K4299"/>
    <mergeCell ref="L4295:L4299"/>
    <mergeCell ref="M4295:M4299"/>
    <mergeCell ref="N4295:N4299"/>
    <mergeCell ref="A4295:A4299"/>
    <mergeCell ref="B4295:B4299"/>
    <mergeCell ref="C4295:C4299"/>
    <mergeCell ref="D4295:D4299"/>
    <mergeCell ref="E4295:E4299"/>
    <mergeCell ref="F4295:F4299"/>
    <mergeCell ref="AA4290:AB4290"/>
    <mergeCell ref="A4291:AB4291"/>
    <mergeCell ref="A4292:AB4292"/>
    <mergeCell ref="A4294:L4294"/>
    <mergeCell ref="M4294:W4294"/>
    <mergeCell ref="X4294:X4299"/>
    <mergeCell ref="Y4294:Y4299"/>
    <mergeCell ref="Z4294:Z4299"/>
    <mergeCell ref="AA4294:AA4299"/>
    <mergeCell ref="AB4294:AB4299"/>
    <mergeCell ref="U4320:V4320"/>
    <mergeCell ref="W4320:W4324"/>
    <mergeCell ref="U4321:U4324"/>
    <mergeCell ref="V4321:V4324"/>
    <mergeCell ref="G4322:G4324"/>
    <mergeCell ref="H4322:H4324"/>
    <mergeCell ref="I4322:I4324"/>
    <mergeCell ref="O4320:O4324"/>
    <mergeCell ref="P4320:P4324"/>
    <mergeCell ref="Q4320:Q4324"/>
    <mergeCell ref="R4320:R4324"/>
    <mergeCell ref="S4320:S4324"/>
    <mergeCell ref="T4320:T4324"/>
    <mergeCell ref="G4320:I4321"/>
    <mergeCell ref="J4320:J4324"/>
    <mergeCell ref="K4320:K4324"/>
    <mergeCell ref="L4320:L4324"/>
    <mergeCell ref="M4320:M4324"/>
    <mergeCell ref="N4320:N4324"/>
    <mergeCell ref="A4320:A4324"/>
    <mergeCell ref="B4320:B4324"/>
    <mergeCell ref="C4320:C4324"/>
    <mergeCell ref="D4320:D4324"/>
    <mergeCell ref="E4320:E4324"/>
    <mergeCell ref="F4320:F4324"/>
    <mergeCell ref="AA4315:AB4315"/>
    <mergeCell ref="A4316:AB4316"/>
    <mergeCell ref="A4317:AB4317"/>
    <mergeCell ref="A4319:L4319"/>
    <mergeCell ref="M4319:W4319"/>
    <mergeCell ref="X4319:X4324"/>
    <mergeCell ref="Y4319:Y4324"/>
    <mergeCell ref="Z4319:Z4324"/>
    <mergeCell ref="AA4319:AA4324"/>
    <mergeCell ref="AB4319:AB4324"/>
    <mergeCell ref="U4338:V4338"/>
    <mergeCell ref="W4338:W4342"/>
    <mergeCell ref="U4339:U4342"/>
    <mergeCell ref="V4339:V4342"/>
    <mergeCell ref="G4340:G4342"/>
    <mergeCell ref="H4340:H4342"/>
    <mergeCell ref="I4340:I4342"/>
    <mergeCell ref="O4338:O4342"/>
    <mergeCell ref="P4338:P4342"/>
    <mergeCell ref="Q4338:Q4342"/>
    <mergeCell ref="R4338:R4342"/>
    <mergeCell ref="S4338:S4342"/>
    <mergeCell ref="T4338:T4342"/>
    <mergeCell ref="G4338:I4339"/>
    <mergeCell ref="J4338:J4342"/>
    <mergeCell ref="K4338:K4342"/>
    <mergeCell ref="L4338:L4342"/>
    <mergeCell ref="M4338:M4342"/>
    <mergeCell ref="N4338:N4342"/>
    <mergeCell ref="A4338:A4342"/>
    <mergeCell ref="B4338:B4342"/>
    <mergeCell ref="C4338:C4342"/>
    <mergeCell ref="D4338:D4342"/>
    <mergeCell ref="E4338:E4342"/>
    <mergeCell ref="F4338:F4342"/>
    <mergeCell ref="AA4333:AB4333"/>
    <mergeCell ref="A4334:AB4334"/>
    <mergeCell ref="A4335:AB4335"/>
    <mergeCell ref="A4337:L4337"/>
    <mergeCell ref="M4337:W4337"/>
    <mergeCell ref="X4337:X4342"/>
    <mergeCell ref="Y4337:Y4342"/>
    <mergeCell ref="Z4337:Z4342"/>
    <mergeCell ref="AA4337:AA4342"/>
    <mergeCell ref="AB4337:AB4342"/>
    <mergeCell ref="U4359:V4359"/>
    <mergeCell ref="W4359:W4363"/>
    <mergeCell ref="U4360:U4363"/>
    <mergeCell ref="V4360:V4363"/>
    <mergeCell ref="G4361:G4363"/>
    <mergeCell ref="H4361:H4363"/>
    <mergeCell ref="I4361:I4363"/>
    <mergeCell ref="O4359:O4363"/>
    <mergeCell ref="P4359:P4363"/>
    <mergeCell ref="Q4359:Q4363"/>
    <mergeCell ref="R4359:R4363"/>
    <mergeCell ref="S4359:S4363"/>
    <mergeCell ref="T4359:T4363"/>
    <mergeCell ref="G4359:I4360"/>
    <mergeCell ref="J4359:J4363"/>
    <mergeCell ref="K4359:K4363"/>
    <mergeCell ref="L4359:L4363"/>
    <mergeCell ref="M4359:M4363"/>
    <mergeCell ref="N4359:N4363"/>
    <mergeCell ref="A4359:A4363"/>
    <mergeCell ref="B4359:B4363"/>
    <mergeCell ref="C4359:C4363"/>
    <mergeCell ref="D4359:D4363"/>
    <mergeCell ref="E4359:E4363"/>
    <mergeCell ref="F4359:F4363"/>
    <mergeCell ref="AA4354:AB4354"/>
    <mergeCell ref="A4355:AB4355"/>
    <mergeCell ref="A4356:AB4356"/>
    <mergeCell ref="A4358:L4358"/>
    <mergeCell ref="M4358:W4358"/>
    <mergeCell ref="X4358:X4363"/>
    <mergeCell ref="Y4358:Y4363"/>
    <mergeCell ref="Z4358:Z4363"/>
    <mergeCell ref="AA4358:AA4363"/>
    <mergeCell ref="AB4358:AB4363"/>
    <mergeCell ref="U4377:V4377"/>
    <mergeCell ref="W4377:W4381"/>
    <mergeCell ref="U4378:U4381"/>
    <mergeCell ref="V4378:V4381"/>
    <mergeCell ref="G4379:G4381"/>
    <mergeCell ref="H4379:H4381"/>
    <mergeCell ref="I4379:I4381"/>
    <mergeCell ref="O4377:O4381"/>
    <mergeCell ref="P4377:P4381"/>
    <mergeCell ref="Q4377:Q4381"/>
    <mergeCell ref="R4377:R4381"/>
    <mergeCell ref="S4377:S4381"/>
    <mergeCell ref="T4377:T4381"/>
    <mergeCell ref="G4377:I4378"/>
    <mergeCell ref="J4377:J4381"/>
    <mergeCell ref="K4377:K4381"/>
    <mergeCell ref="L4377:L4381"/>
    <mergeCell ref="M4377:M4381"/>
    <mergeCell ref="N4377:N4381"/>
    <mergeCell ref="A4377:A4381"/>
    <mergeCell ref="B4377:B4381"/>
    <mergeCell ref="C4377:C4381"/>
    <mergeCell ref="D4377:D4381"/>
    <mergeCell ref="E4377:E4381"/>
    <mergeCell ref="F4377:F4381"/>
    <mergeCell ref="AA4372:AB4372"/>
    <mergeCell ref="A4373:AB4373"/>
    <mergeCell ref="A4374:AB4374"/>
    <mergeCell ref="A4376:L4376"/>
    <mergeCell ref="M4376:W4376"/>
    <mergeCell ref="X4376:X4381"/>
    <mergeCell ref="Y4376:Y4381"/>
    <mergeCell ref="Z4376:Z4381"/>
    <mergeCell ref="AA4376:AA4381"/>
    <mergeCell ref="AB4376:AB4381"/>
    <mergeCell ref="U4395:V4395"/>
    <mergeCell ref="W4395:W4399"/>
    <mergeCell ref="U4396:U4399"/>
    <mergeCell ref="V4396:V4399"/>
    <mergeCell ref="G4397:G4399"/>
    <mergeCell ref="H4397:H4399"/>
    <mergeCell ref="I4397:I4399"/>
    <mergeCell ref="O4395:O4399"/>
    <mergeCell ref="P4395:P4399"/>
    <mergeCell ref="Q4395:Q4399"/>
    <mergeCell ref="R4395:R4399"/>
    <mergeCell ref="S4395:S4399"/>
    <mergeCell ref="T4395:T4399"/>
    <mergeCell ref="G4395:I4396"/>
    <mergeCell ref="J4395:J4399"/>
    <mergeCell ref="K4395:K4399"/>
    <mergeCell ref="L4395:L4399"/>
    <mergeCell ref="M4395:M4399"/>
    <mergeCell ref="N4395:N4399"/>
    <mergeCell ref="A4395:A4399"/>
    <mergeCell ref="B4395:B4399"/>
    <mergeCell ref="C4395:C4399"/>
    <mergeCell ref="D4395:D4399"/>
    <mergeCell ref="E4395:E4399"/>
    <mergeCell ref="F4395:F4399"/>
    <mergeCell ref="AA4390:AB4390"/>
    <mergeCell ref="A4391:AB4391"/>
    <mergeCell ref="A4392:AB4392"/>
    <mergeCell ref="A4394:L4394"/>
    <mergeCell ref="M4394:W4394"/>
    <mergeCell ref="X4394:X4399"/>
    <mergeCell ref="Y4394:Y4399"/>
    <mergeCell ref="Z4394:Z4399"/>
    <mergeCell ref="AA4394:AA4399"/>
    <mergeCell ref="AB4394:AB4399"/>
    <mergeCell ref="U4414:V4414"/>
    <mergeCell ref="W4414:W4418"/>
    <mergeCell ref="U4415:U4418"/>
    <mergeCell ref="V4415:V4418"/>
    <mergeCell ref="G4416:G4418"/>
    <mergeCell ref="H4416:H4418"/>
    <mergeCell ref="I4416:I4418"/>
    <mergeCell ref="O4414:O4418"/>
    <mergeCell ref="P4414:P4418"/>
    <mergeCell ref="Q4414:Q4418"/>
    <mergeCell ref="R4414:R4418"/>
    <mergeCell ref="S4414:S4418"/>
    <mergeCell ref="T4414:T4418"/>
    <mergeCell ref="G4414:I4415"/>
    <mergeCell ref="J4414:J4418"/>
    <mergeCell ref="K4414:K4418"/>
    <mergeCell ref="L4414:L4418"/>
    <mergeCell ref="M4414:M4418"/>
    <mergeCell ref="N4414:N4418"/>
    <mergeCell ref="A4414:A4418"/>
    <mergeCell ref="B4414:B4418"/>
    <mergeCell ref="C4414:C4418"/>
    <mergeCell ref="D4414:D4418"/>
    <mergeCell ref="E4414:E4418"/>
    <mergeCell ref="F4414:F4418"/>
    <mergeCell ref="AA4409:AB4409"/>
    <mergeCell ref="A4410:AB4410"/>
    <mergeCell ref="A4411:AB4411"/>
    <mergeCell ref="A4413:L4413"/>
    <mergeCell ref="M4413:W4413"/>
    <mergeCell ref="X4413:X4418"/>
    <mergeCell ref="Y4413:Y4418"/>
    <mergeCell ref="Z4413:Z4418"/>
    <mergeCell ref="AA4413:AA4418"/>
    <mergeCell ref="AB4413:AB4418"/>
    <mergeCell ref="U4433:V4433"/>
    <mergeCell ref="W4433:W4437"/>
    <mergeCell ref="U4434:U4437"/>
    <mergeCell ref="V4434:V4437"/>
    <mergeCell ref="G4435:G4437"/>
    <mergeCell ref="H4435:H4437"/>
    <mergeCell ref="I4435:I4437"/>
    <mergeCell ref="O4433:O4437"/>
    <mergeCell ref="P4433:P4437"/>
    <mergeCell ref="Q4433:Q4437"/>
    <mergeCell ref="R4433:R4437"/>
    <mergeCell ref="S4433:S4437"/>
    <mergeCell ref="T4433:T4437"/>
    <mergeCell ref="G4433:I4434"/>
    <mergeCell ref="J4433:J4437"/>
    <mergeCell ref="K4433:K4437"/>
    <mergeCell ref="L4433:L4437"/>
    <mergeCell ref="M4433:M4437"/>
    <mergeCell ref="N4433:N4437"/>
    <mergeCell ref="A4433:A4437"/>
    <mergeCell ref="B4433:B4437"/>
    <mergeCell ref="C4433:C4437"/>
    <mergeCell ref="D4433:D4437"/>
    <mergeCell ref="E4433:E4437"/>
    <mergeCell ref="F4433:F4437"/>
    <mergeCell ref="AA4428:AB4428"/>
    <mergeCell ref="A4429:AB4429"/>
    <mergeCell ref="A4430:AB4430"/>
    <mergeCell ref="A4432:L4432"/>
    <mergeCell ref="M4432:W4432"/>
    <mergeCell ref="X4432:X4437"/>
    <mergeCell ref="Y4432:Y4437"/>
    <mergeCell ref="Z4432:Z4437"/>
    <mergeCell ref="AA4432:AA4437"/>
    <mergeCell ref="AB4432:AB4437"/>
    <mergeCell ref="U4452:V4452"/>
    <mergeCell ref="W4452:W4456"/>
    <mergeCell ref="U4453:U4456"/>
    <mergeCell ref="V4453:V4456"/>
    <mergeCell ref="G4454:G4456"/>
    <mergeCell ref="H4454:H4456"/>
    <mergeCell ref="I4454:I4456"/>
    <mergeCell ref="O4452:O4456"/>
    <mergeCell ref="P4452:P4456"/>
    <mergeCell ref="Q4452:Q4456"/>
    <mergeCell ref="R4452:R4456"/>
    <mergeCell ref="S4452:S4456"/>
    <mergeCell ref="T4452:T4456"/>
    <mergeCell ref="G4452:I4453"/>
    <mergeCell ref="J4452:J4456"/>
    <mergeCell ref="K4452:K4456"/>
    <mergeCell ref="L4452:L4456"/>
    <mergeCell ref="M4452:M4456"/>
    <mergeCell ref="N4452:N4456"/>
    <mergeCell ref="A4452:A4456"/>
    <mergeCell ref="B4452:B4456"/>
    <mergeCell ref="C4452:C4456"/>
    <mergeCell ref="D4452:D4456"/>
    <mergeCell ref="E4452:E4456"/>
    <mergeCell ref="F4452:F4456"/>
    <mergeCell ref="AA4447:AB4447"/>
    <mergeCell ref="A4448:AB4448"/>
    <mergeCell ref="A4449:AB4449"/>
    <mergeCell ref="A4451:L4451"/>
    <mergeCell ref="M4451:W4451"/>
    <mergeCell ref="X4451:X4456"/>
    <mergeCell ref="Y4451:Y4456"/>
    <mergeCell ref="Z4451:Z4456"/>
    <mergeCell ref="AA4451:AA4456"/>
    <mergeCell ref="AB4451:AB4456"/>
    <mergeCell ref="U4471:V4471"/>
    <mergeCell ref="W4471:W4475"/>
    <mergeCell ref="U4472:U4475"/>
    <mergeCell ref="V4472:V4475"/>
    <mergeCell ref="G4473:G4475"/>
    <mergeCell ref="H4473:H4475"/>
    <mergeCell ref="I4473:I4475"/>
    <mergeCell ref="O4471:O4475"/>
    <mergeCell ref="P4471:P4475"/>
    <mergeCell ref="Q4471:Q4475"/>
    <mergeCell ref="R4471:R4475"/>
    <mergeCell ref="S4471:S4475"/>
    <mergeCell ref="T4471:T4475"/>
    <mergeCell ref="G4471:I4472"/>
    <mergeCell ref="J4471:J4475"/>
    <mergeCell ref="K4471:K4475"/>
    <mergeCell ref="L4471:L4475"/>
    <mergeCell ref="M4471:M4475"/>
    <mergeCell ref="N4471:N4475"/>
    <mergeCell ref="A4471:A4475"/>
    <mergeCell ref="B4471:B4475"/>
    <mergeCell ref="C4471:C4475"/>
    <mergeCell ref="D4471:D4475"/>
    <mergeCell ref="E4471:E4475"/>
    <mergeCell ref="F4471:F4475"/>
    <mergeCell ref="AA4466:AB4466"/>
    <mergeCell ref="A4467:AB4467"/>
    <mergeCell ref="A4468:AB4468"/>
    <mergeCell ref="A4470:L4470"/>
    <mergeCell ref="M4470:W4470"/>
    <mergeCell ref="X4470:X4475"/>
    <mergeCell ref="Y4470:Y4475"/>
    <mergeCell ref="Z4470:Z4475"/>
    <mergeCell ref="AA4470:AA4475"/>
    <mergeCell ref="AB4470:AB4475"/>
    <mergeCell ref="U4497:V4497"/>
    <mergeCell ref="W4497:W4501"/>
    <mergeCell ref="U4498:U4501"/>
    <mergeCell ref="V4498:V4501"/>
    <mergeCell ref="G4499:G4501"/>
    <mergeCell ref="H4499:H4501"/>
    <mergeCell ref="I4499:I4501"/>
    <mergeCell ref="O4497:O4501"/>
    <mergeCell ref="P4497:P4501"/>
    <mergeCell ref="Q4497:Q4501"/>
    <mergeCell ref="R4497:R4501"/>
    <mergeCell ref="S4497:S4501"/>
    <mergeCell ref="T4497:T4501"/>
    <mergeCell ref="G4497:I4498"/>
    <mergeCell ref="J4497:J4501"/>
    <mergeCell ref="K4497:K4501"/>
    <mergeCell ref="L4497:L4501"/>
    <mergeCell ref="M4497:M4501"/>
    <mergeCell ref="N4497:N4501"/>
    <mergeCell ref="A4497:A4501"/>
    <mergeCell ref="B4497:B4501"/>
    <mergeCell ref="C4497:C4501"/>
    <mergeCell ref="D4497:D4501"/>
    <mergeCell ref="E4497:E4501"/>
    <mergeCell ref="F4497:F4501"/>
    <mergeCell ref="AA4492:AB4492"/>
    <mergeCell ref="A4493:AB4493"/>
    <mergeCell ref="A4494:AB4494"/>
    <mergeCell ref="A4496:L4496"/>
    <mergeCell ref="M4496:W4496"/>
    <mergeCell ref="X4496:X4501"/>
    <mergeCell ref="Y4496:Y4501"/>
    <mergeCell ref="Z4496:Z4501"/>
    <mergeCell ref="AA4496:AA4501"/>
    <mergeCell ref="AB4496:AB4501"/>
    <mergeCell ref="U4516:V4516"/>
    <mergeCell ref="W4516:W4520"/>
    <mergeCell ref="U4517:U4520"/>
    <mergeCell ref="V4517:V4520"/>
    <mergeCell ref="G4518:G4520"/>
    <mergeCell ref="H4518:H4520"/>
    <mergeCell ref="I4518:I4520"/>
    <mergeCell ref="O4516:O4520"/>
    <mergeCell ref="P4516:P4520"/>
    <mergeCell ref="Q4516:Q4520"/>
    <mergeCell ref="R4516:R4520"/>
    <mergeCell ref="S4516:S4520"/>
    <mergeCell ref="T4516:T4520"/>
    <mergeCell ref="G4516:I4517"/>
    <mergeCell ref="J4516:J4520"/>
    <mergeCell ref="K4516:K4520"/>
    <mergeCell ref="L4516:L4520"/>
    <mergeCell ref="M4516:M4520"/>
    <mergeCell ref="N4516:N4520"/>
    <mergeCell ref="A4516:A4520"/>
    <mergeCell ref="B4516:B4520"/>
    <mergeCell ref="C4516:C4520"/>
    <mergeCell ref="D4516:D4520"/>
    <mergeCell ref="E4516:E4520"/>
    <mergeCell ref="F4516:F4520"/>
    <mergeCell ref="AA4511:AB4511"/>
    <mergeCell ref="A4512:AB4512"/>
    <mergeCell ref="A4513:AB4513"/>
    <mergeCell ref="A4515:L4515"/>
    <mergeCell ref="M4515:W4515"/>
    <mergeCell ref="X4515:X4520"/>
    <mergeCell ref="Y4515:Y4520"/>
    <mergeCell ref="Z4515:Z4520"/>
    <mergeCell ref="AA4515:AA4520"/>
    <mergeCell ref="AB4515:AB4520"/>
    <mergeCell ref="U4534:V4534"/>
    <mergeCell ref="W4534:W4538"/>
    <mergeCell ref="U4535:U4538"/>
    <mergeCell ref="V4535:V4538"/>
    <mergeCell ref="G4536:G4538"/>
    <mergeCell ref="H4536:H4538"/>
    <mergeCell ref="I4536:I4538"/>
    <mergeCell ref="O4534:O4538"/>
    <mergeCell ref="P4534:P4538"/>
    <mergeCell ref="Q4534:Q4538"/>
    <mergeCell ref="R4534:R4538"/>
    <mergeCell ref="S4534:S4538"/>
    <mergeCell ref="T4534:T4538"/>
    <mergeCell ref="G4534:I4535"/>
    <mergeCell ref="J4534:J4538"/>
    <mergeCell ref="K4534:K4538"/>
    <mergeCell ref="L4534:L4538"/>
    <mergeCell ref="M4534:M4538"/>
    <mergeCell ref="N4534:N4538"/>
    <mergeCell ref="A4534:A4538"/>
    <mergeCell ref="B4534:B4538"/>
    <mergeCell ref="C4534:C4538"/>
    <mergeCell ref="D4534:D4538"/>
    <mergeCell ref="E4534:E4538"/>
    <mergeCell ref="F4534:F4538"/>
    <mergeCell ref="AA4529:AB4529"/>
    <mergeCell ref="A4530:AB4530"/>
    <mergeCell ref="A4531:AB4531"/>
    <mergeCell ref="A4533:L4533"/>
    <mergeCell ref="M4533:W4533"/>
    <mergeCell ref="X4533:X4538"/>
    <mergeCell ref="Y4533:Y4538"/>
    <mergeCell ref="Z4533:Z4538"/>
    <mergeCell ref="AA4533:AA4538"/>
    <mergeCell ref="AB4533:AB4538"/>
    <mergeCell ref="U4560:V4560"/>
    <mergeCell ref="W4560:W4564"/>
    <mergeCell ref="U4561:U4564"/>
    <mergeCell ref="V4561:V4564"/>
    <mergeCell ref="G4562:G4564"/>
    <mergeCell ref="H4562:H4564"/>
    <mergeCell ref="I4562:I4564"/>
    <mergeCell ref="O4560:O4564"/>
    <mergeCell ref="P4560:P4564"/>
    <mergeCell ref="Q4560:Q4564"/>
    <mergeCell ref="R4560:R4564"/>
    <mergeCell ref="S4560:S4564"/>
    <mergeCell ref="T4560:T4564"/>
    <mergeCell ref="G4560:I4561"/>
    <mergeCell ref="J4560:J4564"/>
    <mergeCell ref="K4560:K4564"/>
    <mergeCell ref="L4560:L4564"/>
    <mergeCell ref="M4560:M4564"/>
    <mergeCell ref="N4560:N4564"/>
    <mergeCell ref="A4560:A4564"/>
    <mergeCell ref="B4560:B4564"/>
    <mergeCell ref="C4560:C4564"/>
    <mergeCell ref="D4560:D4564"/>
    <mergeCell ref="E4560:E4564"/>
    <mergeCell ref="F4560:F4564"/>
    <mergeCell ref="AA4555:AB4555"/>
    <mergeCell ref="A4556:AB4556"/>
    <mergeCell ref="A4557:AB4557"/>
    <mergeCell ref="A4559:L4559"/>
    <mergeCell ref="M4559:W4559"/>
    <mergeCell ref="X4559:X4564"/>
    <mergeCell ref="Y4559:Y4564"/>
    <mergeCell ref="Z4559:Z4564"/>
    <mergeCell ref="AA4559:AA4564"/>
    <mergeCell ref="AB4559:AB4564"/>
    <mergeCell ref="U4578:V4578"/>
    <mergeCell ref="W4578:W4582"/>
    <mergeCell ref="U4579:U4582"/>
    <mergeCell ref="V4579:V4582"/>
    <mergeCell ref="G4580:G4582"/>
    <mergeCell ref="H4580:H4582"/>
    <mergeCell ref="I4580:I4582"/>
    <mergeCell ref="O4578:O4582"/>
    <mergeCell ref="P4578:P4582"/>
    <mergeCell ref="Q4578:Q4582"/>
    <mergeCell ref="R4578:R4582"/>
    <mergeCell ref="S4578:S4582"/>
    <mergeCell ref="T4578:T4582"/>
    <mergeCell ref="G4578:I4579"/>
    <mergeCell ref="J4578:J4582"/>
    <mergeCell ref="K4578:K4582"/>
    <mergeCell ref="L4578:L4582"/>
    <mergeCell ref="M4578:M4582"/>
    <mergeCell ref="N4578:N4582"/>
    <mergeCell ref="A4578:A4582"/>
    <mergeCell ref="B4578:B4582"/>
    <mergeCell ref="C4578:C4582"/>
    <mergeCell ref="D4578:D4582"/>
    <mergeCell ref="E4578:E4582"/>
    <mergeCell ref="F4578:F4582"/>
    <mergeCell ref="AA4573:AB4573"/>
    <mergeCell ref="A4574:AB4574"/>
    <mergeCell ref="A4575:AB4575"/>
    <mergeCell ref="A4577:L4577"/>
    <mergeCell ref="M4577:W4577"/>
    <mergeCell ref="X4577:X4582"/>
    <mergeCell ref="Y4577:Y4582"/>
    <mergeCell ref="Z4577:Z4582"/>
    <mergeCell ref="AA4577:AA4582"/>
    <mergeCell ref="AB4577:AB4582"/>
    <mergeCell ref="U4604:V4604"/>
    <mergeCell ref="W4604:W4608"/>
    <mergeCell ref="U4605:U4608"/>
    <mergeCell ref="V4605:V4608"/>
    <mergeCell ref="G4606:G4608"/>
    <mergeCell ref="H4606:H4608"/>
    <mergeCell ref="I4606:I4608"/>
    <mergeCell ref="O4604:O4608"/>
    <mergeCell ref="P4604:P4608"/>
    <mergeCell ref="Q4604:Q4608"/>
    <mergeCell ref="R4604:R4608"/>
    <mergeCell ref="S4604:S4608"/>
    <mergeCell ref="T4604:T4608"/>
    <mergeCell ref="G4604:I4605"/>
    <mergeCell ref="J4604:J4608"/>
    <mergeCell ref="K4604:K4608"/>
    <mergeCell ref="L4604:L4608"/>
    <mergeCell ref="M4604:M4608"/>
    <mergeCell ref="N4604:N4608"/>
    <mergeCell ref="A4604:A4608"/>
    <mergeCell ref="B4604:B4608"/>
    <mergeCell ref="C4604:C4608"/>
    <mergeCell ref="D4604:D4608"/>
    <mergeCell ref="E4604:E4608"/>
    <mergeCell ref="F4604:F4608"/>
    <mergeCell ref="AA4599:AB4599"/>
    <mergeCell ref="A4600:AB4600"/>
    <mergeCell ref="A4601:AB4601"/>
    <mergeCell ref="A4603:L4603"/>
    <mergeCell ref="M4603:W4603"/>
    <mergeCell ref="X4603:X4608"/>
    <mergeCell ref="Y4603:Y4608"/>
    <mergeCell ref="Z4603:Z4608"/>
    <mergeCell ref="AA4603:AA4608"/>
    <mergeCell ref="AB4603:AB4608"/>
    <mergeCell ref="U4622:V4622"/>
    <mergeCell ref="W4622:W4626"/>
    <mergeCell ref="U4623:U4626"/>
    <mergeCell ref="V4623:V4626"/>
    <mergeCell ref="G4624:G4626"/>
    <mergeCell ref="H4624:H4626"/>
    <mergeCell ref="I4624:I4626"/>
    <mergeCell ref="O4622:O4626"/>
    <mergeCell ref="P4622:P4626"/>
    <mergeCell ref="Q4622:Q4626"/>
    <mergeCell ref="R4622:R4626"/>
    <mergeCell ref="S4622:S4626"/>
    <mergeCell ref="T4622:T4626"/>
    <mergeCell ref="G4622:I4623"/>
    <mergeCell ref="J4622:J4626"/>
    <mergeCell ref="K4622:K4626"/>
    <mergeCell ref="L4622:L4626"/>
    <mergeCell ref="M4622:M4626"/>
    <mergeCell ref="N4622:N4626"/>
    <mergeCell ref="A4622:A4626"/>
    <mergeCell ref="B4622:B4626"/>
    <mergeCell ref="C4622:C4626"/>
    <mergeCell ref="D4622:D4626"/>
    <mergeCell ref="E4622:E4626"/>
    <mergeCell ref="F4622:F4626"/>
    <mergeCell ref="AA4617:AB4617"/>
    <mergeCell ref="A4618:AB4618"/>
    <mergeCell ref="A4619:AB4619"/>
    <mergeCell ref="A4621:L4621"/>
    <mergeCell ref="M4621:W4621"/>
    <mergeCell ref="X4621:X4626"/>
    <mergeCell ref="Y4621:Y4626"/>
    <mergeCell ref="Z4621:Z4626"/>
    <mergeCell ref="AA4621:AA4626"/>
    <mergeCell ref="AB4621:AB4626"/>
    <mergeCell ref="U4642:V4642"/>
    <mergeCell ref="W4642:W4646"/>
    <mergeCell ref="U4643:U4646"/>
    <mergeCell ref="V4643:V4646"/>
    <mergeCell ref="G4644:G4646"/>
    <mergeCell ref="H4644:H4646"/>
    <mergeCell ref="I4644:I4646"/>
    <mergeCell ref="O4642:O4646"/>
    <mergeCell ref="P4642:P4646"/>
    <mergeCell ref="Q4642:Q4646"/>
    <mergeCell ref="R4642:R4646"/>
    <mergeCell ref="S4642:S4646"/>
    <mergeCell ref="T4642:T4646"/>
    <mergeCell ref="G4642:I4643"/>
    <mergeCell ref="J4642:J4646"/>
    <mergeCell ref="K4642:K4646"/>
    <mergeCell ref="L4642:L4646"/>
    <mergeCell ref="M4642:M4646"/>
    <mergeCell ref="N4642:N4646"/>
    <mergeCell ref="A4642:A4646"/>
    <mergeCell ref="B4642:B4646"/>
    <mergeCell ref="C4642:C4646"/>
    <mergeCell ref="D4642:D4646"/>
    <mergeCell ref="E4642:E4646"/>
    <mergeCell ref="F4642:F4646"/>
    <mergeCell ref="AA4637:AB4637"/>
    <mergeCell ref="A4638:AB4638"/>
    <mergeCell ref="A4639:AB4639"/>
    <mergeCell ref="A4641:L4641"/>
    <mergeCell ref="M4641:W4641"/>
    <mergeCell ref="X4641:X4646"/>
    <mergeCell ref="Y4641:Y4646"/>
    <mergeCell ref="Z4641:Z4646"/>
    <mergeCell ref="AA4641:AA4646"/>
    <mergeCell ref="AB4641:AB4646"/>
    <mergeCell ref="U4661:V4661"/>
    <mergeCell ref="W4661:W4665"/>
    <mergeCell ref="U4662:U4665"/>
    <mergeCell ref="V4662:V4665"/>
    <mergeCell ref="G4663:G4665"/>
    <mergeCell ref="H4663:H4665"/>
    <mergeCell ref="I4663:I4665"/>
    <mergeCell ref="O4661:O4665"/>
    <mergeCell ref="P4661:P4665"/>
    <mergeCell ref="Q4661:Q4665"/>
    <mergeCell ref="R4661:R4665"/>
    <mergeCell ref="S4661:S4665"/>
    <mergeCell ref="T4661:T4665"/>
    <mergeCell ref="G4661:I4662"/>
    <mergeCell ref="J4661:J4665"/>
    <mergeCell ref="K4661:K4665"/>
    <mergeCell ref="L4661:L4665"/>
    <mergeCell ref="M4661:M4665"/>
    <mergeCell ref="N4661:N4665"/>
    <mergeCell ref="A4661:A4665"/>
    <mergeCell ref="B4661:B4665"/>
    <mergeCell ref="C4661:C4665"/>
    <mergeCell ref="D4661:D4665"/>
    <mergeCell ref="E4661:E4665"/>
    <mergeCell ref="F4661:F4665"/>
    <mergeCell ref="AA4656:AB4656"/>
    <mergeCell ref="A4657:AB4657"/>
    <mergeCell ref="A4658:AB4658"/>
    <mergeCell ref="A4660:L4660"/>
    <mergeCell ref="M4660:W4660"/>
    <mergeCell ref="X4660:X4665"/>
    <mergeCell ref="Y4660:Y4665"/>
    <mergeCell ref="Z4660:Z4665"/>
    <mergeCell ref="AA4660:AA4665"/>
    <mergeCell ref="AB4660:AB4665"/>
    <mergeCell ref="U4680:V4680"/>
    <mergeCell ref="W4680:W4684"/>
    <mergeCell ref="U4681:U4684"/>
    <mergeCell ref="V4681:V4684"/>
    <mergeCell ref="G4682:G4684"/>
    <mergeCell ref="H4682:H4684"/>
    <mergeCell ref="I4682:I4684"/>
    <mergeCell ref="O4680:O4684"/>
    <mergeCell ref="P4680:P4684"/>
    <mergeCell ref="Q4680:Q4684"/>
    <mergeCell ref="R4680:R4684"/>
    <mergeCell ref="S4680:S4684"/>
    <mergeCell ref="T4680:T4684"/>
    <mergeCell ref="G4680:I4681"/>
    <mergeCell ref="J4680:J4684"/>
    <mergeCell ref="K4680:K4684"/>
    <mergeCell ref="L4680:L4684"/>
    <mergeCell ref="M4680:M4684"/>
    <mergeCell ref="N4680:N4684"/>
    <mergeCell ref="A4680:A4684"/>
    <mergeCell ref="B4680:B4684"/>
    <mergeCell ref="C4680:C4684"/>
    <mergeCell ref="D4680:D4684"/>
    <mergeCell ref="E4680:E4684"/>
    <mergeCell ref="F4680:F4684"/>
    <mergeCell ref="AA4675:AB4675"/>
    <mergeCell ref="A4676:AB4676"/>
    <mergeCell ref="A4677:AB4677"/>
    <mergeCell ref="A4679:L4679"/>
    <mergeCell ref="M4679:W4679"/>
    <mergeCell ref="X4679:X4684"/>
    <mergeCell ref="Y4679:Y4684"/>
    <mergeCell ref="Z4679:Z4684"/>
    <mergeCell ref="AA4679:AA4684"/>
    <mergeCell ref="AB4679:AB4684"/>
    <mergeCell ref="U4701:V4701"/>
    <mergeCell ref="W4701:W4705"/>
    <mergeCell ref="U4702:U4705"/>
    <mergeCell ref="V4702:V4705"/>
    <mergeCell ref="G4703:G4705"/>
    <mergeCell ref="H4703:H4705"/>
    <mergeCell ref="I4703:I4705"/>
    <mergeCell ref="O4701:O4705"/>
    <mergeCell ref="P4701:P4705"/>
    <mergeCell ref="Q4701:Q4705"/>
    <mergeCell ref="R4701:R4705"/>
    <mergeCell ref="S4701:S4705"/>
    <mergeCell ref="T4701:T4705"/>
    <mergeCell ref="G4701:I4702"/>
    <mergeCell ref="J4701:J4705"/>
    <mergeCell ref="K4701:K4705"/>
    <mergeCell ref="L4701:L4705"/>
    <mergeCell ref="M4701:M4705"/>
    <mergeCell ref="N4701:N4705"/>
    <mergeCell ref="A4701:A4705"/>
    <mergeCell ref="B4701:B4705"/>
    <mergeCell ref="C4701:C4705"/>
    <mergeCell ref="D4701:D4705"/>
    <mergeCell ref="E4701:E4705"/>
    <mergeCell ref="F4701:F4705"/>
    <mergeCell ref="AA4696:AB4696"/>
    <mergeCell ref="A4697:AB4697"/>
    <mergeCell ref="A4698:AB4698"/>
    <mergeCell ref="A4700:L4700"/>
    <mergeCell ref="M4700:W4700"/>
    <mergeCell ref="X4700:X4705"/>
    <mergeCell ref="Y4700:Y4705"/>
    <mergeCell ref="Z4700:Z4705"/>
    <mergeCell ref="AA4700:AA4705"/>
    <mergeCell ref="AB4700:AB4705"/>
    <mergeCell ref="U4722:V4722"/>
    <mergeCell ref="W4722:W4726"/>
    <mergeCell ref="U4723:U4726"/>
    <mergeCell ref="V4723:V4726"/>
    <mergeCell ref="G4724:G4726"/>
    <mergeCell ref="H4724:H4726"/>
    <mergeCell ref="I4724:I4726"/>
    <mergeCell ref="O4722:O4726"/>
    <mergeCell ref="P4722:P4726"/>
    <mergeCell ref="Q4722:Q4726"/>
    <mergeCell ref="R4722:R4726"/>
    <mergeCell ref="S4722:S4726"/>
    <mergeCell ref="T4722:T4726"/>
    <mergeCell ref="G4722:I4723"/>
    <mergeCell ref="J4722:J4726"/>
    <mergeCell ref="K4722:K4726"/>
    <mergeCell ref="L4722:L4726"/>
    <mergeCell ref="M4722:M4726"/>
    <mergeCell ref="N4722:N4726"/>
    <mergeCell ref="A4722:A4726"/>
    <mergeCell ref="B4722:B4726"/>
    <mergeCell ref="C4722:C4726"/>
    <mergeCell ref="D4722:D4726"/>
    <mergeCell ref="E4722:E4726"/>
    <mergeCell ref="F4722:F4726"/>
    <mergeCell ref="AA4717:AB4717"/>
    <mergeCell ref="A4718:AB4718"/>
    <mergeCell ref="A4719:AB4719"/>
    <mergeCell ref="A4721:L4721"/>
    <mergeCell ref="M4721:W4721"/>
    <mergeCell ref="X4721:X4726"/>
    <mergeCell ref="Y4721:Y4726"/>
    <mergeCell ref="Z4721:Z4726"/>
    <mergeCell ref="AA4721:AA4726"/>
    <mergeCell ref="AB4721:AB4726"/>
    <mergeCell ref="U4743:V4743"/>
    <mergeCell ref="W4743:W4747"/>
    <mergeCell ref="U4744:U4747"/>
    <mergeCell ref="V4744:V4747"/>
    <mergeCell ref="G4745:G4747"/>
    <mergeCell ref="H4745:H4747"/>
    <mergeCell ref="I4745:I4747"/>
    <mergeCell ref="O4743:O4747"/>
    <mergeCell ref="P4743:P4747"/>
    <mergeCell ref="Q4743:Q4747"/>
    <mergeCell ref="R4743:R4747"/>
    <mergeCell ref="S4743:S4747"/>
    <mergeCell ref="T4743:T4747"/>
    <mergeCell ref="G4743:I4744"/>
    <mergeCell ref="J4743:J4747"/>
    <mergeCell ref="K4743:K4747"/>
    <mergeCell ref="L4743:L4747"/>
    <mergeCell ref="M4743:M4747"/>
    <mergeCell ref="N4743:N4747"/>
    <mergeCell ref="A4743:A4747"/>
    <mergeCell ref="B4743:B4747"/>
    <mergeCell ref="C4743:C4747"/>
    <mergeCell ref="D4743:D4747"/>
    <mergeCell ref="E4743:E4747"/>
    <mergeCell ref="F4743:F4747"/>
    <mergeCell ref="AA4738:AB4738"/>
    <mergeCell ref="A4739:AB4739"/>
    <mergeCell ref="A4740:AB4740"/>
    <mergeCell ref="A4742:L4742"/>
    <mergeCell ref="M4742:W4742"/>
    <mergeCell ref="X4742:X4747"/>
    <mergeCell ref="Y4742:Y4747"/>
    <mergeCell ref="Z4742:Z4747"/>
    <mergeCell ref="AA4742:AA4747"/>
    <mergeCell ref="AB4742:AB4747"/>
    <mergeCell ref="U4764:V4764"/>
    <mergeCell ref="W4764:W4768"/>
    <mergeCell ref="U4765:U4768"/>
    <mergeCell ref="V4765:V4768"/>
    <mergeCell ref="G4766:G4768"/>
    <mergeCell ref="H4766:H4768"/>
    <mergeCell ref="I4766:I4768"/>
    <mergeCell ref="O4764:O4768"/>
    <mergeCell ref="P4764:P4768"/>
    <mergeCell ref="Q4764:Q4768"/>
    <mergeCell ref="R4764:R4768"/>
    <mergeCell ref="S4764:S4768"/>
    <mergeCell ref="T4764:T4768"/>
    <mergeCell ref="G4764:I4765"/>
    <mergeCell ref="J4764:J4768"/>
    <mergeCell ref="K4764:K4768"/>
    <mergeCell ref="L4764:L4768"/>
    <mergeCell ref="M4764:M4768"/>
    <mergeCell ref="N4764:N4768"/>
    <mergeCell ref="A4764:A4768"/>
    <mergeCell ref="B4764:B4768"/>
    <mergeCell ref="C4764:C4768"/>
    <mergeCell ref="D4764:D4768"/>
    <mergeCell ref="E4764:E4768"/>
    <mergeCell ref="F4764:F4768"/>
    <mergeCell ref="AA4759:AB4759"/>
    <mergeCell ref="A4760:AB4760"/>
    <mergeCell ref="A4761:AB4761"/>
    <mergeCell ref="A4763:L4763"/>
    <mergeCell ref="M4763:W4763"/>
    <mergeCell ref="X4763:X4768"/>
    <mergeCell ref="Y4763:Y4768"/>
    <mergeCell ref="Z4763:Z4768"/>
    <mergeCell ref="AA4763:AA4768"/>
    <mergeCell ref="AB4763:AB4768"/>
    <mergeCell ref="U4783:V4783"/>
    <mergeCell ref="W4783:W4787"/>
    <mergeCell ref="U4784:U4787"/>
    <mergeCell ref="V4784:V4787"/>
    <mergeCell ref="G4785:G4787"/>
    <mergeCell ref="H4785:H4787"/>
    <mergeCell ref="I4785:I4787"/>
    <mergeCell ref="O4783:O4787"/>
    <mergeCell ref="P4783:P4787"/>
    <mergeCell ref="Q4783:Q4787"/>
    <mergeCell ref="R4783:R4787"/>
    <mergeCell ref="S4783:S4787"/>
    <mergeCell ref="T4783:T4787"/>
    <mergeCell ref="G4783:I4784"/>
    <mergeCell ref="J4783:J4787"/>
    <mergeCell ref="K4783:K4787"/>
    <mergeCell ref="L4783:L4787"/>
    <mergeCell ref="M4783:M4787"/>
    <mergeCell ref="N4783:N4787"/>
    <mergeCell ref="A4783:A4787"/>
    <mergeCell ref="B4783:B4787"/>
    <mergeCell ref="C4783:C4787"/>
    <mergeCell ref="D4783:D4787"/>
    <mergeCell ref="E4783:E4787"/>
    <mergeCell ref="F4783:F4787"/>
    <mergeCell ref="AA4778:AB4778"/>
    <mergeCell ref="A4779:AB4779"/>
    <mergeCell ref="A4780:AB4780"/>
    <mergeCell ref="A4782:L4782"/>
    <mergeCell ref="M4782:W4782"/>
    <mergeCell ref="X4782:X4787"/>
    <mergeCell ref="Y4782:Y4787"/>
    <mergeCell ref="Z4782:Z4787"/>
    <mergeCell ref="AA4782:AA4787"/>
    <mergeCell ref="AB4782:AB4787"/>
    <mergeCell ref="U4802:V4802"/>
    <mergeCell ref="W4802:W4806"/>
    <mergeCell ref="U4803:U4806"/>
    <mergeCell ref="V4803:V4806"/>
    <mergeCell ref="G4804:G4806"/>
    <mergeCell ref="H4804:H4806"/>
    <mergeCell ref="I4804:I4806"/>
    <mergeCell ref="O4802:O4806"/>
    <mergeCell ref="P4802:P4806"/>
    <mergeCell ref="Q4802:Q4806"/>
    <mergeCell ref="R4802:R4806"/>
    <mergeCell ref="S4802:S4806"/>
    <mergeCell ref="T4802:T4806"/>
    <mergeCell ref="G4802:I4803"/>
    <mergeCell ref="J4802:J4806"/>
    <mergeCell ref="K4802:K4806"/>
    <mergeCell ref="L4802:L4806"/>
    <mergeCell ref="M4802:M4806"/>
    <mergeCell ref="N4802:N4806"/>
    <mergeCell ref="A4802:A4806"/>
    <mergeCell ref="B4802:B4806"/>
    <mergeCell ref="C4802:C4806"/>
    <mergeCell ref="D4802:D4806"/>
    <mergeCell ref="E4802:E4806"/>
    <mergeCell ref="F4802:F4806"/>
    <mergeCell ref="AA4797:AB4797"/>
    <mergeCell ref="A4798:AB4798"/>
    <mergeCell ref="A4799:AB4799"/>
    <mergeCell ref="A4801:L4801"/>
    <mergeCell ref="M4801:W4801"/>
    <mergeCell ref="X4801:X4806"/>
    <mergeCell ref="Y4801:Y4806"/>
    <mergeCell ref="Z4801:Z4806"/>
    <mergeCell ref="AA4801:AA4806"/>
    <mergeCell ref="AB4801:AB4806"/>
    <mergeCell ref="U4821:V4821"/>
    <mergeCell ref="W4821:W4825"/>
    <mergeCell ref="U4822:U4825"/>
    <mergeCell ref="V4822:V4825"/>
    <mergeCell ref="G4823:G4825"/>
    <mergeCell ref="H4823:H4825"/>
    <mergeCell ref="I4823:I4825"/>
    <mergeCell ref="O4821:O4825"/>
    <mergeCell ref="P4821:P4825"/>
    <mergeCell ref="Q4821:Q4825"/>
    <mergeCell ref="R4821:R4825"/>
    <mergeCell ref="S4821:S4825"/>
    <mergeCell ref="T4821:T4825"/>
    <mergeCell ref="G4821:I4822"/>
    <mergeCell ref="J4821:J4825"/>
    <mergeCell ref="K4821:K4825"/>
    <mergeCell ref="L4821:L4825"/>
    <mergeCell ref="M4821:M4825"/>
    <mergeCell ref="N4821:N4825"/>
    <mergeCell ref="A4821:A4825"/>
    <mergeCell ref="B4821:B4825"/>
    <mergeCell ref="C4821:C4825"/>
    <mergeCell ref="D4821:D4825"/>
    <mergeCell ref="E4821:E4825"/>
    <mergeCell ref="F4821:F4825"/>
    <mergeCell ref="AA4816:AB4816"/>
    <mergeCell ref="A4817:AB4817"/>
    <mergeCell ref="A4818:AB4818"/>
    <mergeCell ref="A4820:L4820"/>
    <mergeCell ref="M4820:W4820"/>
    <mergeCell ref="X4820:X4825"/>
    <mergeCell ref="Y4820:Y4825"/>
    <mergeCell ref="Z4820:Z4825"/>
    <mergeCell ref="AA4820:AA4825"/>
    <mergeCell ref="AB4820:AB4825"/>
    <mergeCell ref="U4840:V4840"/>
    <mergeCell ref="W4840:W4844"/>
    <mergeCell ref="U4841:U4844"/>
    <mergeCell ref="V4841:V4844"/>
    <mergeCell ref="G4842:G4844"/>
    <mergeCell ref="H4842:H4844"/>
    <mergeCell ref="I4842:I4844"/>
    <mergeCell ref="O4840:O4844"/>
    <mergeCell ref="P4840:P4844"/>
    <mergeCell ref="Q4840:Q4844"/>
    <mergeCell ref="R4840:R4844"/>
    <mergeCell ref="S4840:S4844"/>
    <mergeCell ref="T4840:T4844"/>
    <mergeCell ref="G4840:I4841"/>
    <mergeCell ref="J4840:J4844"/>
    <mergeCell ref="K4840:K4844"/>
    <mergeCell ref="L4840:L4844"/>
    <mergeCell ref="M4840:M4844"/>
    <mergeCell ref="N4840:N4844"/>
    <mergeCell ref="A4840:A4844"/>
    <mergeCell ref="B4840:B4844"/>
    <mergeCell ref="C4840:C4844"/>
    <mergeCell ref="D4840:D4844"/>
    <mergeCell ref="E4840:E4844"/>
    <mergeCell ref="F4840:F4844"/>
    <mergeCell ref="AA4835:AB4835"/>
    <mergeCell ref="A4836:AB4836"/>
    <mergeCell ref="A4837:AB4837"/>
    <mergeCell ref="A4839:L4839"/>
    <mergeCell ref="M4839:W4839"/>
    <mergeCell ref="X4839:X4844"/>
    <mergeCell ref="Y4839:Y4844"/>
    <mergeCell ref="Z4839:Z4844"/>
    <mergeCell ref="AA4839:AA4844"/>
    <mergeCell ref="AB4839:AB4844"/>
    <mergeCell ref="U4859:V4859"/>
    <mergeCell ref="W4859:W4863"/>
    <mergeCell ref="U4860:U4863"/>
    <mergeCell ref="V4860:V4863"/>
    <mergeCell ref="G4861:G4863"/>
    <mergeCell ref="H4861:H4863"/>
    <mergeCell ref="I4861:I4863"/>
    <mergeCell ref="O4859:O4863"/>
    <mergeCell ref="P4859:P4863"/>
    <mergeCell ref="Q4859:Q4863"/>
    <mergeCell ref="R4859:R4863"/>
    <mergeCell ref="S4859:S4863"/>
    <mergeCell ref="T4859:T4863"/>
    <mergeCell ref="G4859:I4860"/>
    <mergeCell ref="J4859:J4863"/>
    <mergeCell ref="K4859:K4863"/>
    <mergeCell ref="L4859:L4863"/>
    <mergeCell ref="M4859:M4863"/>
    <mergeCell ref="N4859:N4863"/>
    <mergeCell ref="A4859:A4863"/>
    <mergeCell ref="B4859:B4863"/>
    <mergeCell ref="C4859:C4863"/>
    <mergeCell ref="D4859:D4863"/>
    <mergeCell ref="E4859:E4863"/>
    <mergeCell ref="F4859:F4863"/>
    <mergeCell ref="AA4854:AB4854"/>
    <mergeCell ref="A4855:AB4855"/>
    <mergeCell ref="A4856:AB4856"/>
    <mergeCell ref="A4858:L4858"/>
    <mergeCell ref="M4858:W4858"/>
    <mergeCell ref="X4858:X4863"/>
    <mergeCell ref="Y4858:Y4863"/>
    <mergeCell ref="Z4858:Z4863"/>
    <mergeCell ref="AA4858:AA4863"/>
    <mergeCell ref="AB4858:AB4863"/>
    <mergeCell ref="U4879:V4879"/>
    <mergeCell ref="W4879:W4883"/>
    <mergeCell ref="U4880:U4883"/>
    <mergeCell ref="V4880:V4883"/>
    <mergeCell ref="G4881:G4883"/>
    <mergeCell ref="H4881:H4883"/>
    <mergeCell ref="I4881:I4883"/>
    <mergeCell ref="O4879:O4883"/>
    <mergeCell ref="P4879:P4883"/>
    <mergeCell ref="Q4879:Q4883"/>
    <mergeCell ref="R4879:R4883"/>
    <mergeCell ref="S4879:S4883"/>
    <mergeCell ref="T4879:T4883"/>
    <mergeCell ref="G4879:I4880"/>
    <mergeCell ref="J4879:J4883"/>
    <mergeCell ref="K4879:K4883"/>
    <mergeCell ref="L4879:L4883"/>
    <mergeCell ref="M4879:M4883"/>
    <mergeCell ref="N4879:N4883"/>
    <mergeCell ref="A4879:A4883"/>
    <mergeCell ref="B4879:B4883"/>
    <mergeCell ref="C4879:C4883"/>
    <mergeCell ref="D4879:D4883"/>
    <mergeCell ref="E4879:E4883"/>
    <mergeCell ref="F4879:F4883"/>
    <mergeCell ref="AA4874:AB4874"/>
    <mergeCell ref="A4875:AB4875"/>
    <mergeCell ref="A4876:AB4876"/>
    <mergeCell ref="A4878:L4878"/>
    <mergeCell ref="M4878:W4878"/>
    <mergeCell ref="X4878:X4883"/>
    <mergeCell ref="Y4878:Y4883"/>
    <mergeCell ref="Z4878:Z4883"/>
    <mergeCell ref="AA4878:AA4883"/>
    <mergeCell ref="AB4878:AB4883"/>
    <mergeCell ref="U4900:V4900"/>
    <mergeCell ref="W4900:W4904"/>
    <mergeCell ref="U4901:U4904"/>
    <mergeCell ref="V4901:V4904"/>
    <mergeCell ref="G4902:G4904"/>
    <mergeCell ref="H4902:H4904"/>
    <mergeCell ref="I4902:I4904"/>
    <mergeCell ref="O4900:O4904"/>
    <mergeCell ref="P4900:P4904"/>
    <mergeCell ref="Q4900:Q4904"/>
    <mergeCell ref="R4900:R4904"/>
    <mergeCell ref="S4900:S4904"/>
    <mergeCell ref="T4900:T4904"/>
    <mergeCell ref="G4900:I4901"/>
    <mergeCell ref="J4900:J4904"/>
    <mergeCell ref="K4900:K4904"/>
    <mergeCell ref="L4900:L4904"/>
    <mergeCell ref="M4900:M4904"/>
    <mergeCell ref="N4900:N4904"/>
    <mergeCell ref="A4900:A4904"/>
    <mergeCell ref="B4900:B4904"/>
    <mergeCell ref="C4900:C4904"/>
    <mergeCell ref="D4900:D4904"/>
    <mergeCell ref="E4900:E4904"/>
    <mergeCell ref="F4900:F4904"/>
    <mergeCell ref="AA4895:AB4895"/>
    <mergeCell ref="A4896:AB4896"/>
    <mergeCell ref="A4897:AB4897"/>
    <mergeCell ref="A4899:L4899"/>
    <mergeCell ref="M4899:W4899"/>
    <mergeCell ref="X4899:X4904"/>
    <mergeCell ref="Y4899:Y4904"/>
    <mergeCell ref="Z4899:Z4904"/>
    <mergeCell ref="AA4899:AA4904"/>
    <mergeCell ref="AB4899:AB4904"/>
    <mergeCell ref="U4919:V4919"/>
    <mergeCell ref="W4919:W4923"/>
    <mergeCell ref="U4920:U4923"/>
    <mergeCell ref="V4920:V4923"/>
    <mergeCell ref="G4921:G4923"/>
    <mergeCell ref="H4921:H4923"/>
    <mergeCell ref="I4921:I4923"/>
    <mergeCell ref="O4919:O4923"/>
    <mergeCell ref="P4919:P4923"/>
    <mergeCell ref="Q4919:Q4923"/>
    <mergeCell ref="R4919:R4923"/>
    <mergeCell ref="S4919:S4923"/>
    <mergeCell ref="T4919:T4923"/>
    <mergeCell ref="G4919:I4920"/>
    <mergeCell ref="J4919:J4923"/>
    <mergeCell ref="K4919:K4923"/>
    <mergeCell ref="L4919:L4923"/>
    <mergeCell ref="M4919:M4923"/>
    <mergeCell ref="N4919:N4923"/>
    <mergeCell ref="A4919:A4923"/>
    <mergeCell ref="B4919:B4923"/>
    <mergeCell ref="C4919:C4923"/>
    <mergeCell ref="D4919:D4923"/>
    <mergeCell ref="E4919:E4923"/>
    <mergeCell ref="F4919:F4923"/>
    <mergeCell ref="AA4914:AB4914"/>
    <mergeCell ref="A4915:AB4915"/>
    <mergeCell ref="A4916:AB4916"/>
    <mergeCell ref="A4918:L4918"/>
    <mergeCell ref="M4918:W4918"/>
    <mergeCell ref="X4918:X4923"/>
    <mergeCell ref="Y4918:Y4923"/>
    <mergeCell ref="Z4918:Z4923"/>
    <mergeCell ref="AA4918:AA4923"/>
    <mergeCell ref="AB4918:AB4923"/>
    <mergeCell ref="U4941:V4941"/>
    <mergeCell ref="W4941:W4945"/>
    <mergeCell ref="U4942:U4945"/>
    <mergeCell ref="V4942:V4945"/>
    <mergeCell ref="G4943:G4945"/>
    <mergeCell ref="H4943:H4945"/>
    <mergeCell ref="I4943:I4945"/>
    <mergeCell ref="O4941:O4945"/>
    <mergeCell ref="P4941:P4945"/>
    <mergeCell ref="Q4941:Q4945"/>
    <mergeCell ref="R4941:R4945"/>
    <mergeCell ref="S4941:S4945"/>
    <mergeCell ref="T4941:T4945"/>
    <mergeCell ref="G4941:I4942"/>
    <mergeCell ref="J4941:J4945"/>
    <mergeCell ref="K4941:K4945"/>
    <mergeCell ref="L4941:L4945"/>
    <mergeCell ref="M4941:M4945"/>
    <mergeCell ref="N4941:N4945"/>
    <mergeCell ref="A4941:A4945"/>
    <mergeCell ref="B4941:B4945"/>
    <mergeCell ref="C4941:C4945"/>
    <mergeCell ref="D4941:D4945"/>
    <mergeCell ref="E4941:E4945"/>
    <mergeCell ref="F4941:F4945"/>
    <mergeCell ref="AA4936:AB4936"/>
    <mergeCell ref="A4937:AB4937"/>
    <mergeCell ref="A4938:AB4938"/>
    <mergeCell ref="A4940:L4940"/>
    <mergeCell ref="M4940:W4940"/>
    <mergeCell ref="X4940:X4945"/>
    <mergeCell ref="Y4940:Y4945"/>
    <mergeCell ref="Z4940:Z4945"/>
    <mergeCell ref="AA4940:AA4945"/>
    <mergeCell ref="AB4940:AB4945"/>
    <mergeCell ref="U4961:V4961"/>
    <mergeCell ref="W4961:W4965"/>
    <mergeCell ref="U4962:U4965"/>
    <mergeCell ref="V4962:V4965"/>
    <mergeCell ref="G4963:G4965"/>
    <mergeCell ref="H4963:H4965"/>
    <mergeCell ref="I4963:I4965"/>
    <mergeCell ref="O4961:O4965"/>
    <mergeCell ref="P4961:P4965"/>
    <mergeCell ref="Q4961:Q4965"/>
    <mergeCell ref="R4961:R4965"/>
    <mergeCell ref="S4961:S4965"/>
    <mergeCell ref="T4961:T4965"/>
    <mergeCell ref="G4961:I4962"/>
    <mergeCell ref="J4961:J4965"/>
    <mergeCell ref="K4961:K4965"/>
    <mergeCell ref="L4961:L4965"/>
    <mergeCell ref="M4961:M4965"/>
    <mergeCell ref="N4961:N4965"/>
    <mergeCell ref="A4961:A4965"/>
    <mergeCell ref="B4961:B4965"/>
    <mergeCell ref="C4961:C4965"/>
    <mergeCell ref="D4961:D4965"/>
    <mergeCell ref="E4961:E4965"/>
    <mergeCell ref="F4961:F4965"/>
    <mergeCell ref="AA4956:AB4956"/>
    <mergeCell ref="A4957:AB4957"/>
    <mergeCell ref="A4958:AB4958"/>
    <mergeCell ref="A4960:L4960"/>
    <mergeCell ref="M4960:W4960"/>
    <mergeCell ref="X4960:X4965"/>
    <mergeCell ref="Y4960:Y4965"/>
    <mergeCell ref="Z4960:Z4965"/>
    <mergeCell ref="AA4960:AA4965"/>
    <mergeCell ref="AB4960:AB4965"/>
    <mergeCell ref="U4980:V4980"/>
    <mergeCell ref="W4980:W4984"/>
    <mergeCell ref="U4981:U4984"/>
    <mergeCell ref="V4981:V4984"/>
    <mergeCell ref="G4982:G4984"/>
    <mergeCell ref="H4982:H4984"/>
    <mergeCell ref="I4982:I4984"/>
    <mergeCell ref="O4980:O4984"/>
    <mergeCell ref="P4980:P4984"/>
    <mergeCell ref="Q4980:Q4984"/>
    <mergeCell ref="R4980:R4984"/>
    <mergeCell ref="S4980:S4984"/>
    <mergeCell ref="T4980:T4984"/>
    <mergeCell ref="G4980:I4981"/>
    <mergeCell ref="J4980:J4984"/>
    <mergeCell ref="K4980:K4984"/>
    <mergeCell ref="L4980:L4984"/>
    <mergeCell ref="M4980:M4984"/>
    <mergeCell ref="N4980:N4984"/>
    <mergeCell ref="A4980:A4984"/>
    <mergeCell ref="B4980:B4984"/>
    <mergeCell ref="C4980:C4984"/>
    <mergeCell ref="D4980:D4984"/>
    <mergeCell ref="E4980:E4984"/>
    <mergeCell ref="F4980:F4984"/>
    <mergeCell ref="AA4975:AB4975"/>
    <mergeCell ref="A4976:AB4976"/>
    <mergeCell ref="A4977:AB4977"/>
    <mergeCell ref="A4979:L4979"/>
    <mergeCell ref="M4979:W4979"/>
    <mergeCell ref="X4979:X4984"/>
    <mergeCell ref="Y4979:Y4984"/>
    <mergeCell ref="Z4979:Z4984"/>
    <mergeCell ref="AA4979:AA4984"/>
    <mergeCell ref="AB4979:AB4984"/>
    <mergeCell ref="U5000:V5000"/>
    <mergeCell ref="W5000:W5004"/>
    <mergeCell ref="U5001:U5004"/>
    <mergeCell ref="V5001:V5004"/>
    <mergeCell ref="G5002:G5004"/>
    <mergeCell ref="H5002:H5004"/>
    <mergeCell ref="I5002:I5004"/>
    <mergeCell ref="O5000:O5004"/>
    <mergeCell ref="P5000:P5004"/>
    <mergeCell ref="Q5000:Q5004"/>
    <mergeCell ref="R5000:R5004"/>
    <mergeCell ref="S5000:S5004"/>
    <mergeCell ref="T5000:T5004"/>
    <mergeCell ref="G5000:I5001"/>
    <mergeCell ref="J5000:J5004"/>
    <mergeCell ref="K5000:K5004"/>
    <mergeCell ref="L5000:L5004"/>
    <mergeCell ref="M5000:M5004"/>
    <mergeCell ref="N5000:N5004"/>
    <mergeCell ref="A5000:A5004"/>
    <mergeCell ref="B5000:B5004"/>
    <mergeCell ref="C5000:C5004"/>
    <mergeCell ref="D5000:D5004"/>
    <mergeCell ref="E5000:E5004"/>
    <mergeCell ref="F5000:F5004"/>
    <mergeCell ref="AA4995:AB4995"/>
    <mergeCell ref="A4996:AB4996"/>
    <mergeCell ref="A4997:AB4997"/>
    <mergeCell ref="A4999:L4999"/>
    <mergeCell ref="M4999:W4999"/>
    <mergeCell ref="X4999:X5004"/>
    <mergeCell ref="Y4999:Y5004"/>
    <mergeCell ref="Z4999:Z5004"/>
    <mergeCell ref="AA4999:AA5004"/>
    <mergeCell ref="AB4999:AB5004"/>
    <mergeCell ref="U5019:V5019"/>
    <mergeCell ref="W5019:W5023"/>
    <mergeCell ref="U5020:U5023"/>
    <mergeCell ref="V5020:V5023"/>
    <mergeCell ref="G5021:G5023"/>
    <mergeCell ref="H5021:H5023"/>
    <mergeCell ref="I5021:I5023"/>
    <mergeCell ref="O5019:O5023"/>
    <mergeCell ref="P5019:P5023"/>
    <mergeCell ref="Q5019:Q5023"/>
    <mergeCell ref="R5019:R5023"/>
    <mergeCell ref="S5019:S5023"/>
    <mergeCell ref="T5019:T5023"/>
    <mergeCell ref="G5019:I5020"/>
    <mergeCell ref="J5019:J5023"/>
    <mergeCell ref="K5019:K5023"/>
    <mergeCell ref="L5019:L5023"/>
    <mergeCell ref="M5019:M5023"/>
    <mergeCell ref="N5019:N5023"/>
    <mergeCell ref="A5019:A5023"/>
    <mergeCell ref="B5019:B5023"/>
    <mergeCell ref="C5019:C5023"/>
    <mergeCell ref="D5019:D5023"/>
    <mergeCell ref="E5019:E5023"/>
    <mergeCell ref="F5019:F5023"/>
    <mergeCell ref="AA5014:AB5014"/>
    <mergeCell ref="A5015:AB5015"/>
    <mergeCell ref="A5016:AB5016"/>
    <mergeCell ref="A5018:L5018"/>
    <mergeCell ref="M5018:W5018"/>
    <mergeCell ref="X5018:X5023"/>
    <mergeCell ref="Y5018:Y5023"/>
    <mergeCell ref="Z5018:Z5023"/>
    <mergeCell ref="AA5018:AA5023"/>
    <mergeCell ref="AB5018:AB5023"/>
    <mergeCell ref="U5038:V5038"/>
    <mergeCell ref="W5038:W5042"/>
    <mergeCell ref="U5039:U5042"/>
    <mergeCell ref="V5039:V5042"/>
    <mergeCell ref="G5040:G5042"/>
    <mergeCell ref="H5040:H5042"/>
    <mergeCell ref="I5040:I5042"/>
    <mergeCell ref="O5038:O5042"/>
    <mergeCell ref="P5038:P5042"/>
    <mergeCell ref="Q5038:Q5042"/>
    <mergeCell ref="R5038:R5042"/>
    <mergeCell ref="S5038:S5042"/>
    <mergeCell ref="T5038:T5042"/>
    <mergeCell ref="G5038:I5039"/>
    <mergeCell ref="J5038:J5042"/>
    <mergeCell ref="K5038:K5042"/>
    <mergeCell ref="L5038:L5042"/>
    <mergeCell ref="M5038:M5042"/>
    <mergeCell ref="N5038:N5042"/>
    <mergeCell ref="A5038:A5042"/>
    <mergeCell ref="B5038:B5042"/>
    <mergeCell ref="C5038:C5042"/>
    <mergeCell ref="D5038:D5042"/>
    <mergeCell ref="E5038:E5042"/>
    <mergeCell ref="F5038:F5042"/>
    <mergeCell ref="AA5033:AB5033"/>
    <mergeCell ref="A5034:AB5034"/>
    <mergeCell ref="A5035:AB5035"/>
    <mergeCell ref="A5037:L5037"/>
    <mergeCell ref="M5037:W5037"/>
    <mergeCell ref="X5037:X5042"/>
    <mergeCell ref="Y5037:Y5042"/>
    <mergeCell ref="Z5037:Z5042"/>
    <mergeCell ref="AA5037:AA5042"/>
    <mergeCell ref="AB5037:AB5042"/>
    <mergeCell ref="U5057:V5057"/>
    <mergeCell ref="W5057:W5061"/>
    <mergeCell ref="U5058:U5061"/>
    <mergeCell ref="V5058:V5061"/>
    <mergeCell ref="G5059:G5061"/>
    <mergeCell ref="H5059:H5061"/>
    <mergeCell ref="I5059:I5061"/>
    <mergeCell ref="O5057:O5061"/>
    <mergeCell ref="P5057:P5061"/>
    <mergeCell ref="Q5057:Q5061"/>
    <mergeCell ref="R5057:R5061"/>
    <mergeCell ref="S5057:S5061"/>
    <mergeCell ref="T5057:T5061"/>
    <mergeCell ref="G5057:I5058"/>
    <mergeCell ref="J5057:J5061"/>
    <mergeCell ref="K5057:K5061"/>
    <mergeCell ref="L5057:L5061"/>
    <mergeCell ref="M5057:M5061"/>
    <mergeCell ref="N5057:N5061"/>
    <mergeCell ref="A5057:A5061"/>
    <mergeCell ref="B5057:B5061"/>
    <mergeCell ref="C5057:C5061"/>
    <mergeCell ref="D5057:D5061"/>
    <mergeCell ref="E5057:E5061"/>
    <mergeCell ref="F5057:F5061"/>
    <mergeCell ref="AA5052:AB5052"/>
    <mergeCell ref="A5053:AB5053"/>
    <mergeCell ref="A5054:AB5054"/>
    <mergeCell ref="A5056:L5056"/>
    <mergeCell ref="M5056:W5056"/>
    <mergeCell ref="X5056:X5061"/>
    <mergeCell ref="Y5056:Y5061"/>
    <mergeCell ref="Z5056:Z5061"/>
    <mergeCell ref="AA5056:AA5061"/>
    <mergeCell ref="AB5056:AB5061"/>
    <mergeCell ref="U5076:V5076"/>
    <mergeCell ref="W5076:W5080"/>
    <mergeCell ref="U5077:U5080"/>
    <mergeCell ref="V5077:V5080"/>
    <mergeCell ref="G5078:G5080"/>
    <mergeCell ref="H5078:H5080"/>
    <mergeCell ref="I5078:I5080"/>
    <mergeCell ref="O5076:O5080"/>
    <mergeCell ref="P5076:P5080"/>
    <mergeCell ref="Q5076:Q5080"/>
    <mergeCell ref="R5076:R5080"/>
    <mergeCell ref="S5076:S5080"/>
    <mergeCell ref="T5076:T5080"/>
    <mergeCell ref="G5076:I5077"/>
    <mergeCell ref="J5076:J5080"/>
    <mergeCell ref="K5076:K5080"/>
    <mergeCell ref="L5076:L5080"/>
    <mergeCell ref="M5076:M5080"/>
    <mergeCell ref="N5076:N5080"/>
    <mergeCell ref="A5076:A5080"/>
    <mergeCell ref="B5076:B5080"/>
    <mergeCell ref="C5076:C5080"/>
    <mergeCell ref="D5076:D5080"/>
    <mergeCell ref="E5076:E5080"/>
    <mergeCell ref="F5076:F5080"/>
    <mergeCell ref="AA5071:AB5071"/>
    <mergeCell ref="A5072:AB5072"/>
    <mergeCell ref="A5073:AB5073"/>
    <mergeCell ref="A5075:L5075"/>
    <mergeCell ref="M5075:W5075"/>
    <mergeCell ref="X5075:X5080"/>
    <mergeCell ref="Y5075:Y5080"/>
    <mergeCell ref="Z5075:Z5080"/>
    <mergeCell ref="AA5075:AA5080"/>
    <mergeCell ref="AB5075:AB5080"/>
    <mergeCell ref="U5095:V5095"/>
    <mergeCell ref="W5095:W5099"/>
    <mergeCell ref="U5096:U5099"/>
    <mergeCell ref="V5096:V5099"/>
    <mergeCell ref="G5097:G5099"/>
    <mergeCell ref="H5097:H5099"/>
    <mergeCell ref="I5097:I5099"/>
    <mergeCell ref="O5095:O5099"/>
    <mergeCell ref="P5095:P5099"/>
    <mergeCell ref="Q5095:Q5099"/>
    <mergeCell ref="R5095:R5099"/>
    <mergeCell ref="S5095:S5099"/>
    <mergeCell ref="T5095:T5099"/>
    <mergeCell ref="G5095:I5096"/>
    <mergeCell ref="J5095:J5099"/>
    <mergeCell ref="K5095:K5099"/>
    <mergeCell ref="L5095:L5099"/>
    <mergeCell ref="M5095:M5099"/>
    <mergeCell ref="N5095:N5099"/>
    <mergeCell ref="A5095:A5099"/>
    <mergeCell ref="B5095:B5099"/>
    <mergeCell ref="C5095:C5099"/>
    <mergeCell ref="D5095:D5099"/>
    <mergeCell ref="E5095:E5099"/>
    <mergeCell ref="F5095:F5099"/>
    <mergeCell ref="AA5090:AB5090"/>
    <mergeCell ref="A5091:AB5091"/>
    <mergeCell ref="A5092:AB5092"/>
    <mergeCell ref="A5094:L5094"/>
    <mergeCell ref="M5094:W5094"/>
    <mergeCell ref="X5094:X5099"/>
    <mergeCell ref="Y5094:Y5099"/>
    <mergeCell ref="Z5094:Z5099"/>
    <mergeCell ref="AA5094:AA5099"/>
    <mergeCell ref="AB5094:AB5099"/>
    <mergeCell ref="U5119:V5119"/>
    <mergeCell ref="W5119:W5123"/>
    <mergeCell ref="U5120:U5123"/>
    <mergeCell ref="V5120:V5123"/>
    <mergeCell ref="G5121:G5123"/>
    <mergeCell ref="H5121:H5123"/>
    <mergeCell ref="I5121:I5123"/>
    <mergeCell ref="O5119:O5123"/>
    <mergeCell ref="P5119:P5123"/>
    <mergeCell ref="Q5119:Q5123"/>
    <mergeCell ref="R5119:R5123"/>
    <mergeCell ref="S5119:S5123"/>
    <mergeCell ref="T5119:T5123"/>
    <mergeCell ref="G5119:I5120"/>
    <mergeCell ref="J5119:J5123"/>
    <mergeCell ref="K5119:K5123"/>
    <mergeCell ref="L5119:L5123"/>
    <mergeCell ref="M5119:M5123"/>
    <mergeCell ref="N5119:N5123"/>
    <mergeCell ref="A5119:A5123"/>
    <mergeCell ref="B5119:B5123"/>
    <mergeCell ref="C5119:C5123"/>
    <mergeCell ref="D5119:D5123"/>
    <mergeCell ref="E5119:E5123"/>
    <mergeCell ref="F5119:F5123"/>
    <mergeCell ref="AA5114:AB5114"/>
    <mergeCell ref="A5115:AB5115"/>
    <mergeCell ref="A5116:AB5116"/>
    <mergeCell ref="A5118:L5118"/>
    <mergeCell ref="M5118:W5118"/>
    <mergeCell ref="X5118:X5123"/>
    <mergeCell ref="Y5118:Y5123"/>
    <mergeCell ref="Z5118:Z5123"/>
    <mergeCell ref="AA5118:AA5123"/>
    <mergeCell ref="AB5118:AB5123"/>
    <mergeCell ref="U5138:V5138"/>
    <mergeCell ref="W5138:W5142"/>
    <mergeCell ref="U5139:U5142"/>
    <mergeCell ref="V5139:V5142"/>
    <mergeCell ref="G5140:G5142"/>
    <mergeCell ref="H5140:H5142"/>
    <mergeCell ref="I5140:I5142"/>
    <mergeCell ref="O5138:O5142"/>
    <mergeCell ref="P5138:P5142"/>
    <mergeCell ref="Q5138:Q5142"/>
    <mergeCell ref="R5138:R5142"/>
    <mergeCell ref="S5138:S5142"/>
    <mergeCell ref="T5138:T5142"/>
    <mergeCell ref="G5138:I5139"/>
    <mergeCell ref="J5138:J5142"/>
    <mergeCell ref="K5138:K5142"/>
    <mergeCell ref="L5138:L5142"/>
    <mergeCell ref="M5138:M5142"/>
    <mergeCell ref="N5138:N5142"/>
    <mergeCell ref="A5138:A5142"/>
    <mergeCell ref="B5138:B5142"/>
    <mergeCell ref="C5138:C5142"/>
    <mergeCell ref="D5138:D5142"/>
    <mergeCell ref="E5138:E5142"/>
    <mergeCell ref="F5138:F5142"/>
    <mergeCell ref="AA5133:AB5133"/>
    <mergeCell ref="A5134:AB5134"/>
    <mergeCell ref="A5135:AB5135"/>
    <mergeCell ref="A5137:L5137"/>
    <mergeCell ref="M5137:W5137"/>
    <mergeCell ref="X5137:X5142"/>
    <mergeCell ref="Y5137:Y5142"/>
    <mergeCell ref="Z5137:Z5142"/>
    <mergeCell ref="AA5137:AA5142"/>
    <mergeCell ref="AB5137:AB5142"/>
    <mergeCell ref="U5157:V5157"/>
    <mergeCell ref="W5157:W5161"/>
    <mergeCell ref="U5158:U5161"/>
    <mergeCell ref="V5158:V5161"/>
    <mergeCell ref="G5159:G5161"/>
    <mergeCell ref="H5159:H5161"/>
    <mergeCell ref="I5159:I5161"/>
    <mergeCell ref="O5157:O5161"/>
    <mergeCell ref="P5157:P5161"/>
    <mergeCell ref="Q5157:Q5161"/>
    <mergeCell ref="R5157:R5161"/>
    <mergeCell ref="S5157:S5161"/>
    <mergeCell ref="T5157:T5161"/>
    <mergeCell ref="G5157:I5158"/>
    <mergeCell ref="J5157:J5161"/>
    <mergeCell ref="K5157:K5161"/>
    <mergeCell ref="L5157:L5161"/>
    <mergeCell ref="M5157:M5161"/>
    <mergeCell ref="N5157:N5161"/>
    <mergeCell ref="A5157:A5161"/>
    <mergeCell ref="B5157:B5161"/>
    <mergeCell ref="C5157:C5161"/>
    <mergeCell ref="D5157:D5161"/>
    <mergeCell ref="E5157:E5161"/>
    <mergeCell ref="F5157:F5161"/>
    <mergeCell ref="AA5152:AB5152"/>
    <mergeCell ref="A5153:AB5153"/>
    <mergeCell ref="A5154:AB5154"/>
    <mergeCell ref="A5156:L5156"/>
    <mergeCell ref="M5156:W5156"/>
    <mergeCell ref="X5156:X5161"/>
    <mergeCell ref="Y5156:Y5161"/>
    <mergeCell ref="Z5156:Z5161"/>
    <mergeCell ref="AA5156:AA5161"/>
    <mergeCell ref="AB5156:AB5161"/>
    <mergeCell ref="U5176:V5176"/>
    <mergeCell ref="W5176:W5180"/>
    <mergeCell ref="U5177:U5180"/>
    <mergeCell ref="V5177:V5180"/>
    <mergeCell ref="G5178:G5180"/>
    <mergeCell ref="H5178:H5180"/>
    <mergeCell ref="I5178:I5180"/>
    <mergeCell ref="O5176:O5180"/>
    <mergeCell ref="P5176:P5180"/>
    <mergeCell ref="Q5176:Q5180"/>
    <mergeCell ref="R5176:R5180"/>
    <mergeCell ref="S5176:S5180"/>
    <mergeCell ref="T5176:T5180"/>
    <mergeCell ref="G5176:I5177"/>
    <mergeCell ref="J5176:J5180"/>
    <mergeCell ref="K5176:K5180"/>
    <mergeCell ref="L5176:L5180"/>
    <mergeCell ref="M5176:M5180"/>
    <mergeCell ref="N5176:N5180"/>
    <mergeCell ref="A5176:A5180"/>
    <mergeCell ref="B5176:B5180"/>
    <mergeCell ref="C5176:C5180"/>
    <mergeCell ref="D5176:D5180"/>
    <mergeCell ref="E5176:E5180"/>
    <mergeCell ref="F5176:F5180"/>
    <mergeCell ref="AA5171:AB5171"/>
    <mergeCell ref="A5172:AB5172"/>
    <mergeCell ref="A5173:AB5173"/>
    <mergeCell ref="A5175:L5175"/>
    <mergeCell ref="M5175:W5175"/>
    <mergeCell ref="X5175:X5180"/>
    <mergeCell ref="Y5175:Y5180"/>
    <mergeCell ref="Z5175:Z5180"/>
    <mergeCell ref="AA5175:AA5180"/>
    <mergeCell ref="AB5175:AB5180"/>
    <mergeCell ref="U5195:V5195"/>
    <mergeCell ref="W5195:W5199"/>
    <mergeCell ref="U5196:U5199"/>
    <mergeCell ref="V5196:V5199"/>
    <mergeCell ref="G5197:G5199"/>
    <mergeCell ref="H5197:H5199"/>
    <mergeCell ref="I5197:I5199"/>
    <mergeCell ref="O5195:O5199"/>
    <mergeCell ref="P5195:P5199"/>
    <mergeCell ref="Q5195:Q5199"/>
    <mergeCell ref="R5195:R5199"/>
    <mergeCell ref="S5195:S5199"/>
    <mergeCell ref="T5195:T5199"/>
    <mergeCell ref="G5195:I5196"/>
    <mergeCell ref="J5195:J5199"/>
    <mergeCell ref="K5195:K5199"/>
    <mergeCell ref="L5195:L5199"/>
    <mergeCell ref="M5195:M5199"/>
    <mergeCell ref="N5195:N5199"/>
    <mergeCell ref="A5195:A5199"/>
    <mergeCell ref="B5195:B5199"/>
    <mergeCell ref="C5195:C5199"/>
    <mergeCell ref="D5195:D5199"/>
    <mergeCell ref="E5195:E5199"/>
    <mergeCell ref="F5195:F5199"/>
    <mergeCell ref="AA5190:AB5190"/>
    <mergeCell ref="A5191:AB5191"/>
    <mergeCell ref="A5192:AB5192"/>
    <mergeCell ref="A5194:L5194"/>
    <mergeCell ref="M5194:W5194"/>
    <mergeCell ref="X5194:X5199"/>
    <mergeCell ref="Y5194:Y5199"/>
    <mergeCell ref="Z5194:Z5199"/>
    <mergeCell ref="AA5194:AA5199"/>
    <mergeCell ref="AB5194:AB5199"/>
    <mergeCell ref="U5214:V5214"/>
    <mergeCell ref="W5214:W5218"/>
    <mergeCell ref="U5215:U5218"/>
    <mergeCell ref="V5215:V5218"/>
    <mergeCell ref="G5216:G5218"/>
    <mergeCell ref="H5216:H5218"/>
    <mergeCell ref="I5216:I5218"/>
    <mergeCell ref="O5214:O5218"/>
    <mergeCell ref="P5214:P5218"/>
    <mergeCell ref="Q5214:Q5218"/>
    <mergeCell ref="R5214:R5218"/>
    <mergeCell ref="S5214:S5218"/>
    <mergeCell ref="T5214:T5218"/>
    <mergeCell ref="G5214:I5215"/>
    <mergeCell ref="J5214:J5218"/>
    <mergeCell ref="K5214:K5218"/>
    <mergeCell ref="L5214:L5218"/>
    <mergeCell ref="M5214:M5218"/>
    <mergeCell ref="N5214:N5218"/>
    <mergeCell ref="A5214:A5218"/>
    <mergeCell ref="B5214:B5218"/>
    <mergeCell ref="C5214:C5218"/>
    <mergeCell ref="D5214:D5218"/>
    <mergeCell ref="E5214:E5218"/>
    <mergeCell ref="F5214:F5218"/>
    <mergeCell ref="AA5209:AB5209"/>
    <mergeCell ref="A5210:AB5210"/>
    <mergeCell ref="A5211:AB5211"/>
    <mergeCell ref="A5213:L5213"/>
    <mergeCell ref="M5213:W5213"/>
    <mergeCell ref="X5213:X5218"/>
    <mergeCell ref="Y5213:Y5218"/>
    <mergeCell ref="Z5213:Z5218"/>
    <mergeCell ref="AA5213:AA5218"/>
    <mergeCell ref="AB5213:AB5218"/>
    <mergeCell ref="U5243:V5243"/>
    <mergeCell ref="W5243:W5247"/>
    <mergeCell ref="U5244:U5247"/>
    <mergeCell ref="V5244:V5247"/>
    <mergeCell ref="G5245:G5247"/>
    <mergeCell ref="H5245:H5247"/>
    <mergeCell ref="I5245:I5247"/>
    <mergeCell ref="O5243:O5247"/>
    <mergeCell ref="P5243:P5247"/>
    <mergeCell ref="Q5243:Q5247"/>
    <mergeCell ref="R5243:R5247"/>
    <mergeCell ref="S5243:S5247"/>
    <mergeCell ref="T5243:T5247"/>
    <mergeCell ref="G5243:I5244"/>
    <mergeCell ref="J5243:J5247"/>
    <mergeCell ref="K5243:K5247"/>
    <mergeCell ref="L5243:L5247"/>
    <mergeCell ref="M5243:M5247"/>
    <mergeCell ref="N5243:N5247"/>
    <mergeCell ref="A5243:A5247"/>
    <mergeCell ref="B5243:B5247"/>
    <mergeCell ref="C5243:C5247"/>
    <mergeCell ref="D5243:D5247"/>
    <mergeCell ref="E5243:E5247"/>
    <mergeCell ref="F5243:F5247"/>
    <mergeCell ref="AA5238:AB5238"/>
    <mergeCell ref="A5239:AB5239"/>
    <mergeCell ref="A5240:AB5240"/>
    <mergeCell ref="A5242:L5242"/>
    <mergeCell ref="M5242:W5242"/>
    <mergeCell ref="X5242:X5247"/>
    <mergeCell ref="Y5242:Y5247"/>
    <mergeCell ref="Z5242:Z5247"/>
    <mergeCell ref="AA5242:AA5247"/>
    <mergeCell ref="AB5242:AB5247"/>
    <mergeCell ref="U5262:V5262"/>
    <mergeCell ref="W5262:W5266"/>
    <mergeCell ref="U5263:U5266"/>
    <mergeCell ref="V5263:V5266"/>
    <mergeCell ref="G5264:G5266"/>
    <mergeCell ref="H5264:H5266"/>
    <mergeCell ref="I5264:I5266"/>
    <mergeCell ref="O5262:O5266"/>
    <mergeCell ref="P5262:P5266"/>
    <mergeCell ref="Q5262:Q5266"/>
    <mergeCell ref="R5262:R5266"/>
    <mergeCell ref="S5262:S5266"/>
    <mergeCell ref="T5262:T5266"/>
    <mergeCell ref="G5262:I5263"/>
    <mergeCell ref="J5262:J5266"/>
    <mergeCell ref="K5262:K5266"/>
    <mergeCell ref="L5262:L5266"/>
    <mergeCell ref="M5262:M5266"/>
    <mergeCell ref="N5262:N5266"/>
    <mergeCell ref="A5262:A5266"/>
    <mergeCell ref="B5262:B5266"/>
    <mergeCell ref="C5262:C5266"/>
    <mergeCell ref="D5262:D5266"/>
    <mergeCell ref="E5262:E5266"/>
    <mergeCell ref="F5262:F5266"/>
    <mergeCell ref="AA5257:AB5257"/>
    <mergeCell ref="A5258:AB5258"/>
    <mergeCell ref="A5259:AB5259"/>
    <mergeCell ref="A5261:L5261"/>
    <mergeCell ref="M5261:W5261"/>
    <mergeCell ref="X5261:X5266"/>
    <mergeCell ref="Y5261:Y5266"/>
    <mergeCell ref="Z5261:Z5266"/>
    <mergeCell ref="AA5261:AA5266"/>
    <mergeCell ref="AB5261:AB5266"/>
    <mergeCell ref="U5284:V5284"/>
    <mergeCell ref="W5284:W5288"/>
    <mergeCell ref="U5285:U5288"/>
    <mergeCell ref="V5285:V5288"/>
    <mergeCell ref="G5286:G5288"/>
    <mergeCell ref="H5286:H5288"/>
    <mergeCell ref="I5286:I5288"/>
    <mergeCell ref="O5284:O5288"/>
    <mergeCell ref="P5284:P5288"/>
    <mergeCell ref="Q5284:Q5288"/>
    <mergeCell ref="R5284:R5288"/>
    <mergeCell ref="S5284:S5288"/>
    <mergeCell ref="T5284:T5288"/>
    <mergeCell ref="G5284:I5285"/>
    <mergeCell ref="J5284:J5288"/>
    <mergeCell ref="K5284:K5288"/>
    <mergeCell ref="L5284:L5288"/>
    <mergeCell ref="M5284:M5288"/>
    <mergeCell ref="N5284:N5288"/>
    <mergeCell ref="A5284:A5288"/>
    <mergeCell ref="B5284:B5288"/>
    <mergeCell ref="C5284:C5288"/>
    <mergeCell ref="D5284:D5288"/>
    <mergeCell ref="E5284:E5288"/>
    <mergeCell ref="F5284:F5288"/>
    <mergeCell ref="AA5279:AB5279"/>
    <mergeCell ref="A5280:AB5280"/>
    <mergeCell ref="A5281:AB5281"/>
    <mergeCell ref="A5283:L5283"/>
    <mergeCell ref="M5283:W5283"/>
    <mergeCell ref="X5283:X5288"/>
    <mergeCell ref="Y5283:Y5288"/>
    <mergeCell ref="Z5283:Z5288"/>
    <mergeCell ref="AA5283:AA5288"/>
    <mergeCell ref="AB5283:AB5288"/>
    <mergeCell ref="U5302:V5302"/>
    <mergeCell ref="W5302:W5306"/>
    <mergeCell ref="U5303:U5306"/>
    <mergeCell ref="V5303:V5306"/>
    <mergeCell ref="G5304:G5306"/>
    <mergeCell ref="H5304:H5306"/>
    <mergeCell ref="I5304:I5306"/>
    <mergeCell ref="O5302:O5306"/>
    <mergeCell ref="P5302:P5306"/>
    <mergeCell ref="Q5302:Q5306"/>
    <mergeCell ref="R5302:R5306"/>
    <mergeCell ref="S5302:S5306"/>
    <mergeCell ref="T5302:T5306"/>
    <mergeCell ref="G5302:I5303"/>
    <mergeCell ref="J5302:J5306"/>
    <mergeCell ref="K5302:K5306"/>
    <mergeCell ref="L5302:L5306"/>
    <mergeCell ref="M5302:M5306"/>
    <mergeCell ref="N5302:N5306"/>
    <mergeCell ref="A5302:A5306"/>
    <mergeCell ref="B5302:B5306"/>
    <mergeCell ref="C5302:C5306"/>
    <mergeCell ref="D5302:D5306"/>
    <mergeCell ref="E5302:E5306"/>
    <mergeCell ref="F5302:F5306"/>
    <mergeCell ref="AA5297:AB5297"/>
    <mergeCell ref="A5298:AB5298"/>
    <mergeCell ref="A5299:AB5299"/>
    <mergeCell ref="A5301:L5301"/>
    <mergeCell ref="M5301:W5301"/>
    <mergeCell ref="X5301:X5306"/>
    <mergeCell ref="Y5301:Y5306"/>
    <mergeCell ref="Z5301:Z5306"/>
    <mergeCell ref="AA5301:AA5306"/>
    <mergeCell ref="AB5301:AB5306"/>
    <mergeCell ref="U5322:V5322"/>
    <mergeCell ref="W5322:W5326"/>
    <mergeCell ref="U5323:U5326"/>
    <mergeCell ref="V5323:V5326"/>
    <mergeCell ref="G5324:G5326"/>
    <mergeCell ref="H5324:H5326"/>
    <mergeCell ref="I5324:I5326"/>
    <mergeCell ref="O5322:O5326"/>
    <mergeCell ref="P5322:P5326"/>
    <mergeCell ref="Q5322:Q5326"/>
    <mergeCell ref="R5322:R5326"/>
    <mergeCell ref="S5322:S5326"/>
    <mergeCell ref="T5322:T5326"/>
    <mergeCell ref="G5322:I5323"/>
    <mergeCell ref="J5322:J5326"/>
    <mergeCell ref="K5322:K5326"/>
    <mergeCell ref="L5322:L5326"/>
    <mergeCell ref="M5322:M5326"/>
    <mergeCell ref="N5322:N5326"/>
    <mergeCell ref="A5322:A5326"/>
    <mergeCell ref="B5322:B5326"/>
    <mergeCell ref="C5322:C5326"/>
    <mergeCell ref="D5322:D5326"/>
    <mergeCell ref="E5322:E5326"/>
    <mergeCell ref="F5322:F5326"/>
    <mergeCell ref="AA5317:AB5317"/>
    <mergeCell ref="A5318:AB5318"/>
    <mergeCell ref="A5319:AB5319"/>
    <mergeCell ref="A5321:L5321"/>
    <mergeCell ref="M5321:W5321"/>
    <mergeCell ref="X5321:X5326"/>
    <mergeCell ref="Y5321:Y5326"/>
    <mergeCell ref="Z5321:Z5326"/>
    <mergeCell ref="AA5321:AA5326"/>
    <mergeCell ref="AB5321:AB5326"/>
    <mergeCell ref="U5341:V5341"/>
    <mergeCell ref="W5341:W5345"/>
    <mergeCell ref="U5342:U5345"/>
    <mergeCell ref="V5342:V5345"/>
    <mergeCell ref="G5343:G5345"/>
    <mergeCell ref="H5343:H5345"/>
    <mergeCell ref="I5343:I5345"/>
    <mergeCell ref="O5341:O5345"/>
    <mergeCell ref="P5341:P5345"/>
    <mergeCell ref="Q5341:Q5345"/>
    <mergeCell ref="R5341:R5345"/>
    <mergeCell ref="S5341:S5345"/>
    <mergeCell ref="T5341:T5345"/>
    <mergeCell ref="G5341:I5342"/>
    <mergeCell ref="J5341:J5345"/>
    <mergeCell ref="K5341:K5345"/>
    <mergeCell ref="L5341:L5345"/>
    <mergeCell ref="M5341:M5345"/>
    <mergeCell ref="N5341:N5345"/>
    <mergeCell ref="A5341:A5345"/>
    <mergeCell ref="B5341:B5345"/>
    <mergeCell ref="C5341:C5345"/>
    <mergeCell ref="D5341:D5345"/>
    <mergeCell ref="E5341:E5345"/>
    <mergeCell ref="F5341:F5345"/>
    <mergeCell ref="AA5336:AB5336"/>
    <mergeCell ref="A5337:AB5337"/>
    <mergeCell ref="A5338:AB5338"/>
    <mergeCell ref="A5340:L5340"/>
    <mergeCell ref="M5340:W5340"/>
    <mergeCell ref="X5340:X5345"/>
    <mergeCell ref="Y5340:Y5345"/>
    <mergeCell ref="Z5340:Z5345"/>
    <mergeCell ref="AA5340:AA5345"/>
    <mergeCell ref="AB5340:AB5345"/>
    <mergeCell ref="U5360:V5360"/>
    <mergeCell ref="W5360:W5364"/>
    <mergeCell ref="U5361:U5364"/>
    <mergeCell ref="V5361:V5364"/>
    <mergeCell ref="G5362:G5364"/>
    <mergeCell ref="H5362:H5364"/>
    <mergeCell ref="I5362:I5364"/>
    <mergeCell ref="O5360:O5364"/>
    <mergeCell ref="P5360:P5364"/>
    <mergeCell ref="Q5360:Q5364"/>
    <mergeCell ref="R5360:R5364"/>
    <mergeCell ref="S5360:S5364"/>
    <mergeCell ref="T5360:T5364"/>
    <mergeCell ref="G5360:I5361"/>
    <mergeCell ref="J5360:J5364"/>
    <mergeCell ref="K5360:K5364"/>
    <mergeCell ref="L5360:L5364"/>
    <mergeCell ref="M5360:M5364"/>
    <mergeCell ref="N5360:N5364"/>
    <mergeCell ref="A5360:A5364"/>
    <mergeCell ref="B5360:B5364"/>
    <mergeCell ref="C5360:C5364"/>
    <mergeCell ref="D5360:D5364"/>
    <mergeCell ref="E5360:E5364"/>
    <mergeCell ref="F5360:F5364"/>
    <mergeCell ref="AA5355:AB5355"/>
    <mergeCell ref="A5356:AB5356"/>
    <mergeCell ref="A5357:AB5357"/>
    <mergeCell ref="A5359:L5359"/>
    <mergeCell ref="M5359:W5359"/>
    <mergeCell ref="X5359:X5364"/>
    <mergeCell ref="Y5359:Y5364"/>
    <mergeCell ref="Z5359:Z5364"/>
    <mergeCell ref="AA5359:AA5364"/>
    <mergeCell ref="AB5359:AB5364"/>
    <mergeCell ref="U5379:V5379"/>
    <mergeCell ref="W5379:W5383"/>
    <mergeCell ref="U5380:U5383"/>
    <mergeCell ref="V5380:V5383"/>
    <mergeCell ref="G5381:G5383"/>
    <mergeCell ref="H5381:H5383"/>
    <mergeCell ref="I5381:I5383"/>
    <mergeCell ref="O5379:O5383"/>
    <mergeCell ref="P5379:P5383"/>
    <mergeCell ref="Q5379:Q5383"/>
    <mergeCell ref="R5379:R5383"/>
    <mergeCell ref="S5379:S5383"/>
    <mergeCell ref="T5379:T5383"/>
    <mergeCell ref="G5379:I5380"/>
    <mergeCell ref="J5379:J5383"/>
    <mergeCell ref="K5379:K5383"/>
    <mergeCell ref="L5379:L5383"/>
    <mergeCell ref="M5379:M5383"/>
    <mergeCell ref="N5379:N5383"/>
    <mergeCell ref="A5379:A5383"/>
    <mergeCell ref="B5379:B5383"/>
    <mergeCell ref="C5379:C5383"/>
    <mergeCell ref="D5379:D5383"/>
    <mergeCell ref="E5379:E5383"/>
    <mergeCell ref="F5379:F5383"/>
    <mergeCell ref="AA5374:AB5374"/>
    <mergeCell ref="A5375:AB5375"/>
    <mergeCell ref="A5376:AB5376"/>
    <mergeCell ref="A5378:L5378"/>
    <mergeCell ref="M5378:W5378"/>
    <mergeCell ref="X5378:X5383"/>
    <mergeCell ref="Y5378:Y5383"/>
    <mergeCell ref="Z5378:Z5383"/>
    <mergeCell ref="AA5378:AA5383"/>
    <mergeCell ref="AB5378:AB5383"/>
    <mergeCell ref="U5398:V5398"/>
    <mergeCell ref="W5398:W5402"/>
    <mergeCell ref="U5399:U5402"/>
    <mergeCell ref="V5399:V5402"/>
    <mergeCell ref="G5400:G5402"/>
    <mergeCell ref="H5400:H5402"/>
    <mergeCell ref="I5400:I5402"/>
    <mergeCell ref="O5398:O5402"/>
    <mergeCell ref="P5398:P5402"/>
    <mergeCell ref="Q5398:Q5402"/>
    <mergeCell ref="R5398:R5402"/>
    <mergeCell ref="S5398:S5402"/>
    <mergeCell ref="T5398:T5402"/>
    <mergeCell ref="G5398:I5399"/>
    <mergeCell ref="J5398:J5402"/>
    <mergeCell ref="K5398:K5402"/>
    <mergeCell ref="L5398:L5402"/>
    <mergeCell ref="M5398:M5402"/>
    <mergeCell ref="N5398:N5402"/>
    <mergeCell ref="A5398:A5402"/>
    <mergeCell ref="B5398:B5402"/>
    <mergeCell ref="C5398:C5402"/>
    <mergeCell ref="D5398:D5402"/>
    <mergeCell ref="E5398:E5402"/>
    <mergeCell ref="F5398:F5402"/>
    <mergeCell ref="AA5393:AB5393"/>
    <mergeCell ref="A5394:AB5394"/>
    <mergeCell ref="A5395:AB5395"/>
    <mergeCell ref="A5397:L5397"/>
    <mergeCell ref="M5397:W5397"/>
    <mergeCell ref="X5397:X5402"/>
    <mergeCell ref="Y5397:Y5402"/>
    <mergeCell ref="Z5397:Z5402"/>
    <mergeCell ref="AA5397:AA5402"/>
    <mergeCell ref="AB5397:AB5402"/>
    <mergeCell ref="U5419:V5419"/>
    <mergeCell ref="W5419:W5423"/>
    <mergeCell ref="U5420:U5423"/>
    <mergeCell ref="V5420:V5423"/>
    <mergeCell ref="G5421:G5423"/>
    <mergeCell ref="H5421:H5423"/>
    <mergeCell ref="I5421:I5423"/>
    <mergeCell ref="O5419:O5423"/>
    <mergeCell ref="P5419:P5423"/>
    <mergeCell ref="Q5419:Q5423"/>
    <mergeCell ref="R5419:R5423"/>
    <mergeCell ref="S5419:S5423"/>
    <mergeCell ref="T5419:T5423"/>
    <mergeCell ref="G5419:I5420"/>
    <mergeCell ref="J5419:J5423"/>
    <mergeCell ref="K5419:K5423"/>
    <mergeCell ref="L5419:L5423"/>
    <mergeCell ref="M5419:M5423"/>
    <mergeCell ref="N5419:N5423"/>
    <mergeCell ref="A5419:A5423"/>
    <mergeCell ref="B5419:B5423"/>
    <mergeCell ref="C5419:C5423"/>
    <mergeCell ref="D5419:D5423"/>
    <mergeCell ref="E5419:E5423"/>
    <mergeCell ref="F5419:F5423"/>
    <mergeCell ref="AA5414:AB5414"/>
    <mergeCell ref="A5415:AB5415"/>
    <mergeCell ref="A5416:AB5416"/>
    <mergeCell ref="A5418:L5418"/>
    <mergeCell ref="M5418:W5418"/>
    <mergeCell ref="X5418:X5423"/>
    <mergeCell ref="Y5418:Y5423"/>
    <mergeCell ref="Z5418:Z5423"/>
    <mergeCell ref="AA5418:AA5423"/>
    <mergeCell ref="AB5418:AB5423"/>
    <mergeCell ref="U5438:V5438"/>
    <mergeCell ref="W5438:W5442"/>
    <mergeCell ref="U5439:U5442"/>
    <mergeCell ref="V5439:V5442"/>
    <mergeCell ref="G5440:G5442"/>
    <mergeCell ref="H5440:H5442"/>
    <mergeCell ref="I5440:I5442"/>
    <mergeCell ref="O5438:O5442"/>
    <mergeCell ref="P5438:P5442"/>
    <mergeCell ref="Q5438:Q5442"/>
    <mergeCell ref="R5438:R5442"/>
    <mergeCell ref="S5438:S5442"/>
    <mergeCell ref="T5438:T5442"/>
    <mergeCell ref="G5438:I5439"/>
    <mergeCell ref="J5438:J5442"/>
    <mergeCell ref="K5438:K5442"/>
    <mergeCell ref="L5438:L5442"/>
    <mergeCell ref="M5438:M5442"/>
    <mergeCell ref="N5438:N5442"/>
    <mergeCell ref="A5438:A5442"/>
    <mergeCell ref="B5438:B5442"/>
    <mergeCell ref="C5438:C5442"/>
    <mergeCell ref="D5438:D5442"/>
    <mergeCell ref="E5438:E5442"/>
    <mergeCell ref="F5438:F5442"/>
    <mergeCell ref="AA5433:AB5433"/>
    <mergeCell ref="A5434:AB5434"/>
    <mergeCell ref="A5435:AB5435"/>
    <mergeCell ref="A5437:L5437"/>
    <mergeCell ref="M5437:W5437"/>
    <mergeCell ref="X5437:X5442"/>
    <mergeCell ref="Y5437:Y5442"/>
    <mergeCell ref="Z5437:Z5442"/>
    <mergeCell ref="AA5437:AA5442"/>
    <mergeCell ref="AB5437:AB5442"/>
    <mergeCell ref="U5457:V5457"/>
    <mergeCell ref="W5457:W5461"/>
    <mergeCell ref="U5458:U5461"/>
    <mergeCell ref="V5458:V5461"/>
    <mergeCell ref="G5459:G5461"/>
    <mergeCell ref="H5459:H5461"/>
    <mergeCell ref="I5459:I5461"/>
    <mergeCell ref="O5457:O5461"/>
    <mergeCell ref="P5457:P5461"/>
    <mergeCell ref="Q5457:Q5461"/>
    <mergeCell ref="R5457:R5461"/>
    <mergeCell ref="S5457:S5461"/>
    <mergeCell ref="T5457:T5461"/>
    <mergeCell ref="G5457:I5458"/>
    <mergeCell ref="J5457:J5461"/>
    <mergeCell ref="K5457:K5461"/>
    <mergeCell ref="L5457:L5461"/>
    <mergeCell ref="M5457:M5461"/>
    <mergeCell ref="N5457:N5461"/>
    <mergeCell ref="A5457:A5461"/>
    <mergeCell ref="B5457:B5461"/>
    <mergeCell ref="C5457:C5461"/>
    <mergeCell ref="D5457:D5461"/>
    <mergeCell ref="E5457:E5461"/>
    <mergeCell ref="F5457:F5461"/>
    <mergeCell ref="AA5452:AB5452"/>
    <mergeCell ref="A5453:AB5453"/>
    <mergeCell ref="A5454:AB5454"/>
    <mergeCell ref="A5456:L5456"/>
    <mergeCell ref="M5456:W5456"/>
    <mergeCell ref="X5456:X5461"/>
    <mergeCell ref="Y5456:Y5461"/>
    <mergeCell ref="Z5456:Z5461"/>
    <mergeCell ref="AA5456:AA5461"/>
    <mergeCell ref="AB5456:AB5461"/>
    <mergeCell ref="U5479:V5479"/>
    <mergeCell ref="W5479:W5483"/>
    <mergeCell ref="U5480:U5483"/>
    <mergeCell ref="V5480:V5483"/>
    <mergeCell ref="G5481:G5483"/>
    <mergeCell ref="H5481:H5483"/>
    <mergeCell ref="I5481:I5483"/>
    <mergeCell ref="O5479:O5483"/>
    <mergeCell ref="P5479:P5483"/>
    <mergeCell ref="Q5479:Q5483"/>
    <mergeCell ref="R5479:R5483"/>
    <mergeCell ref="S5479:S5483"/>
    <mergeCell ref="T5479:T5483"/>
    <mergeCell ref="G5479:I5480"/>
    <mergeCell ref="J5479:J5483"/>
    <mergeCell ref="K5479:K5483"/>
    <mergeCell ref="L5479:L5483"/>
    <mergeCell ref="M5479:M5483"/>
    <mergeCell ref="N5479:N5483"/>
    <mergeCell ref="A5479:A5483"/>
    <mergeCell ref="B5479:B5483"/>
    <mergeCell ref="C5479:C5483"/>
    <mergeCell ref="D5479:D5483"/>
    <mergeCell ref="E5479:E5483"/>
    <mergeCell ref="F5479:F5483"/>
    <mergeCell ref="AA5474:AB5474"/>
    <mergeCell ref="A5475:AB5475"/>
    <mergeCell ref="A5476:AB5476"/>
    <mergeCell ref="A5478:L5478"/>
    <mergeCell ref="M5478:W5478"/>
    <mergeCell ref="X5478:X5483"/>
    <mergeCell ref="Y5478:Y5483"/>
    <mergeCell ref="Z5478:Z5483"/>
    <mergeCell ref="AA5478:AA5483"/>
    <mergeCell ref="AB5478:AB5483"/>
    <mergeCell ref="U5498:V5498"/>
    <mergeCell ref="W5498:W5502"/>
    <mergeCell ref="U5499:U5502"/>
    <mergeCell ref="V5499:V5502"/>
    <mergeCell ref="G5500:G5502"/>
    <mergeCell ref="H5500:H5502"/>
    <mergeCell ref="I5500:I5502"/>
    <mergeCell ref="O5498:O5502"/>
    <mergeCell ref="P5498:P5502"/>
    <mergeCell ref="Q5498:Q5502"/>
    <mergeCell ref="R5498:R5502"/>
    <mergeCell ref="S5498:S5502"/>
    <mergeCell ref="T5498:T5502"/>
    <mergeCell ref="G5498:I5499"/>
    <mergeCell ref="J5498:J5502"/>
    <mergeCell ref="K5498:K5502"/>
    <mergeCell ref="L5498:L5502"/>
    <mergeCell ref="M5498:M5502"/>
    <mergeCell ref="N5498:N5502"/>
    <mergeCell ref="A5498:A5502"/>
    <mergeCell ref="B5498:B5502"/>
    <mergeCell ref="C5498:C5502"/>
    <mergeCell ref="D5498:D5502"/>
    <mergeCell ref="E5498:E5502"/>
    <mergeCell ref="F5498:F5502"/>
    <mergeCell ref="AA5493:AB5493"/>
    <mergeCell ref="A5494:AB5494"/>
    <mergeCell ref="A5495:AB5495"/>
    <mergeCell ref="A5497:L5497"/>
    <mergeCell ref="M5497:W5497"/>
    <mergeCell ref="X5497:X5502"/>
    <mergeCell ref="Y5497:Y5502"/>
    <mergeCell ref="Z5497:Z5502"/>
    <mergeCell ref="AA5497:AA5502"/>
    <mergeCell ref="AB5497:AB5502"/>
    <mergeCell ref="U5521:V5521"/>
    <mergeCell ref="W5521:W5525"/>
    <mergeCell ref="U5522:U5525"/>
    <mergeCell ref="V5522:V5525"/>
    <mergeCell ref="G5523:G5525"/>
    <mergeCell ref="H5523:H5525"/>
    <mergeCell ref="I5523:I5525"/>
    <mergeCell ref="O5521:O5525"/>
    <mergeCell ref="P5521:P5525"/>
    <mergeCell ref="Q5521:Q5525"/>
    <mergeCell ref="R5521:R5525"/>
    <mergeCell ref="S5521:S5525"/>
    <mergeCell ref="T5521:T5525"/>
    <mergeCell ref="G5521:I5522"/>
    <mergeCell ref="J5521:J5525"/>
    <mergeCell ref="K5521:K5525"/>
    <mergeCell ref="L5521:L5525"/>
    <mergeCell ref="M5521:M5525"/>
    <mergeCell ref="N5521:N5525"/>
    <mergeCell ref="A5521:A5525"/>
    <mergeCell ref="B5521:B5525"/>
    <mergeCell ref="C5521:C5525"/>
    <mergeCell ref="D5521:D5525"/>
    <mergeCell ref="E5521:E5525"/>
    <mergeCell ref="F5521:F5525"/>
    <mergeCell ref="AA5516:AB5516"/>
    <mergeCell ref="A5517:AB5517"/>
    <mergeCell ref="A5518:AB5518"/>
    <mergeCell ref="A5520:L5520"/>
    <mergeCell ref="M5520:W5520"/>
    <mergeCell ref="X5520:X5525"/>
    <mergeCell ref="Y5520:Y5525"/>
    <mergeCell ref="Z5520:Z5525"/>
    <mergeCell ref="AA5520:AA5525"/>
    <mergeCell ref="AB5520:AB5525"/>
    <mergeCell ref="U5540:V5540"/>
    <mergeCell ref="W5540:W5544"/>
    <mergeCell ref="U5541:U5544"/>
    <mergeCell ref="V5541:V5544"/>
    <mergeCell ref="G5542:G5544"/>
    <mergeCell ref="H5542:H5544"/>
    <mergeCell ref="I5542:I5544"/>
    <mergeCell ref="O5540:O5544"/>
    <mergeCell ref="P5540:P5544"/>
    <mergeCell ref="Q5540:Q5544"/>
    <mergeCell ref="R5540:R5544"/>
    <mergeCell ref="S5540:S5544"/>
    <mergeCell ref="T5540:T5544"/>
    <mergeCell ref="G5540:I5541"/>
    <mergeCell ref="J5540:J5544"/>
    <mergeCell ref="K5540:K5544"/>
    <mergeCell ref="L5540:L5544"/>
    <mergeCell ref="M5540:M5544"/>
    <mergeCell ref="N5540:N5544"/>
    <mergeCell ref="A5540:A5544"/>
    <mergeCell ref="B5540:B5544"/>
    <mergeCell ref="C5540:C5544"/>
    <mergeCell ref="D5540:D5544"/>
    <mergeCell ref="E5540:E5544"/>
    <mergeCell ref="F5540:F5544"/>
    <mergeCell ref="AA5535:AB5535"/>
    <mergeCell ref="A5536:AB5536"/>
    <mergeCell ref="A5537:AB5537"/>
    <mergeCell ref="A5539:L5539"/>
    <mergeCell ref="M5539:W5539"/>
    <mergeCell ref="X5539:X5544"/>
    <mergeCell ref="Y5539:Y5544"/>
    <mergeCell ref="Z5539:Z5544"/>
    <mergeCell ref="AA5539:AA5544"/>
    <mergeCell ref="AB5539:AB5544"/>
    <mergeCell ref="U5558:V5558"/>
    <mergeCell ref="W5558:W5562"/>
    <mergeCell ref="U5559:U5562"/>
    <mergeCell ref="V5559:V5562"/>
    <mergeCell ref="G5560:G5562"/>
    <mergeCell ref="H5560:H5562"/>
    <mergeCell ref="I5560:I5562"/>
    <mergeCell ref="O5558:O5562"/>
    <mergeCell ref="P5558:P5562"/>
    <mergeCell ref="Q5558:Q5562"/>
    <mergeCell ref="R5558:R5562"/>
    <mergeCell ref="S5558:S5562"/>
    <mergeCell ref="T5558:T5562"/>
    <mergeCell ref="G5558:I5559"/>
    <mergeCell ref="J5558:J5562"/>
    <mergeCell ref="K5558:K5562"/>
    <mergeCell ref="L5558:L5562"/>
    <mergeCell ref="M5558:M5562"/>
    <mergeCell ref="N5558:N5562"/>
    <mergeCell ref="A5558:A5562"/>
    <mergeCell ref="B5558:B5562"/>
    <mergeCell ref="C5558:C5562"/>
    <mergeCell ref="D5558:D5562"/>
    <mergeCell ref="E5558:E5562"/>
    <mergeCell ref="F5558:F5562"/>
    <mergeCell ref="AA5553:AB5553"/>
    <mergeCell ref="A5554:AB5554"/>
    <mergeCell ref="A5555:AB5555"/>
    <mergeCell ref="A5557:L5557"/>
    <mergeCell ref="M5557:W5557"/>
    <mergeCell ref="X5557:X5562"/>
    <mergeCell ref="Y5557:Y5562"/>
    <mergeCell ref="Z5557:Z5562"/>
    <mergeCell ref="AA5557:AA5562"/>
    <mergeCell ref="AB5557:AB5562"/>
    <mergeCell ref="U5577:V5577"/>
    <mergeCell ref="W5577:W5581"/>
    <mergeCell ref="U5578:U5581"/>
    <mergeCell ref="V5578:V5581"/>
    <mergeCell ref="G5579:G5581"/>
    <mergeCell ref="H5579:H5581"/>
    <mergeCell ref="I5579:I5581"/>
    <mergeCell ref="O5577:O5581"/>
    <mergeCell ref="P5577:P5581"/>
    <mergeCell ref="Q5577:Q5581"/>
    <mergeCell ref="R5577:R5581"/>
    <mergeCell ref="S5577:S5581"/>
    <mergeCell ref="T5577:T5581"/>
    <mergeCell ref="G5577:I5578"/>
    <mergeCell ref="J5577:J5581"/>
    <mergeCell ref="K5577:K5581"/>
    <mergeCell ref="L5577:L5581"/>
    <mergeCell ref="M5577:M5581"/>
    <mergeCell ref="N5577:N5581"/>
    <mergeCell ref="A5577:A5581"/>
    <mergeCell ref="B5577:B5581"/>
    <mergeCell ref="C5577:C5581"/>
    <mergeCell ref="D5577:D5581"/>
    <mergeCell ref="E5577:E5581"/>
    <mergeCell ref="F5577:F5581"/>
    <mergeCell ref="AA5572:AB5572"/>
    <mergeCell ref="A5573:AB5573"/>
    <mergeCell ref="A5574:AB5574"/>
    <mergeCell ref="A5576:L5576"/>
    <mergeCell ref="M5576:W5576"/>
    <mergeCell ref="X5576:X5581"/>
    <mergeCell ref="Y5576:Y5581"/>
    <mergeCell ref="Z5576:Z5581"/>
    <mergeCell ref="AA5576:AA5581"/>
    <mergeCell ref="AB5576:AB5581"/>
    <mergeCell ref="U5596:V5596"/>
    <mergeCell ref="W5596:W5600"/>
    <mergeCell ref="U5597:U5600"/>
    <mergeCell ref="V5597:V5600"/>
    <mergeCell ref="G5598:G5600"/>
    <mergeCell ref="H5598:H5600"/>
    <mergeCell ref="I5598:I5600"/>
    <mergeCell ref="O5596:O5600"/>
    <mergeCell ref="P5596:P5600"/>
    <mergeCell ref="Q5596:Q5600"/>
    <mergeCell ref="R5596:R5600"/>
    <mergeCell ref="S5596:S5600"/>
    <mergeCell ref="T5596:T5600"/>
    <mergeCell ref="G5596:I5597"/>
    <mergeCell ref="J5596:J5600"/>
    <mergeCell ref="K5596:K5600"/>
    <mergeCell ref="L5596:L5600"/>
    <mergeCell ref="M5596:M5600"/>
    <mergeCell ref="N5596:N5600"/>
    <mergeCell ref="A5596:A5600"/>
    <mergeCell ref="B5596:B5600"/>
    <mergeCell ref="C5596:C5600"/>
    <mergeCell ref="D5596:D5600"/>
    <mergeCell ref="E5596:E5600"/>
    <mergeCell ref="F5596:F5600"/>
    <mergeCell ref="AA5591:AB5591"/>
    <mergeCell ref="A5592:AB5592"/>
    <mergeCell ref="A5593:AB5593"/>
    <mergeCell ref="A5595:L5595"/>
    <mergeCell ref="M5595:W5595"/>
    <mergeCell ref="X5595:X5600"/>
    <mergeCell ref="Y5595:Y5600"/>
    <mergeCell ref="Z5595:Z5600"/>
    <mergeCell ref="AA5595:AA5600"/>
    <mergeCell ref="AB5595:AB5600"/>
    <mergeCell ref="U5615:V5615"/>
    <mergeCell ref="W5615:W5619"/>
    <mergeCell ref="U5616:U5619"/>
    <mergeCell ref="V5616:V5619"/>
    <mergeCell ref="G5617:G5619"/>
    <mergeCell ref="H5617:H5619"/>
    <mergeCell ref="I5617:I5619"/>
    <mergeCell ref="O5615:O5619"/>
    <mergeCell ref="P5615:P5619"/>
    <mergeCell ref="Q5615:Q5619"/>
    <mergeCell ref="R5615:R5619"/>
    <mergeCell ref="S5615:S5619"/>
    <mergeCell ref="T5615:T5619"/>
    <mergeCell ref="G5615:I5616"/>
    <mergeCell ref="J5615:J5619"/>
    <mergeCell ref="K5615:K5619"/>
    <mergeCell ref="L5615:L5619"/>
    <mergeCell ref="M5615:M5619"/>
    <mergeCell ref="N5615:N5619"/>
    <mergeCell ref="A5615:A5619"/>
    <mergeCell ref="B5615:B5619"/>
    <mergeCell ref="C5615:C5619"/>
    <mergeCell ref="D5615:D5619"/>
    <mergeCell ref="E5615:E5619"/>
    <mergeCell ref="F5615:F5619"/>
    <mergeCell ref="AA5610:AB5610"/>
    <mergeCell ref="A5611:AB5611"/>
    <mergeCell ref="A5612:AB5612"/>
    <mergeCell ref="A5614:L5614"/>
    <mergeCell ref="M5614:W5614"/>
    <mergeCell ref="X5614:X5619"/>
    <mergeCell ref="Y5614:Y5619"/>
    <mergeCell ref="Z5614:Z5619"/>
    <mergeCell ref="AA5614:AA5619"/>
    <mergeCell ref="AB5614:AB5619"/>
    <mergeCell ref="U5634:V5634"/>
    <mergeCell ref="W5634:W5638"/>
    <mergeCell ref="U5635:U5638"/>
    <mergeCell ref="V5635:V5638"/>
    <mergeCell ref="G5636:G5638"/>
    <mergeCell ref="H5636:H5638"/>
    <mergeCell ref="I5636:I5638"/>
    <mergeCell ref="O5634:O5638"/>
    <mergeCell ref="P5634:P5638"/>
    <mergeCell ref="Q5634:Q5638"/>
    <mergeCell ref="R5634:R5638"/>
    <mergeCell ref="S5634:S5638"/>
    <mergeCell ref="T5634:T5638"/>
    <mergeCell ref="G5634:I5635"/>
    <mergeCell ref="J5634:J5638"/>
    <mergeCell ref="K5634:K5638"/>
    <mergeCell ref="L5634:L5638"/>
    <mergeCell ref="M5634:M5638"/>
    <mergeCell ref="N5634:N5638"/>
    <mergeCell ref="A5634:A5638"/>
    <mergeCell ref="B5634:B5638"/>
    <mergeCell ref="C5634:C5638"/>
    <mergeCell ref="D5634:D5638"/>
    <mergeCell ref="E5634:E5638"/>
    <mergeCell ref="F5634:F5638"/>
    <mergeCell ref="AA5629:AB5629"/>
    <mergeCell ref="A5630:AB5630"/>
    <mergeCell ref="A5631:AB5631"/>
    <mergeCell ref="A5633:L5633"/>
    <mergeCell ref="M5633:W5633"/>
    <mergeCell ref="X5633:X5638"/>
    <mergeCell ref="Y5633:Y5638"/>
    <mergeCell ref="Z5633:Z5638"/>
    <mergeCell ref="AA5633:AA5638"/>
    <mergeCell ref="AB5633:AB5638"/>
    <mergeCell ref="U5652:V5652"/>
    <mergeCell ref="W5652:W5656"/>
    <mergeCell ref="U5653:U5656"/>
    <mergeCell ref="V5653:V5656"/>
    <mergeCell ref="G5654:G5656"/>
    <mergeCell ref="H5654:H5656"/>
    <mergeCell ref="I5654:I5656"/>
    <mergeCell ref="O5652:O5656"/>
    <mergeCell ref="P5652:P5656"/>
    <mergeCell ref="Q5652:Q5656"/>
    <mergeCell ref="R5652:R5656"/>
    <mergeCell ref="S5652:S5656"/>
    <mergeCell ref="T5652:T5656"/>
    <mergeCell ref="G5652:I5653"/>
    <mergeCell ref="J5652:J5656"/>
    <mergeCell ref="K5652:K5656"/>
    <mergeCell ref="L5652:L5656"/>
    <mergeCell ref="M5652:M5656"/>
    <mergeCell ref="N5652:N5656"/>
    <mergeCell ref="A5652:A5656"/>
    <mergeCell ref="B5652:B5656"/>
    <mergeCell ref="C5652:C5656"/>
    <mergeCell ref="D5652:D5656"/>
    <mergeCell ref="E5652:E5656"/>
    <mergeCell ref="F5652:F5656"/>
    <mergeCell ref="AA5647:AB5647"/>
    <mergeCell ref="A5648:AB5648"/>
    <mergeCell ref="A5649:AB5649"/>
    <mergeCell ref="A5651:L5651"/>
    <mergeCell ref="M5651:W5651"/>
    <mergeCell ref="X5651:X5656"/>
    <mergeCell ref="Y5651:Y5656"/>
    <mergeCell ref="Z5651:Z5656"/>
    <mergeCell ref="AA5651:AA5656"/>
    <mergeCell ref="AB5651:AB5656"/>
    <mergeCell ref="U5673:V5673"/>
    <mergeCell ref="W5673:W5677"/>
    <mergeCell ref="U5674:U5677"/>
    <mergeCell ref="V5674:V5677"/>
    <mergeCell ref="G5675:G5677"/>
    <mergeCell ref="H5675:H5677"/>
    <mergeCell ref="I5675:I5677"/>
    <mergeCell ref="O5673:O5677"/>
    <mergeCell ref="P5673:P5677"/>
    <mergeCell ref="Q5673:Q5677"/>
    <mergeCell ref="R5673:R5677"/>
    <mergeCell ref="S5673:S5677"/>
    <mergeCell ref="T5673:T5677"/>
    <mergeCell ref="G5673:I5674"/>
    <mergeCell ref="J5673:J5677"/>
    <mergeCell ref="K5673:K5677"/>
    <mergeCell ref="L5673:L5677"/>
    <mergeCell ref="M5673:M5677"/>
    <mergeCell ref="N5673:N5677"/>
    <mergeCell ref="A5673:A5677"/>
    <mergeCell ref="B5673:B5677"/>
    <mergeCell ref="C5673:C5677"/>
    <mergeCell ref="D5673:D5677"/>
    <mergeCell ref="E5673:E5677"/>
    <mergeCell ref="F5673:F5677"/>
    <mergeCell ref="AA5668:AB5668"/>
    <mergeCell ref="A5669:AB5669"/>
    <mergeCell ref="A5670:AB5670"/>
    <mergeCell ref="A5672:L5672"/>
    <mergeCell ref="M5672:W5672"/>
    <mergeCell ref="X5672:X5677"/>
    <mergeCell ref="Y5672:Y5677"/>
    <mergeCell ref="Z5672:Z5677"/>
    <mergeCell ref="AA5672:AA5677"/>
    <mergeCell ref="AB5672:AB5677"/>
    <mergeCell ref="U5693:V5693"/>
    <mergeCell ref="W5693:W5697"/>
    <mergeCell ref="U5694:U5697"/>
    <mergeCell ref="V5694:V5697"/>
    <mergeCell ref="G5695:G5697"/>
    <mergeCell ref="H5695:H5697"/>
    <mergeCell ref="I5695:I5697"/>
    <mergeCell ref="O5693:O5697"/>
    <mergeCell ref="P5693:P5697"/>
    <mergeCell ref="Q5693:Q5697"/>
    <mergeCell ref="R5693:R5697"/>
    <mergeCell ref="S5693:S5697"/>
    <mergeCell ref="T5693:T5697"/>
    <mergeCell ref="G5693:I5694"/>
    <mergeCell ref="J5693:J5697"/>
    <mergeCell ref="K5693:K5697"/>
    <mergeCell ref="L5693:L5697"/>
    <mergeCell ref="M5693:M5697"/>
    <mergeCell ref="N5693:N5697"/>
    <mergeCell ref="A5693:A5697"/>
    <mergeCell ref="B5693:B5697"/>
    <mergeCell ref="C5693:C5697"/>
    <mergeCell ref="D5693:D5697"/>
    <mergeCell ref="E5693:E5697"/>
    <mergeCell ref="F5693:F5697"/>
    <mergeCell ref="AA5688:AB5688"/>
    <mergeCell ref="A5689:AB5689"/>
    <mergeCell ref="A5690:AB5690"/>
    <mergeCell ref="A5692:L5692"/>
    <mergeCell ref="M5692:W5692"/>
    <mergeCell ref="X5692:X5697"/>
    <mergeCell ref="Y5692:Y5697"/>
    <mergeCell ref="Z5692:Z5697"/>
    <mergeCell ref="AA5692:AA5697"/>
    <mergeCell ref="AB5692:AB5697"/>
    <mergeCell ref="U5713:V5713"/>
    <mergeCell ref="W5713:W5717"/>
    <mergeCell ref="U5714:U5717"/>
    <mergeCell ref="V5714:V5717"/>
    <mergeCell ref="G5715:G5717"/>
    <mergeCell ref="H5715:H5717"/>
    <mergeCell ref="I5715:I5717"/>
    <mergeCell ref="O5713:O5717"/>
    <mergeCell ref="P5713:P5717"/>
    <mergeCell ref="Q5713:Q5717"/>
    <mergeCell ref="R5713:R5717"/>
    <mergeCell ref="S5713:S5717"/>
    <mergeCell ref="T5713:T5717"/>
    <mergeCell ref="G5713:I5714"/>
    <mergeCell ref="J5713:J5717"/>
    <mergeCell ref="K5713:K5717"/>
    <mergeCell ref="L5713:L5717"/>
    <mergeCell ref="M5713:M5717"/>
    <mergeCell ref="N5713:N5717"/>
    <mergeCell ref="A5713:A5717"/>
    <mergeCell ref="B5713:B5717"/>
    <mergeCell ref="C5713:C5717"/>
    <mergeCell ref="D5713:D5717"/>
    <mergeCell ref="E5713:E5717"/>
    <mergeCell ref="F5713:F5717"/>
    <mergeCell ref="AA5708:AB5708"/>
    <mergeCell ref="A5709:AB5709"/>
    <mergeCell ref="A5710:AB5710"/>
    <mergeCell ref="A5712:L5712"/>
    <mergeCell ref="M5712:W5712"/>
    <mergeCell ref="X5712:X5717"/>
    <mergeCell ref="Y5712:Y5717"/>
    <mergeCell ref="Z5712:Z5717"/>
    <mergeCell ref="AA5712:AA5717"/>
    <mergeCell ref="AB5712:AB5717"/>
    <mergeCell ref="U5732:V5732"/>
    <mergeCell ref="W5732:W5736"/>
    <mergeCell ref="U5733:U5736"/>
    <mergeCell ref="V5733:V5736"/>
    <mergeCell ref="G5734:G5736"/>
    <mergeCell ref="H5734:H5736"/>
    <mergeCell ref="I5734:I5736"/>
    <mergeCell ref="O5732:O5736"/>
    <mergeCell ref="P5732:P5736"/>
    <mergeCell ref="Q5732:Q5736"/>
    <mergeCell ref="R5732:R5736"/>
    <mergeCell ref="S5732:S5736"/>
    <mergeCell ref="T5732:T5736"/>
    <mergeCell ref="G5732:I5733"/>
    <mergeCell ref="J5732:J5736"/>
    <mergeCell ref="K5732:K5736"/>
    <mergeCell ref="L5732:L5736"/>
    <mergeCell ref="M5732:M5736"/>
    <mergeCell ref="N5732:N5736"/>
    <mergeCell ref="A5732:A5736"/>
    <mergeCell ref="B5732:B5736"/>
    <mergeCell ref="C5732:C5736"/>
    <mergeCell ref="D5732:D5736"/>
    <mergeCell ref="E5732:E5736"/>
    <mergeCell ref="F5732:F5736"/>
    <mergeCell ref="AA5727:AB5727"/>
    <mergeCell ref="A5728:AB5728"/>
    <mergeCell ref="A5729:AB5729"/>
    <mergeCell ref="A5731:L5731"/>
    <mergeCell ref="M5731:W5731"/>
    <mergeCell ref="X5731:X5736"/>
    <mergeCell ref="Y5731:Y5736"/>
    <mergeCell ref="Z5731:Z5736"/>
    <mergeCell ref="AA5731:AA5736"/>
    <mergeCell ref="AB5731:AB5736"/>
    <mergeCell ref="U5751:V5751"/>
    <mergeCell ref="W5751:W5755"/>
    <mergeCell ref="U5752:U5755"/>
    <mergeCell ref="V5752:V5755"/>
    <mergeCell ref="G5753:G5755"/>
    <mergeCell ref="H5753:H5755"/>
    <mergeCell ref="I5753:I5755"/>
    <mergeCell ref="O5751:O5755"/>
    <mergeCell ref="P5751:P5755"/>
    <mergeCell ref="Q5751:Q5755"/>
    <mergeCell ref="R5751:R5755"/>
    <mergeCell ref="S5751:S5755"/>
    <mergeCell ref="T5751:T5755"/>
    <mergeCell ref="G5751:I5752"/>
    <mergeCell ref="J5751:J5755"/>
    <mergeCell ref="K5751:K5755"/>
    <mergeCell ref="L5751:L5755"/>
    <mergeCell ref="M5751:M5755"/>
    <mergeCell ref="N5751:N5755"/>
    <mergeCell ref="A5751:A5755"/>
    <mergeCell ref="B5751:B5755"/>
    <mergeCell ref="C5751:C5755"/>
    <mergeCell ref="D5751:D5755"/>
    <mergeCell ref="E5751:E5755"/>
    <mergeCell ref="F5751:F5755"/>
    <mergeCell ref="AA5746:AB5746"/>
    <mergeCell ref="A5747:AB5747"/>
    <mergeCell ref="A5748:AB5748"/>
    <mergeCell ref="A5750:L5750"/>
    <mergeCell ref="M5750:W5750"/>
    <mergeCell ref="X5750:X5755"/>
    <mergeCell ref="Y5750:Y5755"/>
    <mergeCell ref="Z5750:Z5755"/>
    <mergeCell ref="AA5750:AA5755"/>
    <mergeCell ref="AB5750:AB5755"/>
    <mergeCell ref="U5770:V5770"/>
    <mergeCell ref="W5770:W5774"/>
    <mergeCell ref="U5771:U5774"/>
    <mergeCell ref="V5771:V5774"/>
    <mergeCell ref="G5772:G5774"/>
    <mergeCell ref="H5772:H5774"/>
    <mergeCell ref="I5772:I5774"/>
    <mergeCell ref="O5770:O5774"/>
    <mergeCell ref="P5770:P5774"/>
    <mergeCell ref="Q5770:Q5774"/>
    <mergeCell ref="R5770:R5774"/>
    <mergeCell ref="S5770:S5774"/>
    <mergeCell ref="T5770:T5774"/>
    <mergeCell ref="G5770:I5771"/>
    <mergeCell ref="J5770:J5774"/>
    <mergeCell ref="K5770:K5774"/>
    <mergeCell ref="L5770:L5774"/>
    <mergeCell ref="M5770:M5774"/>
    <mergeCell ref="N5770:N5774"/>
    <mergeCell ref="A5770:A5774"/>
    <mergeCell ref="B5770:B5774"/>
    <mergeCell ref="C5770:C5774"/>
    <mergeCell ref="D5770:D5774"/>
    <mergeCell ref="E5770:E5774"/>
    <mergeCell ref="F5770:F5774"/>
    <mergeCell ref="AA5765:AB5765"/>
    <mergeCell ref="A5766:AB5766"/>
    <mergeCell ref="A5767:AB5767"/>
    <mergeCell ref="A5769:L5769"/>
    <mergeCell ref="M5769:W5769"/>
    <mergeCell ref="X5769:X5774"/>
    <mergeCell ref="Y5769:Y5774"/>
    <mergeCell ref="Z5769:Z5774"/>
    <mergeCell ref="AA5769:AA5774"/>
    <mergeCell ref="AB5769:AB5774"/>
    <mergeCell ref="U5789:V5789"/>
    <mergeCell ref="W5789:W5793"/>
    <mergeCell ref="U5790:U5793"/>
    <mergeCell ref="V5790:V5793"/>
    <mergeCell ref="G5791:G5793"/>
    <mergeCell ref="H5791:H5793"/>
    <mergeCell ref="I5791:I5793"/>
    <mergeCell ref="O5789:O5793"/>
    <mergeCell ref="P5789:P5793"/>
    <mergeCell ref="Q5789:Q5793"/>
    <mergeCell ref="R5789:R5793"/>
    <mergeCell ref="S5789:S5793"/>
    <mergeCell ref="T5789:T5793"/>
    <mergeCell ref="G5789:I5790"/>
    <mergeCell ref="J5789:J5793"/>
    <mergeCell ref="K5789:K5793"/>
    <mergeCell ref="L5789:L5793"/>
    <mergeCell ref="M5789:M5793"/>
    <mergeCell ref="N5789:N5793"/>
    <mergeCell ref="A5789:A5793"/>
    <mergeCell ref="B5789:B5793"/>
    <mergeCell ref="C5789:C5793"/>
    <mergeCell ref="D5789:D5793"/>
    <mergeCell ref="E5789:E5793"/>
    <mergeCell ref="F5789:F5793"/>
    <mergeCell ref="AA5784:AB5784"/>
    <mergeCell ref="A5785:AB5785"/>
    <mergeCell ref="A5786:AB5786"/>
    <mergeCell ref="A5788:L5788"/>
    <mergeCell ref="M5788:W5788"/>
    <mergeCell ref="X5788:X5793"/>
    <mergeCell ref="Y5788:Y5793"/>
    <mergeCell ref="Z5788:Z5793"/>
    <mergeCell ref="AA5788:AA5793"/>
    <mergeCell ref="AB5788:AB5793"/>
    <mergeCell ref="U5839:V5839"/>
    <mergeCell ref="W5839:W5843"/>
    <mergeCell ref="U5840:U5843"/>
    <mergeCell ref="V5840:V5843"/>
    <mergeCell ref="G5841:G5843"/>
    <mergeCell ref="H5841:H5843"/>
    <mergeCell ref="I5841:I5843"/>
    <mergeCell ref="O5839:O5843"/>
    <mergeCell ref="P5839:P5843"/>
    <mergeCell ref="Q5839:Q5843"/>
    <mergeCell ref="R5839:R5843"/>
    <mergeCell ref="S5839:S5843"/>
    <mergeCell ref="T5839:T5843"/>
    <mergeCell ref="G5839:I5840"/>
    <mergeCell ref="J5839:J5843"/>
    <mergeCell ref="K5839:K5843"/>
    <mergeCell ref="L5839:L5843"/>
    <mergeCell ref="M5839:M5843"/>
    <mergeCell ref="N5839:N5843"/>
    <mergeCell ref="A5839:A5843"/>
    <mergeCell ref="B5839:B5843"/>
    <mergeCell ref="C5839:C5843"/>
    <mergeCell ref="D5839:D5843"/>
    <mergeCell ref="E5839:E5843"/>
    <mergeCell ref="F5839:F5843"/>
    <mergeCell ref="AA5834:AB5834"/>
    <mergeCell ref="A5835:AB5835"/>
    <mergeCell ref="A5836:AB5836"/>
    <mergeCell ref="A5838:L5838"/>
    <mergeCell ref="M5838:W5838"/>
    <mergeCell ref="X5838:X5843"/>
    <mergeCell ref="Y5838:Y5843"/>
    <mergeCell ref="Z5838:Z5843"/>
    <mergeCell ref="AA5838:AA5843"/>
    <mergeCell ref="AB5838:AB5843"/>
    <mergeCell ref="U5864:V5864"/>
    <mergeCell ref="W5864:W5868"/>
    <mergeCell ref="U5865:U5868"/>
    <mergeCell ref="V5865:V5868"/>
    <mergeCell ref="G5866:G5868"/>
    <mergeCell ref="H5866:H5868"/>
    <mergeCell ref="I5866:I5868"/>
    <mergeCell ref="O5864:O5868"/>
    <mergeCell ref="P5864:P5868"/>
    <mergeCell ref="Q5864:Q5868"/>
    <mergeCell ref="R5864:R5868"/>
    <mergeCell ref="S5864:S5868"/>
    <mergeCell ref="T5864:T5868"/>
    <mergeCell ref="G5864:I5865"/>
    <mergeCell ref="J5864:J5868"/>
    <mergeCell ref="K5864:K5868"/>
    <mergeCell ref="L5864:L5868"/>
    <mergeCell ref="M5864:M5868"/>
    <mergeCell ref="N5864:N5868"/>
    <mergeCell ref="A5864:A5868"/>
    <mergeCell ref="B5864:B5868"/>
    <mergeCell ref="C5864:C5868"/>
    <mergeCell ref="D5864:D5868"/>
    <mergeCell ref="E5864:E5868"/>
    <mergeCell ref="F5864:F5868"/>
    <mergeCell ref="AA5859:AB5859"/>
    <mergeCell ref="A5860:AB5860"/>
    <mergeCell ref="A5861:AB5861"/>
    <mergeCell ref="A5863:L5863"/>
    <mergeCell ref="M5863:W5863"/>
    <mergeCell ref="X5863:X5868"/>
    <mergeCell ref="Y5863:Y5868"/>
    <mergeCell ref="Z5863:Z5868"/>
    <mergeCell ref="AA5863:AA5868"/>
    <mergeCell ref="AB5863:AB5868"/>
    <mergeCell ref="U5883:V5883"/>
    <mergeCell ref="W5883:W5887"/>
    <mergeCell ref="U5884:U5887"/>
    <mergeCell ref="V5884:V5887"/>
    <mergeCell ref="G5885:G5887"/>
    <mergeCell ref="H5885:H5887"/>
    <mergeCell ref="I5885:I5887"/>
    <mergeCell ref="O5883:O5887"/>
    <mergeCell ref="P5883:P5887"/>
    <mergeCell ref="Q5883:Q5887"/>
    <mergeCell ref="R5883:R5887"/>
    <mergeCell ref="S5883:S5887"/>
    <mergeCell ref="T5883:T5887"/>
    <mergeCell ref="G5883:I5884"/>
    <mergeCell ref="J5883:J5887"/>
    <mergeCell ref="K5883:K5887"/>
    <mergeCell ref="L5883:L5887"/>
    <mergeCell ref="M5883:M5887"/>
    <mergeCell ref="N5883:N5887"/>
    <mergeCell ref="A5883:A5887"/>
    <mergeCell ref="B5883:B5887"/>
    <mergeCell ref="C5883:C5887"/>
    <mergeCell ref="D5883:D5887"/>
    <mergeCell ref="E5883:E5887"/>
    <mergeCell ref="F5883:F5887"/>
    <mergeCell ref="AA5878:AB5878"/>
    <mergeCell ref="A5879:AB5879"/>
    <mergeCell ref="A5880:AB5880"/>
    <mergeCell ref="A5882:L5882"/>
    <mergeCell ref="M5882:W5882"/>
    <mergeCell ref="X5882:X5887"/>
    <mergeCell ref="Y5882:Y5887"/>
    <mergeCell ref="Z5882:Z5887"/>
    <mergeCell ref="AA5882:AA5887"/>
    <mergeCell ref="AB5882:AB5887"/>
    <mergeCell ref="U5902:V5902"/>
    <mergeCell ref="W5902:W5906"/>
    <mergeCell ref="U5903:U5906"/>
    <mergeCell ref="V5903:V5906"/>
    <mergeCell ref="G5904:G5906"/>
    <mergeCell ref="H5904:H5906"/>
    <mergeCell ref="I5904:I5906"/>
    <mergeCell ref="O5902:O5906"/>
    <mergeCell ref="P5902:P5906"/>
    <mergeCell ref="Q5902:Q5906"/>
    <mergeCell ref="R5902:R5906"/>
    <mergeCell ref="S5902:S5906"/>
    <mergeCell ref="T5902:T5906"/>
    <mergeCell ref="G5902:I5903"/>
    <mergeCell ref="J5902:J5906"/>
    <mergeCell ref="K5902:K5906"/>
    <mergeCell ref="L5902:L5906"/>
    <mergeCell ref="M5902:M5906"/>
    <mergeCell ref="N5902:N5906"/>
    <mergeCell ref="A5902:A5906"/>
    <mergeCell ref="B5902:B5906"/>
    <mergeCell ref="C5902:C5906"/>
    <mergeCell ref="D5902:D5906"/>
    <mergeCell ref="E5902:E5906"/>
    <mergeCell ref="F5902:F5906"/>
    <mergeCell ref="AA5897:AB5897"/>
    <mergeCell ref="A5898:AB5898"/>
    <mergeCell ref="A5899:AB5899"/>
    <mergeCell ref="A5901:L5901"/>
    <mergeCell ref="M5901:W5901"/>
    <mergeCell ref="X5901:X5906"/>
    <mergeCell ref="Y5901:Y5906"/>
    <mergeCell ref="Z5901:Z5906"/>
    <mergeCell ref="AA5901:AA5906"/>
    <mergeCell ref="AB5901:AB5906"/>
    <mergeCell ref="U5923:V5923"/>
    <mergeCell ref="W5923:W5927"/>
    <mergeCell ref="U5924:U5927"/>
    <mergeCell ref="V5924:V5927"/>
    <mergeCell ref="G5925:G5927"/>
    <mergeCell ref="H5925:H5927"/>
    <mergeCell ref="I5925:I5927"/>
    <mergeCell ref="O5923:O5927"/>
    <mergeCell ref="P5923:P5927"/>
    <mergeCell ref="Q5923:Q5927"/>
    <mergeCell ref="R5923:R5927"/>
    <mergeCell ref="S5923:S5927"/>
    <mergeCell ref="T5923:T5927"/>
    <mergeCell ref="G5923:I5924"/>
    <mergeCell ref="J5923:J5927"/>
    <mergeCell ref="K5923:K5927"/>
    <mergeCell ref="L5923:L5927"/>
    <mergeCell ref="M5923:M5927"/>
    <mergeCell ref="N5923:N5927"/>
    <mergeCell ref="A5923:A5927"/>
    <mergeCell ref="B5923:B5927"/>
    <mergeCell ref="C5923:C5927"/>
    <mergeCell ref="D5923:D5927"/>
    <mergeCell ref="E5923:E5927"/>
    <mergeCell ref="F5923:F5927"/>
    <mergeCell ref="AA5918:AB5918"/>
    <mergeCell ref="A5919:AB5919"/>
    <mergeCell ref="A5920:AB5920"/>
    <mergeCell ref="A5922:L5922"/>
    <mergeCell ref="M5922:W5922"/>
    <mergeCell ref="X5922:X5927"/>
    <mergeCell ref="Y5922:Y5927"/>
    <mergeCell ref="Z5922:Z5927"/>
    <mergeCell ref="AA5922:AA5927"/>
    <mergeCell ref="AB5922:AB5927"/>
    <mergeCell ref="U5946:V5946"/>
    <mergeCell ref="W5946:W5950"/>
    <mergeCell ref="U5947:U5950"/>
    <mergeCell ref="V5947:V5950"/>
    <mergeCell ref="G5948:G5950"/>
    <mergeCell ref="H5948:H5950"/>
    <mergeCell ref="I5948:I5950"/>
    <mergeCell ref="O5946:O5950"/>
    <mergeCell ref="P5946:P5950"/>
    <mergeCell ref="Q5946:Q5950"/>
    <mergeCell ref="R5946:R5950"/>
    <mergeCell ref="S5946:S5950"/>
    <mergeCell ref="T5946:T5950"/>
    <mergeCell ref="G5946:I5947"/>
    <mergeCell ref="J5946:J5950"/>
    <mergeCell ref="K5946:K5950"/>
    <mergeCell ref="L5946:L5950"/>
    <mergeCell ref="M5946:M5950"/>
    <mergeCell ref="N5946:N5950"/>
    <mergeCell ref="A5946:A5950"/>
    <mergeCell ref="B5946:B5950"/>
    <mergeCell ref="C5946:C5950"/>
    <mergeCell ref="D5946:D5950"/>
    <mergeCell ref="E5946:E5950"/>
    <mergeCell ref="F5946:F5950"/>
    <mergeCell ref="AA5941:AB5941"/>
    <mergeCell ref="A5942:AB5942"/>
    <mergeCell ref="A5943:AB5943"/>
    <mergeCell ref="A5945:L5945"/>
    <mergeCell ref="M5945:W5945"/>
    <mergeCell ref="X5945:X5950"/>
    <mergeCell ref="Y5945:Y5950"/>
    <mergeCell ref="Z5945:Z5950"/>
    <mergeCell ref="AA5945:AA5950"/>
    <mergeCell ref="AB5945:AB5950"/>
    <mergeCell ref="U5971:V5971"/>
    <mergeCell ref="W5971:W5975"/>
    <mergeCell ref="U5972:U5975"/>
    <mergeCell ref="V5972:V5975"/>
    <mergeCell ref="G5973:G5975"/>
    <mergeCell ref="H5973:H5975"/>
    <mergeCell ref="I5973:I5975"/>
    <mergeCell ref="O5971:O5975"/>
    <mergeCell ref="P5971:P5975"/>
    <mergeCell ref="Q5971:Q5975"/>
    <mergeCell ref="R5971:R5975"/>
    <mergeCell ref="S5971:S5975"/>
    <mergeCell ref="T5971:T5975"/>
    <mergeCell ref="G5971:I5972"/>
    <mergeCell ref="J5971:J5975"/>
    <mergeCell ref="K5971:K5975"/>
    <mergeCell ref="L5971:L5975"/>
    <mergeCell ref="M5971:M5975"/>
    <mergeCell ref="N5971:N5975"/>
    <mergeCell ref="A5971:A5975"/>
    <mergeCell ref="B5971:B5975"/>
    <mergeCell ref="C5971:C5975"/>
    <mergeCell ref="D5971:D5975"/>
    <mergeCell ref="E5971:E5975"/>
    <mergeCell ref="F5971:F5975"/>
    <mergeCell ref="AA5966:AB5966"/>
    <mergeCell ref="A5967:AB5967"/>
    <mergeCell ref="A5968:AB5968"/>
    <mergeCell ref="A5970:L5970"/>
    <mergeCell ref="M5970:W5970"/>
    <mergeCell ref="X5970:X5975"/>
    <mergeCell ref="Y5970:Y5975"/>
    <mergeCell ref="Z5970:Z5975"/>
    <mergeCell ref="AA5970:AA5975"/>
    <mergeCell ref="AB5970:AB5975"/>
    <mergeCell ref="U5990:V5990"/>
    <mergeCell ref="W5990:W5994"/>
    <mergeCell ref="U5991:U5994"/>
    <mergeCell ref="V5991:V5994"/>
    <mergeCell ref="G5992:G5994"/>
    <mergeCell ref="H5992:H5994"/>
    <mergeCell ref="I5992:I5994"/>
    <mergeCell ref="O5990:O5994"/>
    <mergeCell ref="P5990:P5994"/>
    <mergeCell ref="Q5990:Q5994"/>
    <mergeCell ref="R5990:R5994"/>
    <mergeCell ref="S5990:S5994"/>
    <mergeCell ref="T5990:T5994"/>
    <mergeCell ref="G5990:I5991"/>
    <mergeCell ref="J5990:J5994"/>
    <mergeCell ref="K5990:K5994"/>
    <mergeCell ref="L5990:L5994"/>
    <mergeCell ref="M5990:M5994"/>
    <mergeCell ref="N5990:N5994"/>
    <mergeCell ref="A5990:A5994"/>
    <mergeCell ref="B5990:B5994"/>
    <mergeCell ref="C5990:C5994"/>
    <mergeCell ref="D5990:D5994"/>
    <mergeCell ref="E5990:E5994"/>
    <mergeCell ref="F5990:F5994"/>
    <mergeCell ref="AA5985:AB5985"/>
    <mergeCell ref="A5986:AB5986"/>
    <mergeCell ref="A5987:AB5987"/>
    <mergeCell ref="A5989:L5989"/>
    <mergeCell ref="M5989:W5989"/>
    <mergeCell ref="X5989:X5994"/>
    <mergeCell ref="Y5989:Y5994"/>
    <mergeCell ref="Z5989:Z5994"/>
    <mergeCell ref="AA5989:AA5994"/>
    <mergeCell ref="AB5989:AB5994"/>
    <mergeCell ref="U6009:V6009"/>
    <mergeCell ref="W6009:W6013"/>
    <mergeCell ref="U6010:U6013"/>
    <mergeCell ref="V6010:V6013"/>
    <mergeCell ref="G6011:G6013"/>
    <mergeCell ref="H6011:H6013"/>
    <mergeCell ref="I6011:I6013"/>
    <mergeCell ref="O6009:O6013"/>
    <mergeCell ref="P6009:P6013"/>
    <mergeCell ref="Q6009:Q6013"/>
    <mergeCell ref="R6009:R6013"/>
    <mergeCell ref="S6009:S6013"/>
    <mergeCell ref="T6009:T6013"/>
    <mergeCell ref="G6009:I6010"/>
    <mergeCell ref="J6009:J6013"/>
    <mergeCell ref="K6009:K6013"/>
    <mergeCell ref="L6009:L6013"/>
    <mergeCell ref="M6009:M6013"/>
    <mergeCell ref="N6009:N6013"/>
    <mergeCell ref="A6009:A6013"/>
    <mergeCell ref="B6009:B6013"/>
    <mergeCell ref="C6009:C6013"/>
    <mergeCell ref="D6009:D6013"/>
    <mergeCell ref="E6009:E6013"/>
    <mergeCell ref="F6009:F6013"/>
    <mergeCell ref="AA6004:AB6004"/>
    <mergeCell ref="A6005:AB6005"/>
    <mergeCell ref="A6006:AB6006"/>
    <mergeCell ref="A6008:L6008"/>
    <mergeCell ref="M6008:W6008"/>
    <mergeCell ref="X6008:X6013"/>
    <mergeCell ref="Y6008:Y6013"/>
    <mergeCell ref="Z6008:Z6013"/>
    <mergeCell ref="AA6008:AA6013"/>
    <mergeCell ref="AB6008:AB6013"/>
    <mergeCell ref="U6028:V6028"/>
    <mergeCell ref="W6028:W6032"/>
    <mergeCell ref="U6029:U6032"/>
    <mergeCell ref="V6029:V6032"/>
    <mergeCell ref="G6030:G6032"/>
    <mergeCell ref="H6030:H6032"/>
    <mergeCell ref="I6030:I6032"/>
    <mergeCell ref="O6028:O6032"/>
    <mergeCell ref="P6028:P6032"/>
    <mergeCell ref="Q6028:Q6032"/>
    <mergeCell ref="R6028:R6032"/>
    <mergeCell ref="S6028:S6032"/>
    <mergeCell ref="T6028:T6032"/>
    <mergeCell ref="G6028:I6029"/>
    <mergeCell ref="J6028:J6032"/>
    <mergeCell ref="K6028:K6032"/>
    <mergeCell ref="L6028:L6032"/>
    <mergeCell ref="M6028:M6032"/>
    <mergeCell ref="N6028:N6032"/>
    <mergeCell ref="A6028:A6032"/>
    <mergeCell ref="B6028:B6032"/>
    <mergeCell ref="C6028:C6032"/>
    <mergeCell ref="D6028:D6032"/>
    <mergeCell ref="E6028:E6032"/>
    <mergeCell ref="F6028:F6032"/>
    <mergeCell ref="AA6023:AB6023"/>
    <mergeCell ref="A6024:AB6024"/>
    <mergeCell ref="A6025:AB6025"/>
    <mergeCell ref="A6027:L6027"/>
    <mergeCell ref="M6027:W6027"/>
    <mergeCell ref="X6027:X6032"/>
    <mergeCell ref="Y6027:Y6032"/>
    <mergeCell ref="Z6027:Z6032"/>
    <mergeCell ref="AA6027:AA6032"/>
    <mergeCell ref="AB6027:AB6032"/>
    <mergeCell ref="U6049:V6049"/>
    <mergeCell ref="W6049:W6053"/>
    <mergeCell ref="U6050:U6053"/>
    <mergeCell ref="V6050:V6053"/>
    <mergeCell ref="G6051:G6053"/>
    <mergeCell ref="H6051:H6053"/>
    <mergeCell ref="I6051:I6053"/>
    <mergeCell ref="O6049:O6053"/>
    <mergeCell ref="P6049:P6053"/>
    <mergeCell ref="Q6049:Q6053"/>
    <mergeCell ref="R6049:R6053"/>
    <mergeCell ref="S6049:S6053"/>
    <mergeCell ref="T6049:T6053"/>
    <mergeCell ref="G6049:I6050"/>
    <mergeCell ref="J6049:J6053"/>
    <mergeCell ref="K6049:K6053"/>
    <mergeCell ref="L6049:L6053"/>
    <mergeCell ref="M6049:M6053"/>
    <mergeCell ref="N6049:N6053"/>
    <mergeCell ref="A6049:A6053"/>
    <mergeCell ref="B6049:B6053"/>
    <mergeCell ref="C6049:C6053"/>
    <mergeCell ref="D6049:D6053"/>
    <mergeCell ref="E6049:E6053"/>
    <mergeCell ref="F6049:F6053"/>
    <mergeCell ref="AA6044:AB6044"/>
    <mergeCell ref="A6045:AB6045"/>
    <mergeCell ref="A6046:AB6046"/>
    <mergeCell ref="A6048:L6048"/>
    <mergeCell ref="M6048:W6048"/>
    <mergeCell ref="X6048:X6053"/>
    <mergeCell ref="Y6048:Y6053"/>
    <mergeCell ref="Z6048:Z6053"/>
    <mergeCell ref="AA6048:AA6053"/>
    <mergeCell ref="AB6048:AB6053"/>
    <mergeCell ref="U6068:V6068"/>
    <mergeCell ref="W6068:W6072"/>
    <mergeCell ref="U6069:U6072"/>
    <mergeCell ref="V6069:V6072"/>
    <mergeCell ref="G6070:G6072"/>
    <mergeCell ref="H6070:H6072"/>
    <mergeCell ref="I6070:I6072"/>
    <mergeCell ref="O6068:O6072"/>
    <mergeCell ref="P6068:P6072"/>
    <mergeCell ref="Q6068:Q6072"/>
    <mergeCell ref="R6068:R6072"/>
    <mergeCell ref="S6068:S6072"/>
    <mergeCell ref="T6068:T6072"/>
    <mergeCell ref="G6068:I6069"/>
    <mergeCell ref="J6068:J6072"/>
    <mergeCell ref="K6068:K6072"/>
    <mergeCell ref="L6068:L6072"/>
    <mergeCell ref="M6068:M6072"/>
    <mergeCell ref="N6068:N6072"/>
    <mergeCell ref="A6068:A6072"/>
    <mergeCell ref="B6068:B6072"/>
    <mergeCell ref="C6068:C6072"/>
    <mergeCell ref="D6068:D6072"/>
    <mergeCell ref="E6068:E6072"/>
    <mergeCell ref="F6068:F6072"/>
    <mergeCell ref="AA6063:AB6063"/>
    <mergeCell ref="A6064:AB6064"/>
    <mergeCell ref="A6065:AB6065"/>
    <mergeCell ref="A6067:L6067"/>
    <mergeCell ref="M6067:W6067"/>
    <mergeCell ref="X6067:X6072"/>
    <mergeCell ref="Y6067:Y6072"/>
    <mergeCell ref="Z6067:Z6072"/>
    <mergeCell ref="AA6067:AA6072"/>
    <mergeCell ref="AB6067:AB6072"/>
    <mergeCell ref="U6089:V6089"/>
    <mergeCell ref="W6089:W6093"/>
    <mergeCell ref="U6090:U6093"/>
    <mergeCell ref="V6090:V6093"/>
    <mergeCell ref="G6091:G6093"/>
    <mergeCell ref="H6091:H6093"/>
    <mergeCell ref="I6091:I6093"/>
    <mergeCell ref="O6089:O6093"/>
    <mergeCell ref="P6089:P6093"/>
    <mergeCell ref="Q6089:Q6093"/>
    <mergeCell ref="R6089:R6093"/>
    <mergeCell ref="S6089:S6093"/>
    <mergeCell ref="T6089:T6093"/>
    <mergeCell ref="G6089:I6090"/>
    <mergeCell ref="J6089:J6093"/>
    <mergeCell ref="K6089:K6093"/>
    <mergeCell ref="L6089:L6093"/>
    <mergeCell ref="M6089:M6093"/>
    <mergeCell ref="N6089:N6093"/>
    <mergeCell ref="A6089:A6093"/>
    <mergeCell ref="B6089:B6093"/>
    <mergeCell ref="C6089:C6093"/>
    <mergeCell ref="D6089:D6093"/>
    <mergeCell ref="E6089:E6093"/>
    <mergeCell ref="F6089:F6093"/>
    <mergeCell ref="AA6084:AB6084"/>
    <mergeCell ref="A6085:AB6085"/>
    <mergeCell ref="A6086:AB6086"/>
    <mergeCell ref="A6088:L6088"/>
    <mergeCell ref="M6088:W6088"/>
    <mergeCell ref="X6088:X6093"/>
    <mergeCell ref="Y6088:Y6093"/>
    <mergeCell ref="Z6088:Z6093"/>
    <mergeCell ref="AA6088:AA6093"/>
    <mergeCell ref="AB6088:AB6093"/>
    <mergeCell ref="U6108:V6108"/>
    <mergeCell ref="W6108:W6112"/>
    <mergeCell ref="U6109:U6112"/>
    <mergeCell ref="V6109:V6112"/>
    <mergeCell ref="G6110:G6112"/>
    <mergeCell ref="H6110:H6112"/>
    <mergeCell ref="I6110:I6112"/>
    <mergeCell ref="O6108:O6112"/>
    <mergeCell ref="P6108:P6112"/>
    <mergeCell ref="Q6108:Q6112"/>
    <mergeCell ref="R6108:R6112"/>
    <mergeCell ref="S6108:S6112"/>
    <mergeCell ref="T6108:T6112"/>
    <mergeCell ref="G6108:I6109"/>
    <mergeCell ref="J6108:J6112"/>
    <mergeCell ref="K6108:K6112"/>
    <mergeCell ref="L6108:L6112"/>
    <mergeCell ref="M6108:M6112"/>
    <mergeCell ref="N6108:N6112"/>
    <mergeCell ref="A6108:A6112"/>
    <mergeCell ref="B6108:B6112"/>
    <mergeCell ref="C6108:C6112"/>
    <mergeCell ref="D6108:D6112"/>
    <mergeCell ref="E6108:E6112"/>
    <mergeCell ref="F6108:F6112"/>
    <mergeCell ref="AA6103:AB6103"/>
    <mergeCell ref="A6104:AB6104"/>
    <mergeCell ref="A6105:AB6105"/>
    <mergeCell ref="A6107:L6107"/>
    <mergeCell ref="M6107:W6107"/>
    <mergeCell ref="X6107:X6112"/>
    <mergeCell ref="Y6107:Y6112"/>
    <mergeCell ref="Z6107:Z6112"/>
    <mergeCell ref="AA6107:AA6112"/>
    <mergeCell ref="AB6107:AB6112"/>
    <mergeCell ref="U6127:V6127"/>
    <mergeCell ref="W6127:W6131"/>
    <mergeCell ref="U6128:U6131"/>
    <mergeCell ref="V6128:V6131"/>
    <mergeCell ref="G6129:G6131"/>
    <mergeCell ref="H6129:H6131"/>
    <mergeCell ref="I6129:I6131"/>
    <mergeCell ref="O6127:O6131"/>
    <mergeCell ref="P6127:P6131"/>
    <mergeCell ref="Q6127:Q6131"/>
    <mergeCell ref="R6127:R6131"/>
    <mergeCell ref="S6127:S6131"/>
    <mergeCell ref="T6127:T6131"/>
    <mergeCell ref="G6127:I6128"/>
    <mergeCell ref="J6127:J6131"/>
    <mergeCell ref="K6127:K6131"/>
    <mergeCell ref="L6127:L6131"/>
    <mergeCell ref="M6127:M6131"/>
    <mergeCell ref="N6127:N6131"/>
    <mergeCell ref="A6127:A6131"/>
    <mergeCell ref="B6127:B6131"/>
    <mergeCell ref="C6127:C6131"/>
    <mergeCell ref="D6127:D6131"/>
    <mergeCell ref="E6127:E6131"/>
    <mergeCell ref="F6127:F6131"/>
    <mergeCell ref="AA6122:AB6122"/>
    <mergeCell ref="A6123:AB6123"/>
    <mergeCell ref="A6124:AB6124"/>
    <mergeCell ref="A6126:L6126"/>
    <mergeCell ref="M6126:W6126"/>
    <mergeCell ref="X6126:X6131"/>
    <mergeCell ref="Y6126:Y6131"/>
    <mergeCell ref="Z6126:Z6131"/>
    <mergeCell ref="AA6126:AA6131"/>
    <mergeCell ref="AB6126:AB6131"/>
    <mergeCell ref="U6146:V6146"/>
    <mergeCell ref="W6146:W6150"/>
    <mergeCell ref="U6147:U6150"/>
    <mergeCell ref="V6147:V6150"/>
    <mergeCell ref="G6148:G6150"/>
    <mergeCell ref="H6148:H6150"/>
    <mergeCell ref="I6148:I6150"/>
    <mergeCell ref="O6146:O6150"/>
    <mergeCell ref="P6146:P6150"/>
    <mergeCell ref="Q6146:Q6150"/>
    <mergeCell ref="R6146:R6150"/>
    <mergeCell ref="S6146:S6150"/>
    <mergeCell ref="T6146:T6150"/>
    <mergeCell ref="G6146:I6147"/>
    <mergeCell ref="J6146:J6150"/>
    <mergeCell ref="K6146:K6150"/>
    <mergeCell ref="L6146:L6150"/>
    <mergeCell ref="M6146:M6150"/>
    <mergeCell ref="N6146:N6150"/>
    <mergeCell ref="A6146:A6150"/>
    <mergeCell ref="B6146:B6150"/>
    <mergeCell ref="C6146:C6150"/>
    <mergeCell ref="D6146:D6150"/>
    <mergeCell ref="E6146:E6150"/>
    <mergeCell ref="F6146:F6150"/>
    <mergeCell ref="AA6141:AB6141"/>
    <mergeCell ref="A6142:AB6142"/>
    <mergeCell ref="A6143:AB6143"/>
    <mergeCell ref="A6145:L6145"/>
    <mergeCell ref="M6145:W6145"/>
    <mergeCell ref="X6145:X6150"/>
    <mergeCell ref="Y6145:Y6150"/>
    <mergeCell ref="Z6145:Z6150"/>
    <mergeCell ref="AA6145:AA6150"/>
    <mergeCell ref="AB6145:AB6150"/>
    <mergeCell ref="U6165:V6165"/>
    <mergeCell ref="W6165:W6169"/>
    <mergeCell ref="U6166:U6169"/>
    <mergeCell ref="V6166:V6169"/>
    <mergeCell ref="G6167:G6169"/>
    <mergeCell ref="H6167:H6169"/>
    <mergeCell ref="I6167:I6169"/>
    <mergeCell ref="O6165:O6169"/>
    <mergeCell ref="P6165:P6169"/>
    <mergeCell ref="Q6165:Q6169"/>
    <mergeCell ref="R6165:R6169"/>
    <mergeCell ref="S6165:S6169"/>
    <mergeCell ref="T6165:T6169"/>
    <mergeCell ref="G6165:I6166"/>
    <mergeCell ref="J6165:J6169"/>
    <mergeCell ref="K6165:K6169"/>
    <mergeCell ref="L6165:L6169"/>
    <mergeCell ref="M6165:M6169"/>
    <mergeCell ref="N6165:N6169"/>
    <mergeCell ref="A6165:A6169"/>
    <mergeCell ref="B6165:B6169"/>
    <mergeCell ref="C6165:C6169"/>
    <mergeCell ref="D6165:D6169"/>
    <mergeCell ref="E6165:E6169"/>
    <mergeCell ref="F6165:F6169"/>
    <mergeCell ref="AA6160:AB6160"/>
    <mergeCell ref="A6161:AB6161"/>
    <mergeCell ref="A6162:AB6162"/>
    <mergeCell ref="A6164:L6164"/>
    <mergeCell ref="M6164:W6164"/>
    <mergeCell ref="X6164:X6169"/>
    <mergeCell ref="Y6164:Y6169"/>
    <mergeCell ref="Z6164:Z6169"/>
    <mergeCell ref="AA6164:AA6169"/>
    <mergeCell ref="AB6164:AB6169"/>
    <mergeCell ref="U6185:V6185"/>
    <mergeCell ref="W6185:W6189"/>
    <mergeCell ref="U6186:U6189"/>
    <mergeCell ref="V6186:V6189"/>
    <mergeCell ref="G6187:G6189"/>
    <mergeCell ref="H6187:H6189"/>
    <mergeCell ref="I6187:I6189"/>
    <mergeCell ref="O6185:O6189"/>
    <mergeCell ref="P6185:P6189"/>
    <mergeCell ref="Q6185:Q6189"/>
    <mergeCell ref="R6185:R6189"/>
    <mergeCell ref="S6185:S6189"/>
    <mergeCell ref="T6185:T6189"/>
    <mergeCell ref="G6185:I6186"/>
    <mergeCell ref="J6185:J6189"/>
    <mergeCell ref="K6185:K6189"/>
    <mergeCell ref="L6185:L6189"/>
    <mergeCell ref="M6185:M6189"/>
    <mergeCell ref="N6185:N6189"/>
    <mergeCell ref="A6185:A6189"/>
    <mergeCell ref="B6185:B6189"/>
    <mergeCell ref="C6185:C6189"/>
    <mergeCell ref="D6185:D6189"/>
    <mergeCell ref="E6185:E6189"/>
    <mergeCell ref="F6185:F6189"/>
    <mergeCell ref="AA6180:AB6180"/>
    <mergeCell ref="A6181:AB6181"/>
    <mergeCell ref="A6182:AB6182"/>
    <mergeCell ref="A6184:L6184"/>
    <mergeCell ref="M6184:W6184"/>
    <mergeCell ref="X6184:X6189"/>
    <mergeCell ref="Y6184:Y6189"/>
    <mergeCell ref="Z6184:Z6189"/>
    <mergeCell ref="AA6184:AA6189"/>
    <mergeCell ref="AB6184:AB6189"/>
    <mergeCell ref="U6204:V6204"/>
    <mergeCell ref="W6204:W6208"/>
    <mergeCell ref="U6205:U6208"/>
    <mergeCell ref="V6205:V6208"/>
    <mergeCell ref="G6206:G6208"/>
    <mergeCell ref="H6206:H6208"/>
    <mergeCell ref="I6206:I6208"/>
    <mergeCell ref="O6204:O6208"/>
    <mergeCell ref="P6204:P6208"/>
    <mergeCell ref="Q6204:Q6208"/>
    <mergeCell ref="R6204:R6208"/>
    <mergeCell ref="S6204:S6208"/>
    <mergeCell ref="T6204:T6208"/>
    <mergeCell ref="G6204:I6205"/>
    <mergeCell ref="J6204:J6208"/>
    <mergeCell ref="K6204:K6208"/>
    <mergeCell ref="L6204:L6208"/>
    <mergeCell ref="M6204:M6208"/>
    <mergeCell ref="N6204:N6208"/>
    <mergeCell ref="A6204:A6208"/>
    <mergeCell ref="B6204:B6208"/>
    <mergeCell ref="C6204:C6208"/>
    <mergeCell ref="D6204:D6208"/>
    <mergeCell ref="E6204:E6208"/>
    <mergeCell ref="F6204:F6208"/>
    <mergeCell ref="AA6199:AB6199"/>
    <mergeCell ref="A6200:AB6200"/>
    <mergeCell ref="A6201:AB6201"/>
    <mergeCell ref="A6203:L6203"/>
    <mergeCell ref="M6203:W6203"/>
    <mergeCell ref="X6203:X6208"/>
    <mergeCell ref="Y6203:Y6208"/>
    <mergeCell ref="Z6203:Z6208"/>
    <mergeCell ref="AA6203:AA6208"/>
    <mergeCell ref="AB6203:AB6208"/>
    <mergeCell ref="U6223:V6223"/>
    <mergeCell ref="W6223:W6227"/>
    <mergeCell ref="U6224:U6227"/>
    <mergeCell ref="V6224:V6227"/>
    <mergeCell ref="G6225:G6227"/>
    <mergeCell ref="H6225:H6227"/>
    <mergeCell ref="I6225:I6227"/>
    <mergeCell ref="O6223:O6227"/>
    <mergeCell ref="P6223:P6227"/>
    <mergeCell ref="Q6223:Q6227"/>
    <mergeCell ref="R6223:R6227"/>
    <mergeCell ref="S6223:S6227"/>
    <mergeCell ref="T6223:T6227"/>
    <mergeCell ref="G6223:I6224"/>
    <mergeCell ref="J6223:J6227"/>
    <mergeCell ref="K6223:K6227"/>
    <mergeCell ref="L6223:L6227"/>
    <mergeCell ref="M6223:M6227"/>
    <mergeCell ref="N6223:N6227"/>
    <mergeCell ref="A6223:A6227"/>
    <mergeCell ref="B6223:B6227"/>
    <mergeCell ref="C6223:C6227"/>
    <mergeCell ref="D6223:D6227"/>
    <mergeCell ref="E6223:E6227"/>
    <mergeCell ref="F6223:F6227"/>
    <mergeCell ref="AA6218:AB6218"/>
    <mergeCell ref="A6219:AB6219"/>
    <mergeCell ref="A6220:AB6220"/>
    <mergeCell ref="A6222:L6222"/>
    <mergeCell ref="M6222:W6222"/>
    <mergeCell ref="X6222:X6227"/>
    <mergeCell ref="Y6222:Y6227"/>
    <mergeCell ref="Z6222:Z6227"/>
    <mergeCell ref="AA6222:AA6227"/>
    <mergeCell ref="AB6222:AB6227"/>
    <mergeCell ref="U6242:V6242"/>
    <mergeCell ref="W6242:W6246"/>
    <mergeCell ref="U6243:U6246"/>
    <mergeCell ref="V6243:V6246"/>
    <mergeCell ref="G6244:G6246"/>
    <mergeCell ref="H6244:H6246"/>
    <mergeCell ref="I6244:I6246"/>
    <mergeCell ref="O6242:O6246"/>
    <mergeCell ref="P6242:P6246"/>
    <mergeCell ref="Q6242:Q6246"/>
    <mergeCell ref="R6242:R6246"/>
    <mergeCell ref="S6242:S6246"/>
    <mergeCell ref="T6242:T6246"/>
    <mergeCell ref="G6242:I6243"/>
    <mergeCell ref="J6242:J6246"/>
    <mergeCell ref="K6242:K6246"/>
    <mergeCell ref="L6242:L6246"/>
    <mergeCell ref="M6242:M6246"/>
    <mergeCell ref="N6242:N6246"/>
    <mergeCell ref="A6242:A6246"/>
    <mergeCell ref="B6242:B6246"/>
    <mergeCell ref="C6242:C6246"/>
    <mergeCell ref="D6242:D6246"/>
    <mergeCell ref="E6242:E6246"/>
    <mergeCell ref="F6242:F6246"/>
    <mergeCell ref="AA6237:AB6237"/>
    <mergeCell ref="A6238:AB6238"/>
    <mergeCell ref="A6239:AB6239"/>
    <mergeCell ref="A6241:L6241"/>
    <mergeCell ref="M6241:W6241"/>
    <mergeCell ref="X6241:X6246"/>
    <mergeCell ref="Y6241:Y6246"/>
    <mergeCell ref="Z6241:Z6246"/>
    <mergeCell ref="AA6241:AA6246"/>
    <mergeCell ref="AB6241:AB6246"/>
    <mergeCell ref="U6263:V6263"/>
    <mergeCell ref="W6263:W6267"/>
    <mergeCell ref="U6264:U6267"/>
    <mergeCell ref="V6264:V6267"/>
    <mergeCell ref="G6265:G6267"/>
    <mergeCell ref="H6265:H6267"/>
    <mergeCell ref="I6265:I6267"/>
    <mergeCell ref="O6263:O6267"/>
    <mergeCell ref="P6263:P6267"/>
    <mergeCell ref="Q6263:Q6267"/>
    <mergeCell ref="R6263:R6267"/>
    <mergeCell ref="S6263:S6267"/>
    <mergeCell ref="T6263:T6267"/>
    <mergeCell ref="G6263:I6264"/>
    <mergeCell ref="J6263:J6267"/>
    <mergeCell ref="K6263:K6267"/>
    <mergeCell ref="L6263:L6267"/>
    <mergeCell ref="M6263:M6267"/>
    <mergeCell ref="N6263:N6267"/>
    <mergeCell ref="A6263:A6267"/>
    <mergeCell ref="B6263:B6267"/>
    <mergeCell ref="C6263:C6267"/>
    <mergeCell ref="D6263:D6267"/>
    <mergeCell ref="E6263:E6267"/>
    <mergeCell ref="F6263:F6267"/>
    <mergeCell ref="AA6258:AB6258"/>
    <mergeCell ref="A6259:AB6259"/>
    <mergeCell ref="A6260:AB6260"/>
    <mergeCell ref="A6262:L6262"/>
    <mergeCell ref="M6262:W6262"/>
    <mergeCell ref="X6262:X6267"/>
    <mergeCell ref="Y6262:Y6267"/>
    <mergeCell ref="Z6262:Z6267"/>
    <mergeCell ref="AA6262:AA6267"/>
    <mergeCell ref="AB6262:AB6267"/>
    <mergeCell ref="U6282:V6282"/>
    <mergeCell ref="W6282:W6286"/>
    <mergeCell ref="U6283:U6286"/>
    <mergeCell ref="V6283:V6286"/>
    <mergeCell ref="G6284:G6286"/>
    <mergeCell ref="H6284:H6286"/>
    <mergeCell ref="I6284:I6286"/>
    <mergeCell ref="O6282:O6286"/>
    <mergeCell ref="P6282:P6286"/>
    <mergeCell ref="Q6282:Q6286"/>
    <mergeCell ref="R6282:R6286"/>
    <mergeCell ref="S6282:S6286"/>
    <mergeCell ref="T6282:T6286"/>
    <mergeCell ref="G6282:I6283"/>
    <mergeCell ref="J6282:J6286"/>
    <mergeCell ref="K6282:K6286"/>
    <mergeCell ref="L6282:L6286"/>
    <mergeCell ref="M6282:M6286"/>
    <mergeCell ref="N6282:N6286"/>
    <mergeCell ref="A6282:A6286"/>
    <mergeCell ref="B6282:B6286"/>
    <mergeCell ref="C6282:C6286"/>
    <mergeCell ref="D6282:D6286"/>
    <mergeCell ref="E6282:E6286"/>
    <mergeCell ref="F6282:F6286"/>
    <mergeCell ref="AA6277:AB6277"/>
    <mergeCell ref="A6278:AB6278"/>
    <mergeCell ref="A6279:AB6279"/>
    <mergeCell ref="A6281:L6281"/>
    <mergeCell ref="M6281:W6281"/>
    <mergeCell ref="X6281:X6286"/>
    <mergeCell ref="Y6281:Y6286"/>
    <mergeCell ref="Z6281:Z6286"/>
    <mergeCell ref="AA6281:AA6286"/>
    <mergeCell ref="AB6281:AB6286"/>
    <mergeCell ref="U6301:V6301"/>
    <mergeCell ref="W6301:W6305"/>
    <mergeCell ref="U6302:U6305"/>
    <mergeCell ref="V6302:V6305"/>
    <mergeCell ref="G6303:G6305"/>
    <mergeCell ref="H6303:H6305"/>
    <mergeCell ref="I6303:I6305"/>
    <mergeCell ref="O6301:O6305"/>
    <mergeCell ref="P6301:P6305"/>
    <mergeCell ref="Q6301:Q6305"/>
    <mergeCell ref="R6301:R6305"/>
    <mergeCell ref="S6301:S6305"/>
    <mergeCell ref="T6301:T6305"/>
    <mergeCell ref="G6301:I6302"/>
    <mergeCell ref="J6301:J6305"/>
    <mergeCell ref="K6301:K6305"/>
    <mergeCell ref="L6301:L6305"/>
    <mergeCell ref="M6301:M6305"/>
    <mergeCell ref="N6301:N6305"/>
    <mergeCell ref="A6301:A6305"/>
    <mergeCell ref="B6301:B6305"/>
    <mergeCell ref="C6301:C6305"/>
    <mergeCell ref="D6301:D6305"/>
    <mergeCell ref="E6301:E6305"/>
    <mergeCell ref="F6301:F6305"/>
    <mergeCell ref="AA6296:AB6296"/>
    <mergeCell ref="A6297:AB6297"/>
    <mergeCell ref="A6298:AB6298"/>
    <mergeCell ref="A6300:L6300"/>
    <mergeCell ref="M6300:W6300"/>
    <mergeCell ref="X6300:X6305"/>
    <mergeCell ref="Y6300:Y6305"/>
    <mergeCell ref="Z6300:Z6305"/>
    <mergeCell ref="AA6300:AA6305"/>
    <mergeCell ref="AB6300:AB6305"/>
    <mergeCell ref="U6320:V6320"/>
    <mergeCell ref="W6320:W6324"/>
    <mergeCell ref="U6321:U6324"/>
    <mergeCell ref="V6321:V6324"/>
    <mergeCell ref="G6322:G6324"/>
    <mergeCell ref="H6322:H6324"/>
    <mergeCell ref="I6322:I6324"/>
    <mergeCell ref="O6320:O6324"/>
    <mergeCell ref="P6320:P6324"/>
    <mergeCell ref="Q6320:Q6324"/>
    <mergeCell ref="R6320:R6324"/>
    <mergeCell ref="S6320:S6324"/>
    <mergeCell ref="T6320:T6324"/>
    <mergeCell ref="G6320:I6321"/>
    <mergeCell ref="J6320:J6324"/>
    <mergeCell ref="K6320:K6324"/>
    <mergeCell ref="L6320:L6324"/>
    <mergeCell ref="M6320:M6324"/>
    <mergeCell ref="N6320:N6324"/>
    <mergeCell ref="A6320:A6324"/>
    <mergeCell ref="B6320:B6324"/>
    <mergeCell ref="C6320:C6324"/>
    <mergeCell ref="D6320:D6324"/>
    <mergeCell ref="E6320:E6324"/>
    <mergeCell ref="F6320:F6324"/>
    <mergeCell ref="AA6315:AB6315"/>
    <mergeCell ref="A6316:AB6316"/>
    <mergeCell ref="A6317:AB6317"/>
    <mergeCell ref="A6319:L6319"/>
    <mergeCell ref="M6319:W6319"/>
    <mergeCell ref="X6319:X6324"/>
    <mergeCell ref="Y6319:Y6324"/>
    <mergeCell ref="Z6319:Z6324"/>
    <mergeCell ref="AA6319:AA6324"/>
    <mergeCell ref="AB6319:AB6324"/>
  </mergeCells>
  <pageMargins left="0.31496062992125984" right="0.31496062992125984" top="0.94488188976377963" bottom="0.94488188976377963" header="0.31496062992125984" footer="0.31496062992125984"/>
  <pageSetup paperSize="9" scale="50" orientation="landscape" verticalDpi="0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'[ณ ภดส1-7 (บันทึกอัตโนมัติ).xlsx]list'!#REF!</xm:f>
          </x14:formula1>
          <xm:sqref>P280:P281 F304 P304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Ms-Tech</dc:creator>
  <cp:lastModifiedBy>Ms-Tech</cp:lastModifiedBy>
  <dcterms:created xsi:type="dcterms:W3CDTF">2021-08-04T04:22:09Z</dcterms:created>
  <dcterms:modified xsi:type="dcterms:W3CDTF">2021-08-04T04:39:36Z</dcterms:modified>
</cp:coreProperties>
</file>